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sgroves/Desktop/Essentials/"/>
    </mc:Choice>
  </mc:AlternateContent>
  <xr:revisionPtr revIDLastSave="0" documentId="13_ncr:1_{356005CB-0577-CA4D-A631-A41AD47BEDAB}" xr6:coauthVersionLast="36" xr6:coauthVersionMax="36" xr10:uidLastSave="{00000000-0000-0000-0000-000000000000}"/>
  <bookViews>
    <workbookView xWindow="0" yWindow="0" windowWidth="27320" windowHeight="14280" xr2:uid="{00000000-000D-0000-FFFF-FFFF00000000}"/>
  </bookViews>
  <sheets>
    <sheet name="Transfers 2019" sheetId="18" r:id="rId1"/>
    <sheet name="Darlene" sheetId="24" state="hidden" r:id="rId2"/>
    <sheet name="User (PT)" sheetId="25" state="hidden" r:id="rId3"/>
    <sheet name="Form Responses 1" sheetId="26" state="hidden" r:id="rId4"/>
    <sheet name="Trey(PT)" sheetId="27" state="hidden" r:id="rId5"/>
    <sheet name="Goals" sheetId="30" state="hidden" r:id="rId6"/>
    <sheet name="Warm Transfer '16" sheetId="31" state="hidden" r:id="rId7"/>
  </sheets>
  <externalReferences>
    <externalReference r:id="rId8"/>
    <externalReference r:id="rId9"/>
  </externalReferences>
  <calcPr calcId="181029"/>
</workbook>
</file>

<file path=xl/calcChain.xml><?xml version="1.0" encoding="utf-8"?>
<calcChain xmlns="http://schemas.openxmlformats.org/spreadsheetml/2006/main">
  <c r="AW433" i="31" l="1"/>
  <c r="AV433" i="31"/>
  <c r="AT433" i="31"/>
  <c r="AS433" i="31"/>
  <c r="AR433" i="31"/>
  <c r="AQ433" i="31"/>
  <c r="AO433" i="31"/>
  <c r="AN433" i="31"/>
  <c r="AL433" i="31"/>
  <c r="AK433" i="31"/>
  <c r="AJ433" i="31"/>
  <c r="AI433" i="31"/>
  <c r="Y433" i="31"/>
  <c r="X433" i="31"/>
  <c r="V433" i="31"/>
  <c r="U433" i="31"/>
  <c r="T433" i="31"/>
  <c r="S433" i="31"/>
  <c r="Q433" i="31"/>
  <c r="P433" i="31"/>
  <c r="N433" i="31"/>
  <c r="M433" i="31"/>
  <c r="L433" i="31"/>
  <c r="K433" i="31"/>
  <c r="I433" i="31"/>
  <c r="H433" i="31"/>
  <c r="F433" i="31"/>
  <c r="E433" i="31"/>
  <c r="D433" i="31"/>
  <c r="C433" i="31"/>
  <c r="BC432" i="31"/>
  <c r="AU432" i="31"/>
  <c r="AM432" i="31"/>
  <c r="AE432" i="31"/>
  <c r="W432" i="31"/>
  <c r="O432" i="31"/>
  <c r="G432" i="31"/>
  <c r="BD431" i="31"/>
  <c r="BB431" i="31"/>
  <c r="BA431" i="31"/>
  <c r="BA433" i="31" s="1"/>
  <c r="AZ431" i="31"/>
  <c r="AY431" i="31"/>
  <c r="AW431" i="31"/>
  <c r="AV431" i="31"/>
  <c r="AT431" i="31"/>
  <c r="AS431" i="31"/>
  <c r="AR431" i="31"/>
  <c r="AQ431" i="31"/>
  <c r="AO431" i="31"/>
  <c r="AN431" i="31"/>
  <c r="AL431" i="31"/>
  <c r="AK431" i="31"/>
  <c r="AJ431" i="31"/>
  <c r="AI431" i="31"/>
  <c r="AG431" i="31"/>
  <c r="AF431" i="31"/>
  <c r="AD431" i="31"/>
  <c r="AC431" i="31"/>
  <c r="AB431" i="31"/>
  <c r="AA431" i="31"/>
  <c r="Y431" i="31"/>
  <c r="X431" i="31"/>
  <c r="W431" i="31"/>
  <c r="V431" i="31"/>
  <c r="U431" i="31"/>
  <c r="T431" i="31"/>
  <c r="S431" i="31"/>
  <c r="Q431" i="31"/>
  <c r="P431" i="31"/>
  <c r="N431" i="31"/>
  <c r="M431" i="31"/>
  <c r="L431" i="31"/>
  <c r="K431" i="31"/>
  <c r="I431" i="31"/>
  <c r="H431" i="31"/>
  <c r="F431" i="31"/>
  <c r="E431" i="31"/>
  <c r="BK431" i="31" s="1"/>
  <c r="BO431" i="31" s="1"/>
  <c r="D431" i="31"/>
  <c r="C431" i="31"/>
  <c r="BO430" i="31"/>
  <c r="BN430" i="31"/>
  <c r="BK430" i="31"/>
  <c r="BJ430" i="31"/>
  <c r="BI430" i="31"/>
  <c r="BC430" i="31"/>
  <c r="AU430" i="31"/>
  <c r="AM430" i="31"/>
  <c r="AE430" i="31"/>
  <c r="W430" i="31"/>
  <c r="O430" i="31"/>
  <c r="BH430" i="31" s="1"/>
  <c r="G430" i="31"/>
  <c r="BM429" i="31"/>
  <c r="BK429" i="31"/>
  <c r="BJ429" i="31"/>
  <c r="BI429" i="31"/>
  <c r="BC429" i="31"/>
  <c r="AU429" i="31"/>
  <c r="AM429" i="31"/>
  <c r="AE429" i="31"/>
  <c r="O429" i="31"/>
  <c r="G429" i="31"/>
  <c r="BH429" i="31" s="1"/>
  <c r="BL428" i="31"/>
  <c r="BK428" i="31"/>
  <c r="BJ428" i="31"/>
  <c r="BI428" i="31"/>
  <c r="BM428" i="31" s="1"/>
  <c r="BC428" i="31"/>
  <c r="AU428" i="31"/>
  <c r="AM428" i="31"/>
  <c r="AE428" i="31"/>
  <c r="BH428" i="31" s="1"/>
  <c r="O428" i="31"/>
  <c r="G428" i="31"/>
  <c r="BO427" i="31"/>
  <c r="BK427" i="31"/>
  <c r="BJ427" i="31"/>
  <c r="BL427" i="31" s="1"/>
  <c r="BI427" i="31"/>
  <c r="BN427" i="31" s="1"/>
  <c r="BC427" i="31"/>
  <c r="AU427" i="31"/>
  <c r="AM427" i="31"/>
  <c r="AE427" i="31"/>
  <c r="O427" i="31"/>
  <c r="G427" i="31"/>
  <c r="BO426" i="31"/>
  <c r="BL426" i="31"/>
  <c r="BK426" i="31"/>
  <c r="BJ426" i="31"/>
  <c r="BI426" i="31"/>
  <c r="BM426" i="31" s="1"/>
  <c r="BC426" i="31"/>
  <c r="AU426" i="31"/>
  <c r="AM426" i="31"/>
  <c r="AE426" i="31"/>
  <c r="BH426" i="31" s="1"/>
  <c r="O426" i="31"/>
  <c r="G426" i="31"/>
  <c r="BC425" i="31"/>
  <c r="AU425" i="31"/>
  <c r="AU431" i="31" s="1"/>
  <c r="AM425" i="31"/>
  <c r="AE425" i="31"/>
  <c r="O425" i="31"/>
  <c r="O431" i="31" s="1"/>
  <c r="G425" i="31"/>
  <c r="BC424" i="31"/>
  <c r="AU424" i="31"/>
  <c r="AM424" i="31"/>
  <c r="AM431" i="31" s="1"/>
  <c r="AE424" i="31"/>
  <c r="W424" i="31"/>
  <c r="O424" i="31"/>
  <c r="G424" i="31"/>
  <c r="G431" i="31" s="1"/>
  <c r="BJ423" i="31"/>
  <c r="BD423" i="31"/>
  <c r="BB423" i="31"/>
  <c r="BA423" i="31"/>
  <c r="AZ423" i="31"/>
  <c r="AY423" i="31"/>
  <c r="AW423" i="31"/>
  <c r="AV423" i="31"/>
  <c r="AT423" i="31"/>
  <c r="AS423" i="31"/>
  <c r="AR423" i="31"/>
  <c r="AQ423" i="31"/>
  <c r="AO423" i="31"/>
  <c r="AN423" i="31"/>
  <c r="AL423" i="31"/>
  <c r="AK423" i="31"/>
  <c r="AJ423" i="31"/>
  <c r="AI423" i="31"/>
  <c r="AG423" i="31"/>
  <c r="AF423" i="31"/>
  <c r="AD423" i="31"/>
  <c r="AD433" i="31" s="1"/>
  <c r="AC423" i="31"/>
  <c r="AB423" i="31"/>
  <c r="AA423" i="31"/>
  <c r="Y423" i="31"/>
  <c r="X423" i="31"/>
  <c r="V423" i="31"/>
  <c r="U423" i="31"/>
  <c r="BK423" i="31" s="1"/>
  <c r="T423" i="31"/>
  <c r="S423" i="31"/>
  <c r="Q423" i="31"/>
  <c r="P423" i="31"/>
  <c r="N423" i="31"/>
  <c r="M423" i="31"/>
  <c r="L423" i="31"/>
  <c r="K423" i="31"/>
  <c r="I423" i="31"/>
  <c r="H423" i="31"/>
  <c r="F423" i="31"/>
  <c r="E423" i="31"/>
  <c r="D423" i="31"/>
  <c r="C423" i="31"/>
  <c r="BK422" i="31"/>
  <c r="BJ422" i="31"/>
  <c r="BM422" i="31" s="1"/>
  <c r="BI422" i="31"/>
  <c r="BC422" i="31"/>
  <c r="AU422" i="31"/>
  <c r="AM422" i="31"/>
  <c r="AE422" i="31"/>
  <c r="W422" i="31"/>
  <c r="BH422" i="31" s="1"/>
  <c r="O422" i="31"/>
  <c r="G422" i="31"/>
  <c r="BO421" i="31"/>
  <c r="BN421" i="31"/>
  <c r="BK421" i="31"/>
  <c r="BJ421" i="31"/>
  <c r="BI421" i="31"/>
  <c r="BC421" i="31"/>
  <c r="AM421" i="31"/>
  <c r="AE421" i="31"/>
  <c r="O421" i="31"/>
  <c r="G421" i="31"/>
  <c r="BN420" i="31"/>
  <c r="BL420" i="31"/>
  <c r="BK420" i="31"/>
  <c r="BO420" i="31" s="1"/>
  <c r="BJ420" i="31"/>
  <c r="BM420" i="31" s="1"/>
  <c r="BI420" i="31"/>
  <c r="BC420" i="31"/>
  <c r="AU420" i="31"/>
  <c r="AM420" i="31"/>
  <c r="AE420" i="31"/>
  <c r="BH420" i="31" s="1"/>
  <c r="W420" i="31"/>
  <c r="O420" i="31"/>
  <c r="G420" i="31"/>
  <c r="BK419" i="31"/>
  <c r="BN419" i="31" s="1"/>
  <c r="BJ419" i="31"/>
  <c r="BI419" i="31"/>
  <c r="BC419" i="31"/>
  <c r="AU419" i="31"/>
  <c r="AM419" i="31"/>
  <c r="AE419" i="31"/>
  <c r="W419" i="31"/>
  <c r="O419" i="31"/>
  <c r="G419" i="31"/>
  <c r="G423" i="31" s="1"/>
  <c r="BN418" i="31"/>
  <c r="BL418" i="31"/>
  <c r="BK418" i="31"/>
  <c r="BO418" i="31" s="1"/>
  <c r="BJ418" i="31"/>
  <c r="BM418" i="31" s="1"/>
  <c r="BI418" i="31"/>
  <c r="BC418" i="31"/>
  <c r="AU418" i="31"/>
  <c r="AM418" i="31"/>
  <c r="AE418" i="31"/>
  <c r="BH418" i="31" s="1"/>
  <c r="W418" i="31"/>
  <c r="O418" i="31"/>
  <c r="G418" i="31"/>
  <c r="BC417" i="31"/>
  <c r="BC423" i="31" s="1"/>
  <c r="AU417" i="31"/>
  <c r="AM417" i="31"/>
  <c r="AM423" i="31" s="1"/>
  <c r="AE417" i="31"/>
  <c r="W417" i="31"/>
  <c r="O417" i="31"/>
  <c r="G417" i="31"/>
  <c r="BC416" i="31"/>
  <c r="AU416" i="31"/>
  <c r="AM416" i="31"/>
  <c r="AE416" i="31"/>
  <c r="W416" i="31"/>
  <c r="O416" i="31"/>
  <c r="G416" i="31"/>
  <c r="BD415" i="31"/>
  <c r="BB415" i="31"/>
  <c r="BA415" i="31"/>
  <c r="AZ415" i="31"/>
  <c r="AY415" i="31"/>
  <c r="AW415" i="31"/>
  <c r="AV415" i="31"/>
  <c r="AT415" i="31"/>
  <c r="AS415" i="31"/>
  <c r="AR415" i="31"/>
  <c r="AQ415" i="31"/>
  <c r="AO415" i="31"/>
  <c r="AN415" i="31"/>
  <c r="AL415" i="31"/>
  <c r="AK415" i="31"/>
  <c r="AJ415" i="31"/>
  <c r="AI415" i="31"/>
  <c r="AG415" i="31"/>
  <c r="AF415" i="31"/>
  <c r="AD415" i="31"/>
  <c r="AC415" i="31"/>
  <c r="AB415" i="31"/>
  <c r="AA415" i="31"/>
  <c r="AA433" i="31" s="1"/>
  <c r="Y415" i="31"/>
  <c r="X415" i="31"/>
  <c r="V415" i="31"/>
  <c r="U415" i="31"/>
  <c r="T415" i="31"/>
  <c r="S415" i="31"/>
  <c r="Q415" i="31"/>
  <c r="P415" i="31"/>
  <c r="N415" i="31"/>
  <c r="M415" i="31"/>
  <c r="BK415" i="31" s="1"/>
  <c r="L415" i="31"/>
  <c r="K415" i="31"/>
  <c r="I415" i="31"/>
  <c r="H415" i="31"/>
  <c r="F415" i="31"/>
  <c r="E415" i="31"/>
  <c r="D415" i="31"/>
  <c r="C415" i="31"/>
  <c r="BM414" i="31"/>
  <c r="BK414" i="31"/>
  <c r="BJ414" i="31"/>
  <c r="BI414" i="31"/>
  <c r="BC414" i="31"/>
  <c r="AU414" i="31"/>
  <c r="AM414" i="31"/>
  <c r="AE414" i="31"/>
  <c r="W414" i="31"/>
  <c r="O414" i="31"/>
  <c r="G414" i="31"/>
  <c r="BL413" i="31"/>
  <c r="BK413" i="31"/>
  <c r="BO413" i="31" s="1"/>
  <c r="BJ413" i="31"/>
  <c r="BI413" i="31"/>
  <c r="BN413" i="31" s="1"/>
  <c r="BC413" i="31"/>
  <c r="AU413" i="31"/>
  <c r="AM413" i="31"/>
  <c r="AE413" i="31"/>
  <c r="BH413" i="31" s="1"/>
  <c r="W413" i="31"/>
  <c r="O413" i="31"/>
  <c r="G413" i="31"/>
  <c r="BO412" i="31"/>
  <c r="BK412" i="31"/>
  <c r="BJ412" i="31"/>
  <c r="BI412" i="31"/>
  <c r="BM412" i="31" s="1"/>
  <c r="BC412" i="31"/>
  <c r="AM412" i="31"/>
  <c r="AE412" i="31"/>
  <c r="W412" i="31"/>
  <c r="O412" i="31"/>
  <c r="BH412" i="31" s="1"/>
  <c r="G412" i="31"/>
  <c r="BM411" i="31"/>
  <c r="BK411" i="31"/>
  <c r="BJ411" i="31"/>
  <c r="BI411" i="31"/>
  <c r="BC411" i="31"/>
  <c r="AU411" i="31"/>
  <c r="AM411" i="31"/>
  <c r="AE411" i="31"/>
  <c r="W411" i="31"/>
  <c r="O411" i="31"/>
  <c r="G411" i="31"/>
  <c r="BL410" i="31"/>
  <c r="BK410" i="31"/>
  <c r="BO410" i="31" s="1"/>
  <c r="BJ410" i="31"/>
  <c r="BI410" i="31"/>
  <c r="BN410" i="31" s="1"/>
  <c r="BC410" i="31"/>
  <c r="AU410" i="31"/>
  <c r="AM410" i="31"/>
  <c r="AE410" i="31"/>
  <c r="W410" i="31"/>
  <c r="O410" i="31"/>
  <c r="G410" i="31"/>
  <c r="BH410" i="31" s="1"/>
  <c r="BC409" i="31"/>
  <c r="AU409" i="31"/>
  <c r="AM409" i="31"/>
  <c r="AE409" i="31"/>
  <c r="AE415" i="31" s="1"/>
  <c r="W409" i="31"/>
  <c r="O409" i="31"/>
  <c r="G409" i="31"/>
  <c r="BC408" i="31"/>
  <c r="BC415" i="31" s="1"/>
  <c r="AU408" i="31"/>
  <c r="AU415" i="31" s="1"/>
  <c r="AM408" i="31"/>
  <c r="AE408" i="31"/>
  <c r="W408" i="31"/>
  <c r="W415" i="31" s="1"/>
  <c r="O408" i="31"/>
  <c r="G408" i="31"/>
  <c r="BD407" i="31"/>
  <c r="BB407" i="31"/>
  <c r="BA407" i="31"/>
  <c r="AZ407" i="31"/>
  <c r="AY407" i="31"/>
  <c r="AW407" i="31"/>
  <c r="AV407" i="31"/>
  <c r="AT407" i="31"/>
  <c r="AS407" i="31"/>
  <c r="AR407" i="31"/>
  <c r="AQ407" i="31"/>
  <c r="AO407" i="31"/>
  <c r="AN407" i="31"/>
  <c r="AL407" i="31"/>
  <c r="AK407" i="31"/>
  <c r="AJ407" i="31"/>
  <c r="AI407" i="31"/>
  <c r="AG407" i="31"/>
  <c r="AF407" i="31"/>
  <c r="AD407" i="31"/>
  <c r="AC407" i="31"/>
  <c r="AB407" i="31"/>
  <c r="AA407" i="31"/>
  <c r="Y407" i="31"/>
  <c r="X407" i="31"/>
  <c r="V407" i="31"/>
  <c r="U407" i="31"/>
  <c r="T407" i="31"/>
  <c r="S407" i="31"/>
  <c r="Q407" i="31"/>
  <c r="P407" i="31"/>
  <c r="N407" i="31"/>
  <c r="M407" i="31"/>
  <c r="L407" i="31"/>
  <c r="K407" i="31"/>
  <c r="BI407" i="31" s="1"/>
  <c r="I407" i="31"/>
  <c r="H407" i="31"/>
  <c r="F407" i="31"/>
  <c r="E407" i="31"/>
  <c r="BK407" i="31" s="1"/>
  <c r="BO407" i="31" s="1"/>
  <c r="D407" i="31"/>
  <c r="BJ407" i="31" s="1"/>
  <c r="BL407" i="31" s="1"/>
  <c r="C407" i="31"/>
  <c r="BM406" i="31"/>
  <c r="BK406" i="31"/>
  <c r="BO406" i="31" s="1"/>
  <c r="BJ406" i="31"/>
  <c r="BI406" i="31"/>
  <c r="BN406" i="31" s="1"/>
  <c r="BC406" i="31"/>
  <c r="AU406" i="31"/>
  <c r="AM406" i="31"/>
  <c r="AE406" i="31"/>
  <c r="W406" i="31"/>
  <c r="O406" i="31"/>
  <c r="G406" i="31"/>
  <c r="BM405" i="31"/>
  <c r="BK405" i="31"/>
  <c r="BO405" i="31" s="1"/>
  <c r="BJ405" i="31"/>
  <c r="BL405" i="31" s="1"/>
  <c r="BI405" i="31"/>
  <c r="BN405" i="31" s="1"/>
  <c r="BC405" i="31"/>
  <c r="AU405" i="31"/>
  <c r="AM405" i="31"/>
  <c r="AE405" i="31"/>
  <c r="W405" i="31"/>
  <c r="O405" i="31"/>
  <c r="G405" i="31"/>
  <c r="BK404" i="31"/>
  <c r="BL404" i="31" s="1"/>
  <c r="BJ404" i="31"/>
  <c r="BI404" i="31"/>
  <c r="BM404" i="31" s="1"/>
  <c r="BC404" i="31"/>
  <c r="AU404" i="31"/>
  <c r="AM404" i="31"/>
  <c r="AE404" i="31"/>
  <c r="W404" i="31"/>
  <c r="W407" i="31" s="1"/>
  <c r="O404" i="31"/>
  <c r="G404" i="31"/>
  <c r="BO403" i="31"/>
  <c r="BN403" i="31"/>
  <c r="BK403" i="31"/>
  <c r="BJ403" i="31"/>
  <c r="BI403" i="31"/>
  <c r="BC403" i="31"/>
  <c r="AU403" i="31"/>
  <c r="AM403" i="31"/>
  <c r="AE403" i="31"/>
  <c r="W403" i="31"/>
  <c r="O403" i="31"/>
  <c r="BH403" i="31" s="1"/>
  <c r="G403" i="31"/>
  <c r="BM402" i="31"/>
  <c r="BK402" i="31"/>
  <c r="BJ402" i="31"/>
  <c r="BI402" i="31"/>
  <c r="BC402" i="31"/>
  <c r="AU402" i="31"/>
  <c r="AM402" i="31"/>
  <c r="AE402" i="31"/>
  <c r="W402" i="31"/>
  <c r="O402" i="31"/>
  <c r="O407" i="31" s="1"/>
  <c r="G402" i="31"/>
  <c r="BC401" i="31"/>
  <c r="AU401" i="31"/>
  <c r="AU407" i="31" s="1"/>
  <c r="AM401" i="31"/>
  <c r="AE401" i="31"/>
  <c r="W401" i="31"/>
  <c r="O401" i="31"/>
  <c r="G401" i="31"/>
  <c r="BC400" i="31"/>
  <c r="BC407" i="31" s="1"/>
  <c r="AU400" i="31"/>
  <c r="AM400" i="31"/>
  <c r="AE400" i="31"/>
  <c r="AE407" i="31" s="1"/>
  <c r="W400" i="31"/>
  <c r="O400" i="31"/>
  <c r="G400" i="31"/>
  <c r="AW399" i="31"/>
  <c r="AV399" i="31"/>
  <c r="AT399" i="31"/>
  <c r="AS399" i="31"/>
  <c r="AR399" i="31"/>
  <c r="AQ399" i="31"/>
  <c r="AO399" i="31"/>
  <c r="AN399" i="31"/>
  <c r="AL399" i="31"/>
  <c r="AK399" i="31"/>
  <c r="AJ399" i="31"/>
  <c r="AI399" i="31"/>
  <c r="AH399" i="31"/>
  <c r="AG399" i="31"/>
  <c r="AF399" i="31"/>
  <c r="AD399" i="31"/>
  <c r="AC399" i="31"/>
  <c r="AB399" i="31"/>
  <c r="AA399" i="31"/>
  <c r="Y399" i="31"/>
  <c r="X399" i="31"/>
  <c r="V399" i="31"/>
  <c r="U399" i="31"/>
  <c r="T399" i="31"/>
  <c r="S399" i="31"/>
  <c r="Q399" i="31"/>
  <c r="P399" i="31"/>
  <c r="N399" i="31"/>
  <c r="M399" i="31"/>
  <c r="L399" i="31"/>
  <c r="K399" i="31"/>
  <c r="I399" i="31"/>
  <c r="H399" i="31"/>
  <c r="F399" i="31"/>
  <c r="E399" i="31"/>
  <c r="D399" i="31"/>
  <c r="C399" i="31"/>
  <c r="BL398" i="31"/>
  <c r="BK398" i="31"/>
  <c r="BJ398" i="31"/>
  <c r="BI398" i="31"/>
  <c r="BM398" i="31" s="1"/>
  <c r="BC398" i="31"/>
  <c r="AU398" i="31"/>
  <c r="AM398" i="31"/>
  <c r="AM433" i="31" s="1"/>
  <c r="AE398" i="31"/>
  <c r="AE399" i="31" s="1"/>
  <c r="W398" i="31"/>
  <c r="O398" i="31"/>
  <c r="G398" i="31"/>
  <c r="G433" i="31" s="1"/>
  <c r="BO397" i="31"/>
  <c r="BN397" i="31"/>
  <c r="BK397" i="31"/>
  <c r="BJ397" i="31"/>
  <c r="BI397" i="31"/>
  <c r="BC397" i="31"/>
  <c r="AU397" i="31"/>
  <c r="AM397" i="31"/>
  <c r="AE397" i="31"/>
  <c r="W397" i="31"/>
  <c r="O397" i="31"/>
  <c r="BH397" i="31" s="1"/>
  <c r="G397" i="31"/>
  <c r="AL396" i="31"/>
  <c r="V396" i="31"/>
  <c r="Q396" i="31"/>
  <c r="D396" i="31"/>
  <c r="BL395" i="31"/>
  <c r="BK395" i="31"/>
  <c r="BO395" i="31" s="1"/>
  <c r="BJ395" i="31"/>
  <c r="BI395" i="31"/>
  <c r="BM395" i="31" s="1"/>
  <c r="BC395" i="31"/>
  <c r="AU395" i="31"/>
  <c r="AM395" i="31"/>
  <c r="AE395" i="31"/>
  <c r="W395" i="31"/>
  <c r="O395" i="31"/>
  <c r="G395" i="31"/>
  <c r="BH395" i="31" s="1"/>
  <c r="BK394" i="31"/>
  <c r="BN394" i="31" s="1"/>
  <c r="BJ394" i="31"/>
  <c r="BI394" i="31"/>
  <c r="BC394" i="31"/>
  <c r="AU394" i="31"/>
  <c r="AM394" i="31"/>
  <c r="AE394" i="31"/>
  <c r="W394" i="31"/>
  <c r="O394" i="31"/>
  <c r="G394" i="31"/>
  <c r="BK393" i="31"/>
  <c r="BO393" i="31" s="1"/>
  <c r="BJ393" i="31"/>
  <c r="BI393" i="31"/>
  <c r="BN393" i="31" s="1"/>
  <c r="BC393" i="31"/>
  <c r="AU393" i="31"/>
  <c r="AU399" i="31" s="1"/>
  <c r="AM393" i="31"/>
  <c r="AE393" i="31"/>
  <c r="W393" i="31"/>
  <c r="W399" i="31" s="1"/>
  <c r="O393" i="31"/>
  <c r="O399" i="31" s="1"/>
  <c r="G393" i="31"/>
  <c r="BC392" i="31"/>
  <c r="AU392" i="31"/>
  <c r="AM392" i="31"/>
  <c r="AE392" i="31"/>
  <c r="W392" i="31"/>
  <c r="O392" i="31"/>
  <c r="G392" i="31"/>
  <c r="BC391" i="31"/>
  <c r="AU391" i="31"/>
  <c r="AM391" i="31"/>
  <c r="AE391" i="31"/>
  <c r="W391" i="31"/>
  <c r="O391" i="31"/>
  <c r="G391" i="31"/>
  <c r="BD390" i="31"/>
  <c r="BB390" i="31"/>
  <c r="BA390" i="31"/>
  <c r="BA396" i="31" s="1"/>
  <c r="BA399" i="31" s="1"/>
  <c r="AZ390" i="31"/>
  <c r="AY390" i="31"/>
  <c r="AW390" i="31"/>
  <c r="AV390" i="31"/>
  <c r="AV396" i="31" s="1"/>
  <c r="AT390" i="31"/>
  <c r="AS390" i="31"/>
  <c r="AR390" i="31"/>
  <c r="AR396" i="31" s="1"/>
  <c r="AQ390" i="31"/>
  <c r="AO390" i="31"/>
  <c r="AN390" i="31"/>
  <c r="AL390" i="31"/>
  <c r="AK390" i="31"/>
  <c r="AJ390" i="31"/>
  <c r="AI390" i="31"/>
  <c r="AI396" i="31" s="1"/>
  <c r="AF390" i="31"/>
  <c r="AF396" i="31" s="1"/>
  <c r="AD390" i="31"/>
  <c r="AC390" i="31"/>
  <c r="AC396" i="31" s="1"/>
  <c r="AB390" i="31"/>
  <c r="AB396" i="31" s="1"/>
  <c r="AA390" i="31"/>
  <c r="X390" i="31"/>
  <c r="V390" i="31"/>
  <c r="U390" i="31"/>
  <c r="T390" i="31"/>
  <c r="S390" i="31"/>
  <c r="Q390" i="31"/>
  <c r="P390" i="31"/>
  <c r="N390" i="31"/>
  <c r="M390" i="31"/>
  <c r="M396" i="31" s="1"/>
  <c r="L390" i="31"/>
  <c r="K390" i="31"/>
  <c r="I390" i="31"/>
  <c r="H390" i="31"/>
  <c r="H396" i="31" s="1"/>
  <c r="F390" i="31"/>
  <c r="E390" i="31"/>
  <c r="D390" i="31"/>
  <c r="C390" i="31"/>
  <c r="BL389" i="31"/>
  <c r="BK389" i="31"/>
  <c r="BO389" i="31" s="1"/>
  <c r="BJ389" i="31"/>
  <c r="BI389" i="31"/>
  <c r="BN389" i="31" s="1"/>
  <c r="BC389" i="31"/>
  <c r="AU389" i="31"/>
  <c r="AM389" i="31"/>
  <c r="AM390" i="31" s="1"/>
  <c r="AE389" i="31"/>
  <c r="W389" i="31"/>
  <c r="O389" i="31"/>
  <c r="G389" i="31"/>
  <c r="BH389" i="31" s="1"/>
  <c r="BO387" i="31"/>
  <c r="BK387" i="31"/>
  <c r="BJ387" i="31"/>
  <c r="BI387" i="31"/>
  <c r="BM387" i="31" s="1"/>
  <c r="BC387" i="31"/>
  <c r="AM387" i="31"/>
  <c r="AE387" i="31"/>
  <c r="W387" i="31"/>
  <c r="O387" i="31"/>
  <c r="BH387" i="31" s="1"/>
  <c r="G387" i="31"/>
  <c r="BM386" i="31"/>
  <c r="BK386" i="31"/>
  <c r="BJ386" i="31"/>
  <c r="BI386" i="31"/>
  <c r="BC386" i="31"/>
  <c r="AU386" i="31"/>
  <c r="AM386" i="31"/>
  <c r="AE386" i="31"/>
  <c r="W386" i="31"/>
  <c r="O386" i="31"/>
  <c r="G386" i="31"/>
  <c r="BL385" i="31"/>
  <c r="BK385" i="31"/>
  <c r="BO385" i="31" s="1"/>
  <c r="BJ385" i="31"/>
  <c r="BI385" i="31"/>
  <c r="BN385" i="31" s="1"/>
  <c r="BC385" i="31"/>
  <c r="AU385" i="31"/>
  <c r="AM385" i="31"/>
  <c r="AE385" i="31"/>
  <c r="BH385" i="31" s="1"/>
  <c r="W385" i="31"/>
  <c r="O385" i="31"/>
  <c r="G385" i="31"/>
  <c r="BC384" i="31"/>
  <c r="AU384" i="31"/>
  <c r="AM384" i="31"/>
  <c r="AE384" i="31"/>
  <c r="W384" i="31"/>
  <c r="W390" i="31" s="1"/>
  <c r="O384" i="31"/>
  <c r="G384" i="31"/>
  <c r="BC383" i="31"/>
  <c r="AU383" i="31"/>
  <c r="AM383" i="31"/>
  <c r="AE383" i="31"/>
  <c r="AE390" i="31" s="1"/>
  <c r="W383" i="31"/>
  <c r="O383" i="31"/>
  <c r="G383" i="31"/>
  <c r="BD382" i="31"/>
  <c r="BD396" i="31" s="1"/>
  <c r="BD399" i="31" s="1"/>
  <c r="BB382" i="31"/>
  <c r="BA382" i="31"/>
  <c r="AZ382" i="31"/>
  <c r="AY382" i="31"/>
  <c r="AW382" i="31"/>
  <c r="AV382" i="31"/>
  <c r="AT382" i="31"/>
  <c r="AS382" i="31"/>
  <c r="AR382" i="31"/>
  <c r="AQ382" i="31"/>
  <c r="AQ396" i="31" s="1"/>
  <c r="AO382" i="31"/>
  <c r="AN382" i="31"/>
  <c r="AN396" i="31" s="1"/>
  <c r="AL382" i="31"/>
  <c r="AK382" i="31"/>
  <c r="AK396" i="31" s="1"/>
  <c r="AJ382" i="31"/>
  <c r="AI382" i="31"/>
  <c r="AF382" i="31"/>
  <c r="AD382" i="31"/>
  <c r="AC382" i="31"/>
  <c r="AB382" i="31"/>
  <c r="AA382" i="31"/>
  <c r="X382" i="31"/>
  <c r="V382" i="31"/>
  <c r="U382" i="31"/>
  <c r="T382" i="31"/>
  <c r="S382" i="31"/>
  <c r="Q382" i="31"/>
  <c r="P382" i="31"/>
  <c r="N382" i="31"/>
  <c r="M382" i="31"/>
  <c r="L382" i="31"/>
  <c r="K382" i="31"/>
  <c r="K396" i="31" s="1"/>
  <c r="I382" i="31"/>
  <c r="H382" i="31"/>
  <c r="F382" i="31"/>
  <c r="F396" i="31" s="1"/>
  <c r="E382" i="31"/>
  <c r="D382" i="31"/>
  <c r="BJ382" i="31" s="1"/>
  <c r="C382" i="31"/>
  <c r="BK381" i="31"/>
  <c r="BO381" i="31" s="1"/>
  <c r="BJ381" i="31"/>
  <c r="BI381" i="31"/>
  <c r="BM381" i="31" s="1"/>
  <c r="BC381" i="31"/>
  <c r="AU381" i="31"/>
  <c r="AM381" i="31"/>
  <c r="AE381" i="31"/>
  <c r="W381" i="31"/>
  <c r="O381" i="31"/>
  <c r="G381" i="31"/>
  <c r="BH381" i="31" s="1"/>
  <c r="BN380" i="31"/>
  <c r="BL380" i="31"/>
  <c r="BK380" i="31"/>
  <c r="BO380" i="31" s="1"/>
  <c r="BJ380" i="31"/>
  <c r="BM380" i="31" s="1"/>
  <c r="BI380" i="31"/>
  <c r="BC380" i="31"/>
  <c r="AU380" i="31"/>
  <c r="AM380" i="31"/>
  <c r="AE380" i="31"/>
  <c r="BH380" i="31" s="1"/>
  <c r="W380" i="31"/>
  <c r="O380" i="31"/>
  <c r="G380" i="31"/>
  <c r="BK379" i="31"/>
  <c r="BN379" i="31" s="1"/>
  <c r="BJ379" i="31"/>
  <c r="BI379" i="31"/>
  <c r="BC379" i="31"/>
  <c r="AU379" i="31"/>
  <c r="AM379" i="31"/>
  <c r="AE379" i="31"/>
  <c r="W379" i="31"/>
  <c r="O379" i="31"/>
  <c r="G379" i="31"/>
  <c r="BK378" i="31"/>
  <c r="BO378" i="31" s="1"/>
  <c r="BJ378" i="31"/>
  <c r="BL378" i="31" s="1"/>
  <c r="BI378" i="31"/>
  <c r="BN378" i="31" s="1"/>
  <c r="BC378" i="31"/>
  <c r="AU378" i="31"/>
  <c r="AM378" i="31"/>
  <c r="AE378" i="31"/>
  <c r="W378" i="31"/>
  <c r="O378" i="31"/>
  <c r="G378" i="31"/>
  <c r="BH378" i="31" s="1"/>
  <c r="BL377" i="31"/>
  <c r="BK377" i="31"/>
  <c r="BO377" i="31" s="1"/>
  <c r="BJ377" i="31"/>
  <c r="BI377" i="31"/>
  <c r="BM377" i="31" s="1"/>
  <c r="BC377" i="31"/>
  <c r="AU377" i="31"/>
  <c r="AM377" i="31"/>
  <c r="AE377" i="31"/>
  <c r="AE382" i="31" s="1"/>
  <c r="W377" i="31"/>
  <c r="O377" i="31"/>
  <c r="G377" i="31"/>
  <c r="G382" i="31" s="1"/>
  <c r="BC376" i="31"/>
  <c r="AU376" i="31"/>
  <c r="AM376" i="31"/>
  <c r="AE376" i="31"/>
  <c r="W376" i="31"/>
  <c r="O376" i="31"/>
  <c r="G376" i="31"/>
  <c r="BC375" i="31"/>
  <c r="AU375" i="31"/>
  <c r="AU382" i="31" s="1"/>
  <c r="AM375" i="31"/>
  <c r="AE375" i="31"/>
  <c r="W375" i="31"/>
  <c r="O375" i="31"/>
  <c r="O382" i="31" s="1"/>
  <c r="G375" i="31"/>
  <c r="BD374" i="31"/>
  <c r="BB374" i="31"/>
  <c r="BB396" i="31" s="1"/>
  <c r="BB399" i="31" s="1"/>
  <c r="BA374" i="31"/>
  <c r="AZ374" i="31"/>
  <c r="AY374" i="31"/>
  <c r="AY396" i="31" s="1"/>
  <c r="AY399" i="31" s="1"/>
  <c r="AW374" i="31"/>
  <c r="AW396" i="31" s="1"/>
  <c r="AV374" i="31"/>
  <c r="AT374" i="31"/>
  <c r="AS374" i="31"/>
  <c r="AS396" i="31" s="1"/>
  <c r="AR374" i="31"/>
  <c r="AQ374" i="31"/>
  <c r="AO374" i="31"/>
  <c r="AN374" i="31"/>
  <c r="AL374" i="31"/>
  <c r="AK374" i="31"/>
  <c r="AJ374" i="31"/>
  <c r="AI374" i="31"/>
  <c r="AF374" i="31"/>
  <c r="AD374" i="31"/>
  <c r="AD396" i="31" s="1"/>
  <c r="AC374" i="31"/>
  <c r="AB374" i="31"/>
  <c r="AA374" i="31"/>
  <c r="X374" i="31"/>
  <c r="X396" i="31" s="1"/>
  <c r="V374" i="31"/>
  <c r="U374" i="31"/>
  <c r="T374" i="31"/>
  <c r="S374" i="31"/>
  <c r="Q374" i="31"/>
  <c r="P374" i="31"/>
  <c r="P396" i="31" s="1"/>
  <c r="N374" i="31"/>
  <c r="M374" i="31"/>
  <c r="L374" i="31"/>
  <c r="L396" i="31" s="1"/>
  <c r="K374" i="31"/>
  <c r="BI374" i="31" s="1"/>
  <c r="I374" i="31"/>
  <c r="H374" i="31"/>
  <c r="F374" i="31"/>
  <c r="E374" i="31"/>
  <c r="BK374" i="31" s="1"/>
  <c r="BO374" i="31" s="1"/>
  <c r="D374" i="31"/>
  <c r="C374" i="31"/>
  <c r="BO373" i="31"/>
  <c r="BN373" i="31"/>
  <c r="BK373" i="31"/>
  <c r="BJ373" i="31"/>
  <c r="BM373" i="31" s="1"/>
  <c r="BI373" i="31"/>
  <c r="BC373" i="31"/>
  <c r="AU373" i="31"/>
  <c r="AM373" i="31"/>
  <c r="AE373" i="31"/>
  <c r="W373" i="31"/>
  <c r="O373" i="31"/>
  <c r="BH373" i="31" s="1"/>
  <c r="G373" i="31"/>
  <c r="BM372" i="31"/>
  <c r="BK372" i="31"/>
  <c r="BO372" i="31" s="1"/>
  <c r="BJ372" i="31"/>
  <c r="BI372" i="31"/>
  <c r="BC372" i="31"/>
  <c r="AU372" i="31"/>
  <c r="AM372" i="31"/>
  <c r="AE372" i="31"/>
  <c r="W372" i="31"/>
  <c r="O372" i="31"/>
  <c r="G372" i="31"/>
  <c r="BL371" i="31"/>
  <c r="BK371" i="31"/>
  <c r="BO371" i="31" s="1"/>
  <c r="BJ371" i="31"/>
  <c r="BI371" i="31"/>
  <c r="BM371" i="31" s="1"/>
  <c r="BC371" i="31"/>
  <c r="AU371" i="31"/>
  <c r="AM371" i="31"/>
  <c r="AE371" i="31"/>
  <c r="BH371" i="31" s="1"/>
  <c r="W371" i="31"/>
  <c r="O371" i="31"/>
  <c r="G371" i="31"/>
  <c r="BK370" i="31"/>
  <c r="BN370" i="31" s="1"/>
  <c r="BJ370" i="31"/>
  <c r="BI370" i="31"/>
  <c r="BM370" i="31" s="1"/>
  <c r="BC370" i="31"/>
  <c r="AU370" i="31"/>
  <c r="AM370" i="31"/>
  <c r="AE370" i="31"/>
  <c r="W370" i="31"/>
  <c r="BH370" i="31" s="1"/>
  <c r="O370" i="31"/>
  <c r="G370" i="31"/>
  <c r="BO369" i="31"/>
  <c r="BN369" i="31"/>
  <c r="BL369" i="31"/>
  <c r="BK369" i="31"/>
  <c r="BJ369" i="31"/>
  <c r="BM369" i="31" s="1"/>
  <c r="BI369" i="31"/>
  <c r="BC369" i="31"/>
  <c r="AU369" i="31"/>
  <c r="AM369" i="31"/>
  <c r="AE369" i="31"/>
  <c r="AE374" i="31" s="1"/>
  <c r="W369" i="31"/>
  <c r="O369" i="31"/>
  <c r="G369" i="31"/>
  <c r="BC368" i="31"/>
  <c r="BC374" i="31" s="1"/>
  <c r="AU368" i="31"/>
  <c r="AM368" i="31"/>
  <c r="AE368" i="31"/>
  <c r="W368" i="31"/>
  <c r="W374" i="31" s="1"/>
  <c r="O368" i="31"/>
  <c r="G368" i="31"/>
  <c r="BC367" i="31"/>
  <c r="AU367" i="31"/>
  <c r="AU374" i="31" s="1"/>
  <c r="AM367" i="31"/>
  <c r="AE367" i="31"/>
  <c r="W367" i="31"/>
  <c r="O367" i="31"/>
  <c r="O374" i="31" s="1"/>
  <c r="G367" i="31"/>
  <c r="G374" i="31" s="1"/>
  <c r="AW366" i="31"/>
  <c r="AV366" i="31"/>
  <c r="AT366" i="31"/>
  <c r="AS366" i="31"/>
  <c r="AR366" i="31"/>
  <c r="AQ366" i="31"/>
  <c r="AO366" i="31"/>
  <c r="AN366" i="31"/>
  <c r="AL366" i="31"/>
  <c r="AK366" i="31"/>
  <c r="AJ366" i="31"/>
  <c r="AI366" i="31"/>
  <c r="Q366" i="31"/>
  <c r="P366" i="31"/>
  <c r="N366" i="31"/>
  <c r="M366" i="31"/>
  <c r="L366" i="31"/>
  <c r="K366" i="31"/>
  <c r="I366" i="31"/>
  <c r="H366" i="31"/>
  <c r="F366" i="31"/>
  <c r="E366" i="31"/>
  <c r="D366" i="31"/>
  <c r="C366" i="31"/>
  <c r="BK365" i="31"/>
  <c r="BO365" i="31" s="1"/>
  <c r="BJ365" i="31"/>
  <c r="BL365" i="31" s="1"/>
  <c r="BI365" i="31"/>
  <c r="BC365" i="31"/>
  <c r="AU365" i="31"/>
  <c r="AM365" i="31"/>
  <c r="AE365" i="31"/>
  <c r="W365" i="31"/>
  <c r="O365" i="31"/>
  <c r="G365" i="31"/>
  <c r="BH365" i="31" s="1"/>
  <c r="BL364" i="31"/>
  <c r="BK364" i="31"/>
  <c r="BO364" i="31" s="1"/>
  <c r="BJ364" i="31"/>
  <c r="BI364" i="31"/>
  <c r="BN364" i="31" s="1"/>
  <c r="BC364" i="31"/>
  <c r="AU364" i="31"/>
  <c r="AM364" i="31"/>
  <c r="AE364" i="31"/>
  <c r="BH364" i="31" s="1"/>
  <c r="W364" i="31"/>
  <c r="O364" i="31"/>
  <c r="G364" i="31"/>
  <c r="BO363" i="31"/>
  <c r="BK363" i="31"/>
  <c r="BJ363" i="31"/>
  <c r="BI363" i="31"/>
  <c r="BM363" i="31" s="1"/>
  <c r="BC363" i="31"/>
  <c r="AU363" i="31"/>
  <c r="AM363" i="31"/>
  <c r="AE363" i="31"/>
  <c r="W363" i="31"/>
  <c r="O363" i="31"/>
  <c r="G363" i="31"/>
  <c r="BH363" i="31" s="1"/>
  <c r="BK362" i="31"/>
  <c r="BJ362" i="31"/>
  <c r="BM362" i="31" s="1"/>
  <c r="BI362" i="31"/>
  <c r="BC362" i="31"/>
  <c r="AU362" i="31"/>
  <c r="AU366" i="31" s="1"/>
  <c r="AM362" i="31"/>
  <c r="AE362" i="31"/>
  <c r="W362" i="31"/>
  <c r="BH362" i="31" s="1"/>
  <c r="O362" i="31"/>
  <c r="O366" i="31" s="1"/>
  <c r="G362" i="31"/>
  <c r="BK360" i="31"/>
  <c r="BJ360" i="31"/>
  <c r="BI360" i="31"/>
  <c r="BM360" i="31" s="1"/>
  <c r="BC360" i="31"/>
  <c r="AU360" i="31"/>
  <c r="AM360" i="31"/>
  <c r="AE360" i="31"/>
  <c r="W360" i="31"/>
  <c r="O360" i="31"/>
  <c r="G360" i="31"/>
  <c r="BC359" i="31"/>
  <c r="AU359" i="31"/>
  <c r="AM359" i="31"/>
  <c r="AE359" i="31"/>
  <c r="W359" i="31"/>
  <c r="O359" i="31"/>
  <c r="G359" i="31"/>
  <c r="BC358" i="31"/>
  <c r="AU358" i="31"/>
  <c r="AM358" i="31"/>
  <c r="AE358" i="31"/>
  <c r="W358" i="31"/>
  <c r="O358" i="31"/>
  <c r="G358" i="31"/>
  <c r="BD357" i="31"/>
  <c r="BB357" i="31"/>
  <c r="BA357" i="31"/>
  <c r="AZ357" i="31"/>
  <c r="AZ361" i="31" s="1"/>
  <c r="AZ366" i="31" s="1"/>
  <c r="AY357" i="31"/>
  <c r="AW357" i="31"/>
  <c r="AV357" i="31"/>
  <c r="AT357" i="31"/>
  <c r="AT361" i="31" s="1"/>
  <c r="AS357" i="31"/>
  <c r="AR357" i="31"/>
  <c r="AQ357" i="31"/>
  <c r="AO357" i="31"/>
  <c r="AO361" i="31" s="1"/>
  <c r="AN357" i="31"/>
  <c r="AL357" i="31"/>
  <c r="AK357" i="31"/>
  <c r="AJ357" i="31"/>
  <c r="AI357" i="31"/>
  <c r="AF357" i="31"/>
  <c r="AF361" i="31" s="1"/>
  <c r="AF366" i="31" s="1"/>
  <c r="AD357" i="31"/>
  <c r="AC357" i="31"/>
  <c r="AB357" i="31"/>
  <c r="AB361" i="31" s="1"/>
  <c r="AB366" i="31" s="1"/>
  <c r="AA357" i="31"/>
  <c r="AA361" i="31" s="1"/>
  <c r="AA366" i="31" s="1"/>
  <c r="X357" i="31"/>
  <c r="V357" i="31"/>
  <c r="U357" i="31"/>
  <c r="U361" i="31" s="1"/>
  <c r="U366" i="31" s="1"/>
  <c r="T357" i="31"/>
  <c r="S357" i="31"/>
  <c r="Q357" i="31"/>
  <c r="P357" i="31"/>
  <c r="N357" i="31"/>
  <c r="M357" i="31"/>
  <c r="M361" i="31" s="1"/>
  <c r="L357" i="31"/>
  <c r="K357" i="31"/>
  <c r="I357" i="31"/>
  <c r="H357" i="31"/>
  <c r="H361" i="31" s="1"/>
  <c r="F357" i="31"/>
  <c r="E357" i="31"/>
  <c r="D357" i="31"/>
  <c r="C357" i="31"/>
  <c r="C361" i="31" s="1"/>
  <c r="BK356" i="31"/>
  <c r="BO356" i="31" s="1"/>
  <c r="BJ356" i="31"/>
  <c r="BL356" i="31" s="1"/>
  <c r="BI356" i="31"/>
  <c r="BN356" i="31" s="1"/>
  <c r="BC356" i="31"/>
  <c r="AU356" i="31"/>
  <c r="AM356" i="31"/>
  <c r="AE356" i="31"/>
  <c r="W356" i="31"/>
  <c r="O356" i="31"/>
  <c r="G356" i="31"/>
  <c r="BH356" i="31" s="1"/>
  <c r="BK355" i="31"/>
  <c r="BN355" i="31" s="1"/>
  <c r="BJ355" i="31"/>
  <c r="BI355" i="31"/>
  <c r="BM355" i="31" s="1"/>
  <c r="BC355" i="31"/>
  <c r="AU355" i="31"/>
  <c r="AM355" i="31"/>
  <c r="AE355" i="31"/>
  <c r="W355" i="31"/>
  <c r="BH355" i="31" s="1"/>
  <c r="O355" i="31"/>
  <c r="G355" i="31"/>
  <c r="BO354" i="31"/>
  <c r="BN354" i="31"/>
  <c r="BK354" i="31"/>
  <c r="BJ354" i="31"/>
  <c r="BM354" i="31" s="1"/>
  <c r="BI354" i="31"/>
  <c r="BC354" i="31"/>
  <c r="AU354" i="31"/>
  <c r="AM354" i="31"/>
  <c r="AE354" i="31"/>
  <c r="W354" i="31"/>
  <c r="O354" i="31"/>
  <c r="G354" i="31"/>
  <c r="BH354" i="31" s="1"/>
  <c r="BL353" i="31"/>
  <c r="BK353" i="31"/>
  <c r="BN353" i="31" s="1"/>
  <c r="BJ353" i="31"/>
  <c r="BI353" i="31"/>
  <c r="BM353" i="31" s="1"/>
  <c r="BC353" i="31"/>
  <c r="AU353" i="31"/>
  <c r="AM353" i="31"/>
  <c r="AE353" i="31"/>
  <c r="BH353" i="31" s="1"/>
  <c r="W353" i="31"/>
  <c r="O353" i="31"/>
  <c r="G353" i="31"/>
  <c r="BK352" i="31"/>
  <c r="BL352" i="31" s="1"/>
  <c r="BJ352" i="31"/>
  <c r="BM352" i="31" s="1"/>
  <c r="BI352" i="31"/>
  <c r="BC352" i="31"/>
  <c r="AU352" i="31"/>
  <c r="AM352" i="31"/>
  <c r="AE352" i="31"/>
  <c r="W352" i="31"/>
  <c r="BH352" i="31" s="1"/>
  <c r="O352" i="31"/>
  <c r="G352" i="31"/>
  <c r="BC351" i="31"/>
  <c r="AU351" i="31"/>
  <c r="AM351" i="31"/>
  <c r="AE351" i="31"/>
  <c r="W351" i="31"/>
  <c r="O351" i="31"/>
  <c r="G351" i="31"/>
  <c r="BC350" i="31"/>
  <c r="BC357" i="31" s="1"/>
  <c r="AU350" i="31"/>
  <c r="AU357" i="31" s="1"/>
  <c r="AM350" i="31"/>
  <c r="AM357" i="31" s="1"/>
  <c r="AE350" i="31"/>
  <c r="AE357" i="31" s="1"/>
  <c r="W350" i="31"/>
  <c r="O350" i="31"/>
  <c r="G350" i="31"/>
  <c r="G357" i="31" s="1"/>
  <c r="BD349" i="31"/>
  <c r="BB349" i="31"/>
  <c r="BA349" i="31"/>
  <c r="AZ349" i="31"/>
  <c r="AY349" i="31"/>
  <c r="AW349" i="31"/>
  <c r="AV349" i="31"/>
  <c r="AT349" i="31"/>
  <c r="AS349" i="31"/>
  <c r="AR349" i="31"/>
  <c r="AQ349" i="31"/>
  <c r="AO349" i="31"/>
  <c r="AN349" i="31"/>
  <c r="AN361" i="31" s="1"/>
  <c r="AL349" i="31"/>
  <c r="AK349" i="31"/>
  <c r="AJ349" i="31"/>
  <c r="AJ361" i="31" s="1"/>
  <c r="AI349" i="31"/>
  <c r="AF349" i="31"/>
  <c r="AD349" i="31"/>
  <c r="AC349" i="31"/>
  <c r="AB349" i="31"/>
  <c r="AA349" i="31"/>
  <c r="X349" i="31"/>
  <c r="V349" i="31"/>
  <c r="U349" i="31"/>
  <c r="T349" i="31"/>
  <c r="T361" i="31" s="1"/>
  <c r="T366" i="31" s="1"/>
  <c r="S349" i="31"/>
  <c r="Q349" i="31"/>
  <c r="P349" i="31"/>
  <c r="N349" i="31"/>
  <c r="M349" i="31"/>
  <c r="L349" i="31"/>
  <c r="K349" i="31"/>
  <c r="I349" i="31"/>
  <c r="H349" i="31"/>
  <c r="F349" i="31"/>
  <c r="E349" i="31"/>
  <c r="BK349" i="31" s="1"/>
  <c r="D349" i="31"/>
  <c r="BJ349" i="31" s="1"/>
  <c r="C349" i="31"/>
  <c r="BI349" i="31" s="1"/>
  <c r="BN348" i="31"/>
  <c r="BK348" i="31"/>
  <c r="BO348" i="31" s="1"/>
  <c r="BJ348" i="31"/>
  <c r="BL348" i="31" s="1"/>
  <c r="BI348" i="31"/>
  <c r="BC348" i="31"/>
  <c r="AU348" i="31"/>
  <c r="AM348" i="31"/>
  <c r="AE348" i="31"/>
  <c r="W348" i="31"/>
  <c r="O348" i="31"/>
  <c r="G348" i="31"/>
  <c r="BH348" i="31" s="1"/>
  <c r="BK347" i="31"/>
  <c r="BO347" i="31" s="1"/>
  <c r="BJ347" i="31"/>
  <c r="BL347" i="31" s="1"/>
  <c r="BI347" i="31"/>
  <c r="BN347" i="31" s="1"/>
  <c r="BC347" i="31"/>
  <c r="AU347" i="31"/>
  <c r="AM347" i="31"/>
  <c r="AE347" i="31"/>
  <c r="W347" i="31"/>
  <c r="O347" i="31"/>
  <c r="G347" i="31"/>
  <c r="BH347" i="31" s="1"/>
  <c r="BL346" i="31"/>
  <c r="BK346" i="31"/>
  <c r="BN346" i="31" s="1"/>
  <c r="BJ346" i="31"/>
  <c r="BI346" i="31"/>
  <c r="BM346" i="31" s="1"/>
  <c r="BC346" i="31"/>
  <c r="AU346" i="31"/>
  <c r="AM346" i="31"/>
  <c r="AE346" i="31"/>
  <c r="BH346" i="31" s="1"/>
  <c r="W346" i="31"/>
  <c r="O346" i="31"/>
  <c r="G346" i="31"/>
  <c r="BK345" i="31"/>
  <c r="BL345" i="31" s="1"/>
  <c r="BJ345" i="31"/>
  <c r="BM345" i="31" s="1"/>
  <c r="BI345" i="31"/>
  <c r="BC345" i="31"/>
  <c r="AU345" i="31"/>
  <c r="AM345" i="31"/>
  <c r="AE345" i="31"/>
  <c r="W345" i="31"/>
  <c r="BH345" i="31" s="1"/>
  <c r="O345" i="31"/>
  <c r="G345" i="31"/>
  <c r="BN344" i="31"/>
  <c r="BK344" i="31"/>
  <c r="BO344" i="31" s="1"/>
  <c r="BJ344" i="31"/>
  <c r="BL344" i="31" s="1"/>
  <c r="BI344" i="31"/>
  <c r="BC344" i="31"/>
  <c r="AU344" i="31"/>
  <c r="AM344" i="31"/>
  <c r="AE344" i="31"/>
  <c r="W344" i="31"/>
  <c r="O344" i="31"/>
  <c r="G344" i="31"/>
  <c r="BH344" i="31" s="1"/>
  <c r="BC343" i="31"/>
  <c r="AU343" i="31"/>
  <c r="AM343" i="31"/>
  <c r="AE343" i="31"/>
  <c r="W343" i="31"/>
  <c r="O343" i="31"/>
  <c r="G343" i="31"/>
  <c r="BC342" i="31"/>
  <c r="BC349" i="31" s="1"/>
  <c r="AU342" i="31"/>
  <c r="AU349" i="31" s="1"/>
  <c r="AM342" i="31"/>
  <c r="AM349" i="31" s="1"/>
  <c r="AE342" i="31"/>
  <c r="AE349" i="31" s="1"/>
  <c r="W342" i="31"/>
  <c r="W349" i="31" s="1"/>
  <c r="O342" i="31"/>
  <c r="O349" i="31" s="1"/>
  <c r="G342" i="31"/>
  <c r="G349" i="31" s="1"/>
  <c r="BD341" i="31"/>
  <c r="BB341" i="31"/>
  <c r="BA341" i="31"/>
  <c r="AZ341" i="31"/>
  <c r="AY341" i="31"/>
  <c r="AW341" i="31"/>
  <c r="AV341" i="31"/>
  <c r="AT341" i="31"/>
  <c r="AS341" i="31"/>
  <c r="AR341" i="31"/>
  <c r="AQ341" i="31"/>
  <c r="AO341" i="31"/>
  <c r="AN341" i="31"/>
  <c r="AL341" i="31"/>
  <c r="AK341" i="31"/>
  <c r="AJ341" i="31"/>
  <c r="AI341" i="31"/>
  <c r="AF341" i="31"/>
  <c r="AD341" i="31"/>
  <c r="AC341" i="31"/>
  <c r="AB341" i="31"/>
  <c r="AA341" i="31"/>
  <c r="X341" i="31"/>
  <c r="V341" i="31"/>
  <c r="U341" i="31"/>
  <c r="T341" i="31"/>
  <c r="S341" i="31"/>
  <c r="Q341" i="31"/>
  <c r="P341" i="31"/>
  <c r="N341" i="31"/>
  <c r="M341" i="31"/>
  <c r="L341" i="31"/>
  <c r="K341" i="31"/>
  <c r="I341" i="31"/>
  <c r="H341" i="31"/>
  <c r="F341" i="31"/>
  <c r="E341" i="31"/>
  <c r="BK341" i="31" s="1"/>
  <c r="D341" i="31"/>
  <c r="BJ341" i="31" s="1"/>
  <c r="C341" i="31"/>
  <c r="BI341" i="31" s="1"/>
  <c r="BK340" i="31"/>
  <c r="BO340" i="31" s="1"/>
  <c r="BJ340" i="31"/>
  <c r="BL340" i="31" s="1"/>
  <c r="BI340" i="31"/>
  <c r="BN340" i="31" s="1"/>
  <c r="BC340" i="31"/>
  <c r="AU340" i="31"/>
  <c r="AM340" i="31"/>
  <c r="AE340" i="31"/>
  <c r="W340" i="31"/>
  <c r="O340" i="31"/>
  <c r="G340" i="31"/>
  <c r="BH340" i="31" s="1"/>
  <c r="BL339" i="31"/>
  <c r="BK339" i="31"/>
  <c r="BO339" i="31" s="1"/>
  <c r="BJ339" i="31"/>
  <c r="BI339" i="31"/>
  <c r="BN339" i="31" s="1"/>
  <c r="BC339" i="31"/>
  <c r="AU339" i="31"/>
  <c r="AM339" i="31"/>
  <c r="AE339" i="31"/>
  <c r="W339" i="31"/>
  <c r="O339" i="31"/>
  <c r="G339" i="31"/>
  <c r="BH339" i="31" s="1"/>
  <c r="BK338" i="31"/>
  <c r="BL338" i="31" s="1"/>
  <c r="BJ338" i="31"/>
  <c r="BI338" i="31"/>
  <c r="BM338" i="31" s="1"/>
  <c r="BC338" i="31"/>
  <c r="AU338" i="31"/>
  <c r="AM338" i="31"/>
  <c r="AE338" i="31"/>
  <c r="W338" i="31"/>
  <c r="BH338" i="31" s="1"/>
  <c r="O338" i="31"/>
  <c r="G338" i="31"/>
  <c r="BN337" i="31"/>
  <c r="BK337" i="31"/>
  <c r="BO337" i="31" s="1"/>
  <c r="BJ337" i="31"/>
  <c r="BL337" i="31" s="1"/>
  <c r="BI337" i="31"/>
  <c r="BC337" i="31"/>
  <c r="AU337" i="31"/>
  <c r="AM337" i="31"/>
  <c r="AE337" i="31"/>
  <c r="W337" i="31"/>
  <c r="O337" i="31"/>
  <c r="G337" i="31"/>
  <c r="BH337" i="31" s="1"/>
  <c r="BK336" i="31"/>
  <c r="BO336" i="31" s="1"/>
  <c r="BJ336" i="31"/>
  <c r="BL336" i="31" s="1"/>
  <c r="BI336" i="31"/>
  <c r="BN336" i="31" s="1"/>
  <c r="BC336" i="31"/>
  <c r="AU336" i="31"/>
  <c r="AM336" i="31"/>
  <c r="AE336" i="31"/>
  <c r="W336" i="31"/>
  <c r="O336" i="31"/>
  <c r="BH336" i="31" s="1"/>
  <c r="BC335" i="31"/>
  <c r="AU335" i="31"/>
  <c r="AM335" i="31"/>
  <c r="AE335" i="31"/>
  <c r="W335" i="31"/>
  <c r="O335" i="31"/>
  <c r="G335" i="31"/>
  <c r="BC334" i="31"/>
  <c r="BC341" i="31" s="1"/>
  <c r="AU334" i="31"/>
  <c r="AU341" i="31" s="1"/>
  <c r="AM334" i="31"/>
  <c r="AM341" i="31" s="1"/>
  <c r="AE334" i="31"/>
  <c r="AE341" i="31" s="1"/>
  <c r="W334" i="31"/>
  <c r="W341" i="31" s="1"/>
  <c r="O334" i="31"/>
  <c r="O341" i="31" s="1"/>
  <c r="G334" i="31"/>
  <c r="G341" i="31" s="1"/>
  <c r="BD333" i="31"/>
  <c r="BB333" i="31"/>
  <c r="BA333" i="31"/>
  <c r="AZ333" i="31"/>
  <c r="AY333" i="31"/>
  <c r="AW333" i="31"/>
  <c r="AV333" i="31"/>
  <c r="AT333" i="31"/>
  <c r="AS333" i="31"/>
  <c r="AR333" i="31"/>
  <c r="AQ333" i="31"/>
  <c r="AO333" i="31"/>
  <c r="AN333" i="31"/>
  <c r="AL333" i="31"/>
  <c r="AK333" i="31"/>
  <c r="AJ333" i="31"/>
  <c r="AI333" i="31"/>
  <c r="AF333" i="31"/>
  <c r="AD333" i="31"/>
  <c r="AC333" i="31"/>
  <c r="AB333" i="31"/>
  <c r="AA333" i="31"/>
  <c r="X333" i="31"/>
  <c r="V333" i="31"/>
  <c r="U333" i="31"/>
  <c r="T333" i="31"/>
  <c r="S333" i="31"/>
  <c r="Q333" i="31"/>
  <c r="P333" i="31"/>
  <c r="N333" i="31"/>
  <c r="M333" i="31"/>
  <c r="L333" i="31"/>
  <c r="BJ333" i="31" s="1"/>
  <c r="K333" i="31"/>
  <c r="I333" i="31"/>
  <c r="H333" i="31"/>
  <c r="F333" i="31"/>
  <c r="E333" i="31"/>
  <c r="BK333" i="31" s="1"/>
  <c r="D333" i="31"/>
  <c r="C333" i="31"/>
  <c r="BI333" i="31" s="1"/>
  <c r="BK332" i="31"/>
  <c r="BL332" i="31" s="1"/>
  <c r="BJ332" i="31"/>
  <c r="BM332" i="31" s="1"/>
  <c r="BI332" i="31"/>
  <c r="BC332" i="31"/>
  <c r="AU332" i="31"/>
  <c r="AM332" i="31"/>
  <c r="AE332" i="31"/>
  <c r="W332" i="31"/>
  <c r="BH332" i="31" s="1"/>
  <c r="O332" i="31"/>
  <c r="G332" i="31"/>
  <c r="BN331" i="31"/>
  <c r="BK331" i="31"/>
  <c r="BO331" i="31" s="1"/>
  <c r="BJ331" i="31"/>
  <c r="BL331" i="31" s="1"/>
  <c r="BI331" i="31"/>
  <c r="BC331" i="31"/>
  <c r="AU331" i="31"/>
  <c r="AM331" i="31"/>
  <c r="AE331" i="31"/>
  <c r="W331" i="31"/>
  <c r="O331" i="31"/>
  <c r="G331" i="31"/>
  <c r="BH331" i="31" s="1"/>
  <c r="BK330" i="31"/>
  <c r="BO330" i="31" s="1"/>
  <c r="BJ330" i="31"/>
  <c r="BL330" i="31" s="1"/>
  <c r="BI330" i="31"/>
  <c r="BN330" i="31" s="1"/>
  <c r="BC330" i="31"/>
  <c r="AU330" i="31"/>
  <c r="AM330" i="31"/>
  <c r="AE330" i="31"/>
  <c r="W330" i="31"/>
  <c r="O330" i="31"/>
  <c r="G330" i="31"/>
  <c r="BH330" i="31" s="1"/>
  <c r="BL329" i="31"/>
  <c r="BK329" i="31"/>
  <c r="BN329" i="31" s="1"/>
  <c r="BJ329" i="31"/>
  <c r="BI329" i="31"/>
  <c r="BM329" i="31" s="1"/>
  <c r="BC329" i="31"/>
  <c r="AU329" i="31"/>
  <c r="AM329" i="31"/>
  <c r="AE329" i="31"/>
  <c r="BH329" i="31" s="1"/>
  <c r="W329" i="31"/>
  <c r="O329" i="31"/>
  <c r="G329" i="31"/>
  <c r="BK328" i="31"/>
  <c r="BL328" i="31" s="1"/>
  <c r="BJ328" i="31"/>
  <c r="BM328" i="31" s="1"/>
  <c r="BI328" i="31"/>
  <c r="BC328" i="31"/>
  <c r="AU328" i="31"/>
  <c r="AM328" i="31"/>
  <c r="AE328" i="31"/>
  <c r="W328" i="31"/>
  <c r="BH328" i="31" s="1"/>
  <c r="O328" i="31"/>
  <c r="G328" i="31"/>
  <c r="BC327" i="31"/>
  <c r="AU327" i="31"/>
  <c r="AM327" i="31"/>
  <c r="AE327" i="31"/>
  <c r="W327" i="31"/>
  <c r="O327" i="31"/>
  <c r="G327" i="31"/>
  <c r="BC326" i="31"/>
  <c r="BC333" i="31" s="1"/>
  <c r="AU326" i="31"/>
  <c r="AU333" i="31" s="1"/>
  <c r="AM326" i="31"/>
  <c r="AM333" i="31" s="1"/>
  <c r="AE326" i="31"/>
  <c r="AE333" i="31" s="1"/>
  <c r="W326" i="31"/>
  <c r="W333" i="31" s="1"/>
  <c r="O326" i="31"/>
  <c r="O333" i="31" s="1"/>
  <c r="G326" i="31"/>
  <c r="G333" i="31" s="1"/>
  <c r="BD324" i="31"/>
  <c r="BD325" i="31" s="1"/>
  <c r="BB324" i="31"/>
  <c r="BA324" i="31"/>
  <c r="BA325" i="31" s="1"/>
  <c r="AZ324" i="31"/>
  <c r="AZ325" i="31" s="1"/>
  <c r="AY324" i="31"/>
  <c r="AW324" i="31"/>
  <c r="AV324" i="31"/>
  <c r="AV325" i="31" s="1"/>
  <c r="AT324" i="31"/>
  <c r="AS324" i="31"/>
  <c r="AR324" i="31"/>
  <c r="AR325" i="31" s="1"/>
  <c r="AQ324" i="31"/>
  <c r="AQ325" i="31" s="1"/>
  <c r="AO324" i="31"/>
  <c r="AN324" i="31"/>
  <c r="AL324" i="31"/>
  <c r="AL325" i="31" s="1"/>
  <c r="AK324" i="31"/>
  <c r="AJ324" i="31"/>
  <c r="AI324" i="31"/>
  <c r="AI325" i="31" s="1"/>
  <c r="AF324" i="31"/>
  <c r="AF325" i="31" s="1"/>
  <c r="AD324" i="31"/>
  <c r="AC324" i="31"/>
  <c r="AC325" i="31" s="1"/>
  <c r="AB324" i="31"/>
  <c r="AB325" i="31" s="1"/>
  <c r="AA324" i="31"/>
  <c r="X324" i="31"/>
  <c r="V324" i="31"/>
  <c r="V325" i="31" s="1"/>
  <c r="U324" i="31"/>
  <c r="T324" i="31"/>
  <c r="S324" i="31"/>
  <c r="S325" i="31" s="1"/>
  <c r="Q324" i="31"/>
  <c r="Q325" i="31" s="1"/>
  <c r="P324" i="31"/>
  <c r="N324" i="31"/>
  <c r="N325" i="31" s="1"/>
  <c r="M324" i="31"/>
  <c r="M325" i="31" s="1"/>
  <c r="L324" i="31"/>
  <c r="K324" i="31"/>
  <c r="I324" i="31"/>
  <c r="I325" i="31" s="1"/>
  <c r="H324" i="31"/>
  <c r="H325" i="31" s="1"/>
  <c r="F324" i="31"/>
  <c r="E324" i="31"/>
  <c r="BK324" i="31" s="1"/>
  <c r="D324" i="31"/>
  <c r="D325" i="31" s="1"/>
  <c r="C324" i="31"/>
  <c r="BI324" i="31" s="1"/>
  <c r="BK323" i="31"/>
  <c r="BO323" i="31" s="1"/>
  <c r="BJ323" i="31"/>
  <c r="BL323" i="31" s="1"/>
  <c r="BI323" i="31"/>
  <c r="BN323" i="31" s="1"/>
  <c r="BC323" i="31"/>
  <c r="AU323" i="31"/>
  <c r="AM323" i="31"/>
  <c r="AE323" i="31"/>
  <c r="W323" i="31"/>
  <c r="O323" i="31"/>
  <c r="G323" i="31"/>
  <c r="BH323" i="31" s="1"/>
  <c r="BL322" i="31"/>
  <c r="BK322" i="31"/>
  <c r="BN322" i="31" s="1"/>
  <c r="BJ322" i="31"/>
  <c r="BI322" i="31"/>
  <c r="BM322" i="31" s="1"/>
  <c r="BC322" i="31"/>
  <c r="AU322" i="31"/>
  <c r="AM322" i="31"/>
  <c r="AE322" i="31"/>
  <c r="BH322" i="31" s="1"/>
  <c r="W322" i="31"/>
  <c r="O322" i="31"/>
  <c r="G322" i="31"/>
  <c r="BK321" i="31"/>
  <c r="BL321" i="31" s="1"/>
  <c r="BJ321" i="31"/>
  <c r="BM321" i="31" s="1"/>
  <c r="BI321" i="31"/>
  <c r="BC321" i="31"/>
  <c r="AU321" i="31"/>
  <c r="AM321" i="31"/>
  <c r="AE321" i="31"/>
  <c r="W321" i="31"/>
  <c r="BH321" i="31" s="1"/>
  <c r="O321" i="31"/>
  <c r="G321" i="31"/>
  <c r="BN320" i="31"/>
  <c r="BK320" i="31"/>
  <c r="BO320" i="31" s="1"/>
  <c r="BJ320" i="31"/>
  <c r="BL320" i="31" s="1"/>
  <c r="BI320" i="31"/>
  <c r="BC320" i="31"/>
  <c r="AU320" i="31"/>
  <c r="AM320" i="31"/>
  <c r="AE320" i="31"/>
  <c r="W320" i="31"/>
  <c r="O320" i="31"/>
  <c r="G320" i="31"/>
  <c r="BH320" i="31" s="1"/>
  <c r="BK319" i="31"/>
  <c r="BO319" i="31" s="1"/>
  <c r="BJ319" i="31"/>
  <c r="BL319" i="31" s="1"/>
  <c r="BI319" i="31"/>
  <c r="BN319" i="31" s="1"/>
  <c r="BC319" i="31"/>
  <c r="AU319" i="31"/>
  <c r="AM319" i="31"/>
  <c r="AE319" i="31"/>
  <c r="W319" i="31"/>
  <c r="O319" i="31"/>
  <c r="G319" i="31"/>
  <c r="BH319" i="31" s="1"/>
  <c r="BC318" i="31"/>
  <c r="AU318" i="31"/>
  <c r="AM318" i="31"/>
  <c r="AE318" i="31"/>
  <c r="W318" i="31"/>
  <c r="O318" i="31"/>
  <c r="G318" i="31"/>
  <c r="BC317" i="31"/>
  <c r="BC324" i="31" s="1"/>
  <c r="AU317" i="31"/>
  <c r="AU324" i="31" s="1"/>
  <c r="AM317" i="31"/>
  <c r="AM324" i="31" s="1"/>
  <c r="AE317" i="31"/>
  <c r="AE324" i="31" s="1"/>
  <c r="AE325" i="31" s="1"/>
  <c r="W317" i="31"/>
  <c r="W324" i="31" s="1"/>
  <c r="O317" i="31"/>
  <c r="O324" i="31" s="1"/>
  <c r="G317" i="31"/>
  <c r="G324" i="31" s="1"/>
  <c r="BE316" i="31"/>
  <c r="BE325" i="31" s="1"/>
  <c r="BD316" i="31"/>
  <c r="BB316" i="31"/>
  <c r="BB325" i="31" s="1"/>
  <c r="BA316" i="31"/>
  <c r="AZ316" i="31"/>
  <c r="AY316" i="31"/>
  <c r="AY325" i="31" s="1"/>
  <c r="AW316" i="31"/>
  <c r="AW325" i="31" s="1"/>
  <c r="AV316" i="31"/>
  <c r="AT316" i="31"/>
  <c r="AT325" i="31" s="1"/>
  <c r="AS316" i="31"/>
  <c r="AS325" i="31" s="1"/>
  <c r="AR316" i="31"/>
  <c r="AQ316" i="31"/>
  <c r="AO316" i="31"/>
  <c r="AO325" i="31" s="1"/>
  <c r="AN316" i="31"/>
  <c r="AN325" i="31" s="1"/>
  <c r="AL316" i="31"/>
  <c r="AK316" i="31"/>
  <c r="AK325" i="31" s="1"/>
  <c r="AJ316" i="31"/>
  <c r="AJ325" i="31" s="1"/>
  <c r="AI316" i="31"/>
  <c r="AF316" i="31"/>
  <c r="AD316" i="31"/>
  <c r="AD325" i="31" s="1"/>
  <c r="AC316" i="31"/>
  <c r="AB316" i="31"/>
  <c r="AA316" i="31"/>
  <c r="AA325" i="31" s="1"/>
  <c r="X316" i="31"/>
  <c r="X325" i="31" s="1"/>
  <c r="V316" i="31"/>
  <c r="U316" i="31"/>
  <c r="U325" i="31" s="1"/>
  <c r="T316" i="31"/>
  <c r="T325" i="31" s="1"/>
  <c r="S316" i="31"/>
  <c r="Q316" i="31"/>
  <c r="P316" i="31"/>
  <c r="P325" i="31" s="1"/>
  <c r="N316" i="31"/>
  <c r="M316" i="31"/>
  <c r="L316" i="31"/>
  <c r="L325" i="31" s="1"/>
  <c r="K316" i="31"/>
  <c r="K325" i="31" s="1"/>
  <c r="I316" i="31"/>
  <c r="H316" i="31"/>
  <c r="F316" i="31"/>
  <c r="F325" i="31" s="1"/>
  <c r="E316" i="31"/>
  <c r="BK316" i="31" s="1"/>
  <c r="D316" i="31"/>
  <c r="BJ316" i="31" s="1"/>
  <c r="C316" i="31"/>
  <c r="C325" i="31" s="1"/>
  <c r="BI325" i="31" s="1"/>
  <c r="BK315" i="31"/>
  <c r="BO315" i="31" s="1"/>
  <c r="BJ315" i="31"/>
  <c r="BL315" i="31" s="1"/>
  <c r="BI315" i="31"/>
  <c r="BN315" i="31" s="1"/>
  <c r="BC315" i="31"/>
  <c r="AU315" i="31"/>
  <c r="AM315" i="31"/>
  <c r="AE315" i="31"/>
  <c r="W315" i="31"/>
  <c r="O315" i="31"/>
  <c r="G315" i="31"/>
  <c r="BH315" i="31" s="1"/>
  <c r="BL314" i="31"/>
  <c r="BK314" i="31"/>
  <c r="BN314" i="31" s="1"/>
  <c r="BJ314" i="31"/>
  <c r="BI314" i="31"/>
  <c r="BM314" i="31" s="1"/>
  <c r="BC314" i="31"/>
  <c r="AU314" i="31"/>
  <c r="AM314" i="31"/>
  <c r="AE314" i="31"/>
  <c r="BH314" i="31" s="1"/>
  <c r="W314" i="31"/>
  <c r="O314" i="31"/>
  <c r="G314" i="31"/>
  <c r="BK313" i="31"/>
  <c r="BL313" i="31" s="1"/>
  <c r="BJ313" i="31"/>
  <c r="BI313" i="31"/>
  <c r="BM313" i="31" s="1"/>
  <c r="BC313" i="31"/>
  <c r="AU313" i="31"/>
  <c r="AM313" i="31"/>
  <c r="AE313" i="31"/>
  <c r="W313" i="31"/>
  <c r="BH313" i="31" s="1"/>
  <c r="O313" i="31"/>
  <c r="G313" i="31"/>
  <c r="BN312" i="31"/>
  <c r="BK312" i="31"/>
  <c r="BO312" i="31" s="1"/>
  <c r="BJ312" i="31"/>
  <c r="BL312" i="31" s="1"/>
  <c r="BI312" i="31"/>
  <c r="BC312" i="31"/>
  <c r="AU312" i="31"/>
  <c r="AM312" i="31"/>
  <c r="AE312" i="31"/>
  <c r="W312" i="31"/>
  <c r="O312" i="31"/>
  <c r="G312" i="31"/>
  <c r="BH312" i="31" s="1"/>
  <c r="BK311" i="31"/>
  <c r="BO311" i="31" s="1"/>
  <c r="BJ311" i="31"/>
  <c r="BL311" i="31" s="1"/>
  <c r="BI311" i="31"/>
  <c r="BN311" i="31" s="1"/>
  <c r="BC311" i="31"/>
  <c r="AU311" i="31"/>
  <c r="AM311" i="31"/>
  <c r="AE311" i="31"/>
  <c r="W311" i="31"/>
  <c r="O311" i="31"/>
  <c r="G311" i="31"/>
  <c r="BH311" i="31" s="1"/>
  <c r="BC310" i="31"/>
  <c r="AU310" i="31"/>
  <c r="AM310" i="31"/>
  <c r="AE310" i="31"/>
  <c r="W310" i="31"/>
  <c r="O310" i="31"/>
  <c r="G310" i="31"/>
  <c r="BC309" i="31"/>
  <c r="BC316" i="31" s="1"/>
  <c r="AU309" i="31"/>
  <c r="AU316" i="31" s="1"/>
  <c r="AM309" i="31"/>
  <c r="AM316" i="31" s="1"/>
  <c r="AE309" i="31"/>
  <c r="AE316" i="31" s="1"/>
  <c r="W309" i="31"/>
  <c r="W316" i="31" s="1"/>
  <c r="O309" i="31"/>
  <c r="O316" i="31" s="1"/>
  <c r="G309" i="31"/>
  <c r="G316" i="31" s="1"/>
  <c r="BE308" i="31"/>
  <c r="BD308" i="31"/>
  <c r="BB308" i="31"/>
  <c r="BA308" i="31"/>
  <c r="AZ308" i="31"/>
  <c r="AY308" i="31"/>
  <c r="AW308" i="31"/>
  <c r="AV308" i="31"/>
  <c r="AT308" i="31"/>
  <c r="AS308" i="31"/>
  <c r="AR308" i="31"/>
  <c r="AQ308" i="31"/>
  <c r="AO308" i="31"/>
  <c r="AN308" i="31"/>
  <c r="AL308" i="31"/>
  <c r="AK308" i="31"/>
  <c r="AJ308" i="31"/>
  <c r="AI308" i="31"/>
  <c r="AF308" i="31"/>
  <c r="AD308" i="31"/>
  <c r="AC308" i="31"/>
  <c r="AB308" i="31"/>
  <c r="AA308" i="31"/>
  <c r="X308" i="31"/>
  <c r="V308" i="31"/>
  <c r="U308" i="31"/>
  <c r="T308" i="31"/>
  <c r="S308" i="31"/>
  <c r="Q308" i="31"/>
  <c r="P308" i="31"/>
  <c r="N308" i="31"/>
  <c r="M308" i="31"/>
  <c r="L308" i="31"/>
  <c r="K308" i="31"/>
  <c r="I308" i="31"/>
  <c r="H308" i="31"/>
  <c r="F308" i="31"/>
  <c r="E308" i="31"/>
  <c r="BK308" i="31" s="1"/>
  <c r="D308" i="31"/>
  <c r="BJ308" i="31" s="1"/>
  <c r="C308" i="31"/>
  <c r="BI308" i="31" s="1"/>
  <c r="BK307" i="31"/>
  <c r="BO307" i="31" s="1"/>
  <c r="BJ307" i="31"/>
  <c r="BM307" i="31" s="1"/>
  <c r="BI307" i="31"/>
  <c r="BN307" i="31" s="1"/>
  <c r="BC307" i="31"/>
  <c r="AU307" i="31"/>
  <c r="AM307" i="31"/>
  <c r="AE307" i="31"/>
  <c r="W307" i="31"/>
  <c r="O307" i="31"/>
  <c r="G307" i="31"/>
  <c r="BH307" i="31" s="1"/>
  <c r="BL306" i="31"/>
  <c r="BK306" i="31"/>
  <c r="BO306" i="31" s="1"/>
  <c r="BJ306" i="31"/>
  <c r="BI306" i="31"/>
  <c r="BN306" i="31" s="1"/>
  <c r="BC306" i="31"/>
  <c r="AU306" i="31"/>
  <c r="AM306" i="31"/>
  <c r="AE306" i="31"/>
  <c r="W306" i="31"/>
  <c r="O306" i="31"/>
  <c r="G306" i="31"/>
  <c r="BH306" i="31" s="1"/>
  <c r="BK305" i="31"/>
  <c r="BL305" i="31" s="1"/>
  <c r="BJ305" i="31"/>
  <c r="BM305" i="31" s="1"/>
  <c r="BI305" i="31"/>
  <c r="BC305" i="31"/>
  <c r="AU305" i="31"/>
  <c r="AM305" i="31"/>
  <c r="AE305" i="31"/>
  <c r="W305" i="31"/>
  <c r="BH305" i="31" s="1"/>
  <c r="O305" i="31"/>
  <c r="G305" i="31"/>
  <c r="BK304" i="31"/>
  <c r="BO304" i="31" s="1"/>
  <c r="BJ304" i="31"/>
  <c r="BL304" i="31" s="1"/>
  <c r="BI304" i="31"/>
  <c r="BC304" i="31"/>
  <c r="AU304" i="31"/>
  <c r="AM304" i="31"/>
  <c r="AE304" i="31"/>
  <c r="W304" i="31"/>
  <c r="O304" i="31"/>
  <c r="G304" i="31"/>
  <c r="BH304" i="31" s="1"/>
  <c r="BK303" i="31"/>
  <c r="BO303" i="31" s="1"/>
  <c r="BJ303" i="31"/>
  <c r="BM303" i="31" s="1"/>
  <c r="BI303" i="31"/>
  <c r="BN303" i="31" s="1"/>
  <c r="BC303" i="31"/>
  <c r="AU303" i="31"/>
  <c r="AM303" i="31"/>
  <c r="AE303" i="31"/>
  <c r="W303" i="31"/>
  <c r="O303" i="31"/>
  <c r="G303" i="31"/>
  <c r="BH303" i="31" s="1"/>
  <c r="BC302" i="31"/>
  <c r="AU302" i="31"/>
  <c r="AM302" i="31"/>
  <c r="AE302" i="31"/>
  <c r="W302" i="31"/>
  <c r="O302" i="31"/>
  <c r="G302" i="31"/>
  <c r="BC301" i="31"/>
  <c r="BC308" i="31" s="1"/>
  <c r="AU301" i="31"/>
  <c r="AU308" i="31" s="1"/>
  <c r="AM301" i="31"/>
  <c r="AM308" i="31" s="1"/>
  <c r="AE301" i="31"/>
  <c r="AE308" i="31" s="1"/>
  <c r="W301" i="31"/>
  <c r="W308" i="31" s="1"/>
  <c r="O301" i="31"/>
  <c r="O308" i="31" s="1"/>
  <c r="G301" i="31"/>
  <c r="G308" i="31" s="1"/>
  <c r="BE300" i="31"/>
  <c r="BD300" i="31"/>
  <c r="BB300" i="31"/>
  <c r="BA300" i="31"/>
  <c r="AZ300" i="31"/>
  <c r="AY300" i="31"/>
  <c r="AW300" i="31"/>
  <c r="AV300" i="31"/>
  <c r="AT300" i="31"/>
  <c r="AS300" i="31"/>
  <c r="AR300" i="31"/>
  <c r="AQ300" i="31"/>
  <c r="AO300" i="31"/>
  <c r="AN300" i="31"/>
  <c r="AL300" i="31"/>
  <c r="AK300" i="31"/>
  <c r="AJ300" i="31"/>
  <c r="AI300" i="31"/>
  <c r="AF300" i="31"/>
  <c r="AD300" i="31"/>
  <c r="AC300" i="31"/>
  <c r="AB300" i="31"/>
  <c r="AA300" i="31"/>
  <c r="X300" i="31"/>
  <c r="V300" i="31"/>
  <c r="U300" i="31"/>
  <c r="T300" i="31"/>
  <c r="S300" i="31"/>
  <c r="Q300" i="31"/>
  <c r="P300" i="31"/>
  <c r="N300" i="31"/>
  <c r="M300" i="31"/>
  <c r="L300" i="31"/>
  <c r="K300" i="31"/>
  <c r="BI300" i="31" s="1"/>
  <c r="I300" i="31"/>
  <c r="H300" i="31"/>
  <c r="F300" i="31"/>
  <c r="E300" i="31"/>
  <c r="BK300" i="31" s="1"/>
  <c r="D300" i="31"/>
  <c r="BJ300" i="31" s="1"/>
  <c r="BL299" i="31"/>
  <c r="BK299" i="31"/>
  <c r="BN299" i="31" s="1"/>
  <c r="BJ299" i="31"/>
  <c r="BI299" i="31"/>
  <c r="BM299" i="31" s="1"/>
  <c r="BC299" i="31"/>
  <c r="AU299" i="31"/>
  <c r="AM299" i="31"/>
  <c r="AE299" i="31"/>
  <c r="W299" i="31"/>
  <c r="O299" i="31"/>
  <c r="G299" i="31"/>
  <c r="BH299" i="31" s="1"/>
  <c r="BK298" i="31"/>
  <c r="BL298" i="31" s="1"/>
  <c r="BJ298" i="31"/>
  <c r="BM298" i="31" s="1"/>
  <c r="BI298" i="31"/>
  <c r="BC298" i="31"/>
  <c r="AU298" i="31"/>
  <c r="AM298" i="31"/>
  <c r="AE298" i="31"/>
  <c r="W298" i="31"/>
  <c r="BH298" i="31" s="1"/>
  <c r="O298" i="31"/>
  <c r="G298" i="31"/>
  <c r="BK297" i="31"/>
  <c r="BO297" i="31" s="1"/>
  <c r="BJ297" i="31"/>
  <c r="BL297" i="31" s="1"/>
  <c r="BI297" i="31"/>
  <c r="BC297" i="31"/>
  <c r="AU297" i="31"/>
  <c r="AM297" i="31"/>
  <c r="AE297" i="31"/>
  <c r="W297" i="31"/>
  <c r="O297" i="31"/>
  <c r="G297" i="31"/>
  <c r="BH297" i="31" s="1"/>
  <c r="BK296" i="31"/>
  <c r="BO296" i="31" s="1"/>
  <c r="BJ296" i="31"/>
  <c r="BM296" i="31" s="1"/>
  <c r="BI296" i="31"/>
  <c r="BN296" i="31" s="1"/>
  <c r="BC296" i="31"/>
  <c r="AU296" i="31"/>
  <c r="AM296" i="31"/>
  <c r="AE296" i="31"/>
  <c r="W296" i="31"/>
  <c r="O296" i="31"/>
  <c r="G296" i="31"/>
  <c r="BH296" i="31" s="1"/>
  <c r="BC294" i="31"/>
  <c r="AU294" i="31"/>
  <c r="AM294" i="31"/>
  <c r="AE294" i="31"/>
  <c r="W294" i="31"/>
  <c r="O294" i="31"/>
  <c r="G294" i="31"/>
  <c r="BC293" i="31"/>
  <c r="BC300" i="31" s="1"/>
  <c r="AU293" i="31"/>
  <c r="AU300" i="31" s="1"/>
  <c r="AM293" i="31"/>
  <c r="AM300" i="31" s="1"/>
  <c r="AE293" i="31"/>
  <c r="AE300" i="31" s="1"/>
  <c r="W293" i="31"/>
  <c r="W300" i="31" s="1"/>
  <c r="O293" i="31"/>
  <c r="O300" i="31" s="1"/>
  <c r="G293" i="31"/>
  <c r="G300" i="31" s="1"/>
  <c r="BH300" i="31" s="1"/>
  <c r="BE292" i="31"/>
  <c r="BD292" i="31"/>
  <c r="BB292" i="31"/>
  <c r="BA292" i="31"/>
  <c r="AZ292" i="31"/>
  <c r="AY292" i="31"/>
  <c r="AW292" i="31"/>
  <c r="AV292" i="31"/>
  <c r="AT292" i="31"/>
  <c r="AS292" i="31"/>
  <c r="AR292" i="31"/>
  <c r="AQ292" i="31"/>
  <c r="AO292" i="31"/>
  <c r="AN292" i="31"/>
  <c r="AM292" i="31"/>
  <c r="AL292" i="31"/>
  <c r="AK292" i="31"/>
  <c r="AJ292" i="31"/>
  <c r="AI292" i="31"/>
  <c r="Q292" i="31"/>
  <c r="P292" i="31"/>
  <c r="N292" i="31"/>
  <c r="M292" i="31"/>
  <c r="L292" i="31"/>
  <c r="K292" i="31"/>
  <c r="I292" i="31"/>
  <c r="H292" i="31"/>
  <c r="F292" i="31"/>
  <c r="E292" i="31"/>
  <c r="D292" i="31"/>
  <c r="C292" i="31"/>
  <c r="BM291" i="31"/>
  <c r="BK291" i="31"/>
  <c r="BO291" i="31" s="1"/>
  <c r="BJ291" i="31"/>
  <c r="BL291" i="31" s="1"/>
  <c r="BI291" i="31"/>
  <c r="BN291" i="31" s="1"/>
  <c r="BC291" i="31"/>
  <c r="AU291" i="31"/>
  <c r="AM291" i="31"/>
  <c r="AE291" i="31"/>
  <c r="BH291" i="31" s="1"/>
  <c r="W291" i="31"/>
  <c r="O291" i="31"/>
  <c r="G291" i="31"/>
  <c r="BO290" i="31"/>
  <c r="BK290" i="31"/>
  <c r="BJ290" i="31"/>
  <c r="BM290" i="31" s="1"/>
  <c r="BI290" i="31"/>
  <c r="BC290" i="31"/>
  <c r="AU290" i="31"/>
  <c r="AM290" i="31"/>
  <c r="AE290" i="31"/>
  <c r="W290" i="31"/>
  <c r="BH290" i="31" s="1"/>
  <c r="O290" i="31"/>
  <c r="G290" i="31"/>
  <c r="AY289" i="31"/>
  <c r="AT289" i="31"/>
  <c r="AO289" i="31"/>
  <c r="AK289" i="31"/>
  <c r="AA289" i="31"/>
  <c r="AA292" i="31" s="1"/>
  <c r="U289" i="31"/>
  <c r="U292" i="31" s="1"/>
  <c r="P289" i="31"/>
  <c r="L289" i="31"/>
  <c r="C289" i="31"/>
  <c r="BL288" i="31"/>
  <c r="BK288" i="31"/>
  <c r="BO288" i="31" s="1"/>
  <c r="BJ288" i="31"/>
  <c r="BI288" i="31"/>
  <c r="BM288" i="31" s="1"/>
  <c r="BC288" i="31"/>
  <c r="AU288" i="31"/>
  <c r="AM288" i="31"/>
  <c r="AE288" i="31"/>
  <c r="BH288" i="31" s="1"/>
  <c r="W288" i="31"/>
  <c r="O288" i="31"/>
  <c r="G288" i="31"/>
  <c r="BK287" i="31"/>
  <c r="BJ287" i="31"/>
  <c r="BM287" i="31" s="1"/>
  <c r="BI287" i="31"/>
  <c r="BC287" i="31"/>
  <c r="AU287" i="31"/>
  <c r="AM287" i="31"/>
  <c r="AE287" i="31"/>
  <c r="W287" i="31"/>
  <c r="BH287" i="31" s="1"/>
  <c r="O287" i="31"/>
  <c r="G287" i="31"/>
  <c r="BN286" i="31"/>
  <c r="BK286" i="31"/>
  <c r="BO286" i="31" s="1"/>
  <c r="BJ286" i="31"/>
  <c r="BI286" i="31"/>
  <c r="BC286" i="31"/>
  <c r="AU286" i="31"/>
  <c r="AM286" i="31"/>
  <c r="AE286" i="31"/>
  <c r="W286" i="31"/>
  <c r="O286" i="31"/>
  <c r="O292" i="31" s="1"/>
  <c r="G286" i="31"/>
  <c r="BH286" i="31" s="1"/>
  <c r="BC285" i="31"/>
  <c r="AU285" i="31"/>
  <c r="AM285" i="31"/>
  <c r="AE285" i="31"/>
  <c r="W285" i="31"/>
  <c r="O285" i="31"/>
  <c r="G285" i="31"/>
  <c r="BC284" i="31"/>
  <c r="AU284" i="31"/>
  <c r="AM284" i="31"/>
  <c r="AE284" i="31"/>
  <c r="W284" i="31"/>
  <c r="O284" i="31"/>
  <c r="G284" i="31"/>
  <c r="BE283" i="31"/>
  <c r="BD283" i="31"/>
  <c r="BB283" i="31"/>
  <c r="BB289" i="31" s="1"/>
  <c r="BA283" i="31"/>
  <c r="AZ283" i="31"/>
  <c r="AY283" i="31"/>
  <c r="AW283" i="31"/>
  <c r="AW289" i="31" s="1"/>
  <c r="AV283" i="31"/>
  <c r="AT283" i="31"/>
  <c r="AS283" i="31"/>
  <c r="AS289" i="31" s="1"/>
  <c r="AR283" i="31"/>
  <c r="AQ283" i="31"/>
  <c r="AO283" i="31"/>
  <c r="AN283" i="31"/>
  <c r="AN289" i="31" s="1"/>
  <c r="AL283" i="31"/>
  <c r="AK283" i="31"/>
  <c r="AJ283" i="31"/>
  <c r="AJ289" i="31" s="1"/>
  <c r="AI283" i="31"/>
  <c r="AF283" i="31"/>
  <c r="AD283" i="31"/>
  <c r="AD289" i="31" s="1"/>
  <c r="AD292" i="31" s="1"/>
  <c r="AC283" i="31"/>
  <c r="AB283" i="31"/>
  <c r="AA283" i="31"/>
  <c r="X283" i="31"/>
  <c r="X289" i="31" s="1"/>
  <c r="X292" i="31" s="1"/>
  <c r="V283" i="31"/>
  <c r="U283" i="31"/>
  <c r="T283" i="31"/>
  <c r="T289" i="31" s="1"/>
  <c r="T292" i="31" s="1"/>
  <c r="S283" i="31"/>
  <c r="Q283" i="31"/>
  <c r="P283" i="31"/>
  <c r="N283" i="31"/>
  <c r="M283" i="31"/>
  <c r="L283" i="31"/>
  <c r="K283" i="31"/>
  <c r="K289" i="31" s="1"/>
  <c r="I283" i="31"/>
  <c r="H283" i="31"/>
  <c r="F283" i="31"/>
  <c r="F289" i="31" s="1"/>
  <c r="E283" i="31"/>
  <c r="D283" i="31"/>
  <c r="BJ283" i="31" s="1"/>
  <c r="C283" i="31"/>
  <c r="BI283" i="31" s="1"/>
  <c r="BN282" i="31"/>
  <c r="BK282" i="31"/>
  <c r="BO282" i="31" s="1"/>
  <c r="BJ282" i="31"/>
  <c r="BI282" i="31"/>
  <c r="BC282" i="31"/>
  <c r="AU282" i="31"/>
  <c r="AM282" i="31"/>
  <c r="AE282" i="31"/>
  <c r="W282" i="31"/>
  <c r="G282" i="31"/>
  <c r="BH282" i="31" s="1"/>
  <c r="BL281" i="31"/>
  <c r="BK281" i="31"/>
  <c r="BO281" i="31" s="1"/>
  <c r="BJ281" i="31"/>
  <c r="BI281" i="31"/>
  <c r="BM281" i="31" s="1"/>
  <c r="BC281" i="31"/>
  <c r="AU281" i="31"/>
  <c r="AM281" i="31"/>
  <c r="AE281" i="31"/>
  <c r="BH281" i="31" s="1"/>
  <c r="W281" i="31"/>
  <c r="O281" i="31"/>
  <c r="G281" i="31"/>
  <c r="BO280" i="31"/>
  <c r="BK280" i="31"/>
  <c r="BN280" i="31" s="1"/>
  <c r="BJ280" i="31"/>
  <c r="BM280" i="31" s="1"/>
  <c r="BI280" i="31"/>
  <c r="BC280" i="31"/>
  <c r="AU280" i="31"/>
  <c r="AM280" i="31"/>
  <c r="AE280" i="31"/>
  <c r="W280" i="31"/>
  <c r="BH280" i="31" s="1"/>
  <c r="O280" i="31"/>
  <c r="G280" i="31"/>
  <c r="BK279" i="31"/>
  <c r="BO279" i="31" s="1"/>
  <c r="BJ279" i="31"/>
  <c r="BI279" i="31"/>
  <c r="BC279" i="31"/>
  <c r="AU279" i="31"/>
  <c r="AM279" i="31"/>
  <c r="AE279" i="31"/>
  <c r="W279" i="31"/>
  <c r="O279" i="31"/>
  <c r="G279" i="31"/>
  <c r="BH279" i="31" s="1"/>
  <c r="BK278" i="31"/>
  <c r="BO278" i="31" s="1"/>
  <c r="BJ278" i="31"/>
  <c r="BI278" i="31"/>
  <c r="BN278" i="31" s="1"/>
  <c r="BC278" i="31"/>
  <c r="AU278" i="31"/>
  <c r="AM278" i="31"/>
  <c r="AE278" i="31"/>
  <c r="W278" i="31"/>
  <c r="O278" i="31"/>
  <c r="O283" i="31" s="1"/>
  <c r="G278" i="31"/>
  <c r="BH278" i="31" s="1"/>
  <c r="BC277" i="31"/>
  <c r="AU277" i="31"/>
  <c r="AM277" i="31"/>
  <c r="AE277" i="31"/>
  <c r="W277" i="31"/>
  <c r="O277" i="31"/>
  <c r="G277" i="31"/>
  <c r="BC276" i="31"/>
  <c r="BC283" i="31" s="1"/>
  <c r="AU276" i="31"/>
  <c r="AM276" i="31"/>
  <c r="AE276" i="31"/>
  <c r="W276" i="31"/>
  <c r="W283" i="31" s="1"/>
  <c r="O276" i="31"/>
  <c r="G276" i="31"/>
  <c r="BE275" i="31"/>
  <c r="BD275" i="31"/>
  <c r="BD289" i="31" s="1"/>
  <c r="BB275" i="31"/>
  <c r="BA275" i="31"/>
  <c r="AZ275" i="31"/>
  <c r="AY275" i="31"/>
  <c r="AW275" i="31"/>
  <c r="AV275" i="31"/>
  <c r="AT275" i="31"/>
  <c r="AS275" i="31"/>
  <c r="AR275" i="31"/>
  <c r="AQ275" i="31"/>
  <c r="AO275" i="31"/>
  <c r="AN275" i="31"/>
  <c r="AL275" i="31"/>
  <c r="AK275" i="31"/>
  <c r="AJ275" i="31"/>
  <c r="AI275" i="31"/>
  <c r="AF275" i="31"/>
  <c r="AD275" i="31"/>
  <c r="AC275" i="31"/>
  <c r="AB275" i="31"/>
  <c r="AA275" i="31"/>
  <c r="X275" i="31"/>
  <c r="V275" i="31"/>
  <c r="U275" i="31"/>
  <c r="T275" i="31"/>
  <c r="S275" i="31"/>
  <c r="Q275" i="31"/>
  <c r="P275" i="31"/>
  <c r="N275" i="31"/>
  <c r="M275" i="31"/>
  <c r="L275" i="31"/>
  <c r="K275" i="31"/>
  <c r="I275" i="31"/>
  <c r="H275" i="31"/>
  <c r="F275" i="31"/>
  <c r="E275" i="31"/>
  <c r="BK275" i="31" s="1"/>
  <c r="BO275" i="31" s="1"/>
  <c r="D275" i="31"/>
  <c r="C275" i="31"/>
  <c r="BM274" i="31"/>
  <c r="BK274" i="31"/>
  <c r="BO274" i="31" s="1"/>
  <c r="BJ274" i="31"/>
  <c r="BL274" i="31" s="1"/>
  <c r="BI274" i="31"/>
  <c r="BN274" i="31" s="1"/>
  <c r="BC274" i="31"/>
  <c r="AU274" i="31"/>
  <c r="AM274" i="31"/>
  <c r="AE274" i="31"/>
  <c r="W274" i="31"/>
  <c r="O274" i="31"/>
  <c r="G274" i="31"/>
  <c r="BL273" i="31"/>
  <c r="BK273" i="31"/>
  <c r="BO273" i="31" s="1"/>
  <c r="BJ273" i="31"/>
  <c r="BI273" i="31"/>
  <c r="BM273" i="31" s="1"/>
  <c r="BC273" i="31"/>
  <c r="AU273" i="31"/>
  <c r="AM273" i="31"/>
  <c r="AE273" i="31"/>
  <c r="W273" i="31"/>
  <c r="O273" i="31"/>
  <c r="G273" i="31"/>
  <c r="BH273" i="31" s="1"/>
  <c r="BO272" i="31"/>
  <c r="BL272" i="31"/>
  <c r="BK272" i="31"/>
  <c r="BN272" i="31" s="1"/>
  <c r="BJ272" i="31"/>
  <c r="BM272" i="31" s="1"/>
  <c r="BI272" i="31"/>
  <c r="BC272" i="31"/>
  <c r="AU272" i="31"/>
  <c r="AM272" i="31"/>
  <c r="AE272" i="31"/>
  <c r="BH272" i="31" s="1"/>
  <c r="W272" i="31"/>
  <c r="O272" i="31"/>
  <c r="G272" i="31"/>
  <c r="BO271" i="31"/>
  <c r="BK271" i="31"/>
  <c r="BN271" i="31" s="1"/>
  <c r="BJ271" i="31"/>
  <c r="BI271" i="31"/>
  <c r="BC271" i="31"/>
  <c r="AU271" i="31"/>
  <c r="AM271" i="31"/>
  <c r="AE271" i="31"/>
  <c r="W271" i="31"/>
  <c r="O271" i="31"/>
  <c r="G271" i="31"/>
  <c r="BN270" i="31"/>
  <c r="BK270" i="31"/>
  <c r="BO270" i="31" s="1"/>
  <c r="BJ270" i="31"/>
  <c r="BL270" i="31" s="1"/>
  <c r="BI270" i="31"/>
  <c r="BC270" i="31"/>
  <c r="AU270" i="31"/>
  <c r="AU275" i="31" s="1"/>
  <c r="AM270" i="31"/>
  <c r="AE270" i="31"/>
  <c r="W270" i="31"/>
  <c r="O270" i="31"/>
  <c r="G270" i="31"/>
  <c r="BC269" i="31"/>
  <c r="AU269" i="31"/>
  <c r="AM269" i="31"/>
  <c r="AM275" i="31" s="1"/>
  <c r="AE269" i="31"/>
  <c r="W269" i="31"/>
  <c r="O269" i="31"/>
  <c r="G269" i="31"/>
  <c r="BC268" i="31"/>
  <c r="BC275" i="31" s="1"/>
  <c r="AU268" i="31"/>
  <c r="AM268" i="31"/>
  <c r="AE268" i="31"/>
  <c r="AE275" i="31" s="1"/>
  <c r="W268" i="31"/>
  <c r="W275" i="31" s="1"/>
  <c r="O268" i="31"/>
  <c r="G268" i="31"/>
  <c r="BE267" i="31"/>
  <c r="BD267" i="31"/>
  <c r="BB267" i="31"/>
  <c r="BA267" i="31"/>
  <c r="AZ267" i="31"/>
  <c r="AY267" i="31"/>
  <c r="AW267" i="31"/>
  <c r="AV267" i="31"/>
  <c r="AU267" i="31"/>
  <c r="AT267" i="31"/>
  <c r="AS267" i="31"/>
  <c r="AR267" i="31"/>
  <c r="AQ267" i="31"/>
  <c r="AO267" i="31"/>
  <c r="AN267" i="31"/>
  <c r="AL267" i="31"/>
  <c r="AK267" i="31"/>
  <c r="AJ267" i="31"/>
  <c r="AI267" i="31"/>
  <c r="AF267" i="31"/>
  <c r="AD267" i="31"/>
  <c r="AC267" i="31"/>
  <c r="AB267" i="31"/>
  <c r="AA267" i="31"/>
  <c r="X267" i="31"/>
  <c r="V267" i="31"/>
  <c r="U267" i="31"/>
  <c r="T267" i="31"/>
  <c r="S267" i="31"/>
  <c r="Q267" i="31"/>
  <c r="P267" i="31"/>
  <c r="N267" i="31"/>
  <c r="M267" i="31"/>
  <c r="L267" i="31"/>
  <c r="K267" i="31"/>
  <c r="I267" i="31"/>
  <c r="H267" i="31"/>
  <c r="F267" i="31"/>
  <c r="E267" i="31"/>
  <c r="BK267" i="31" s="1"/>
  <c r="D267" i="31"/>
  <c r="BJ267" i="31" s="1"/>
  <c r="C267" i="31"/>
  <c r="BI267" i="31" s="1"/>
  <c r="BM266" i="31"/>
  <c r="BK266" i="31"/>
  <c r="BO266" i="31" s="1"/>
  <c r="BJ266" i="31"/>
  <c r="BL266" i="31" s="1"/>
  <c r="BI266" i="31"/>
  <c r="BN266" i="31" s="1"/>
  <c r="BC266" i="31"/>
  <c r="AU266" i="31"/>
  <c r="AM266" i="31"/>
  <c r="AE266" i="31"/>
  <c r="W266" i="31"/>
  <c r="O266" i="31"/>
  <c r="G266" i="31"/>
  <c r="BH266" i="31" s="1"/>
  <c r="BL265" i="31"/>
  <c r="BK265" i="31"/>
  <c r="BO265" i="31" s="1"/>
  <c r="BJ265" i="31"/>
  <c r="BI265" i="31"/>
  <c r="BM265" i="31" s="1"/>
  <c r="BC265" i="31"/>
  <c r="AU265" i="31"/>
  <c r="AM265" i="31"/>
  <c r="AE265" i="31"/>
  <c r="BH265" i="31" s="1"/>
  <c r="W265" i="31"/>
  <c r="O265" i="31"/>
  <c r="G265" i="31"/>
  <c r="BK264" i="31"/>
  <c r="BJ264" i="31"/>
  <c r="BM264" i="31" s="1"/>
  <c r="BI264" i="31"/>
  <c r="BC264" i="31"/>
  <c r="AU264" i="31"/>
  <c r="AM264" i="31"/>
  <c r="AE264" i="31"/>
  <c r="W264" i="31"/>
  <c r="BH264" i="31" s="1"/>
  <c r="O264" i="31"/>
  <c r="G264" i="31"/>
  <c r="BO263" i="31"/>
  <c r="BN263" i="31"/>
  <c r="BK263" i="31"/>
  <c r="BJ263" i="31"/>
  <c r="BI263" i="31"/>
  <c r="BC263" i="31"/>
  <c r="AU263" i="31"/>
  <c r="AM263" i="31"/>
  <c r="AE263" i="31"/>
  <c r="W263" i="31"/>
  <c r="O263" i="31"/>
  <c r="G263" i="31"/>
  <c r="BK262" i="31"/>
  <c r="BO262" i="31" s="1"/>
  <c r="BJ262" i="31"/>
  <c r="BI262" i="31"/>
  <c r="BN262" i="31" s="1"/>
  <c r="BC262" i="31"/>
  <c r="AU262" i="31"/>
  <c r="AM262" i="31"/>
  <c r="AE262" i="31"/>
  <c r="W262" i="31"/>
  <c r="O262" i="31"/>
  <c r="G262" i="31"/>
  <c r="BH262" i="31" s="1"/>
  <c r="BC261" i="31"/>
  <c r="AU261" i="31"/>
  <c r="AM261" i="31"/>
  <c r="AE261" i="31"/>
  <c r="W261" i="31"/>
  <c r="O261" i="31"/>
  <c r="G261" i="31"/>
  <c r="BC260" i="31"/>
  <c r="BC267" i="31" s="1"/>
  <c r="AU260" i="31"/>
  <c r="AM260" i="31"/>
  <c r="AE260" i="31"/>
  <c r="W260" i="31"/>
  <c r="W267" i="31" s="1"/>
  <c r="O260" i="31"/>
  <c r="O267" i="31" s="1"/>
  <c r="G260" i="31"/>
  <c r="BE259" i="31"/>
  <c r="AW259" i="31"/>
  <c r="AV259" i="31"/>
  <c r="AT259" i="31"/>
  <c r="AS259" i="31"/>
  <c r="AR259" i="31"/>
  <c r="AQ259" i="31"/>
  <c r="AO259" i="31"/>
  <c r="AN259" i="31"/>
  <c r="AM259" i="31"/>
  <c r="AL259" i="31"/>
  <c r="AK259" i="31"/>
  <c r="AJ259" i="31"/>
  <c r="AI259" i="31"/>
  <c r="Q259" i="31"/>
  <c r="P259" i="31"/>
  <c r="N259" i="31"/>
  <c r="M259" i="31"/>
  <c r="L259" i="31"/>
  <c r="K259" i="31"/>
  <c r="I259" i="31"/>
  <c r="H259" i="31"/>
  <c r="F259" i="31"/>
  <c r="E259" i="31"/>
  <c r="D259" i="31"/>
  <c r="C259" i="31"/>
  <c r="BM258" i="31"/>
  <c r="BK258" i="31"/>
  <c r="BO258" i="31" s="1"/>
  <c r="BJ258" i="31"/>
  <c r="BL258" i="31" s="1"/>
  <c r="BI258" i="31"/>
  <c r="BN258" i="31" s="1"/>
  <c r="BC258" i="31"/>
  <c r="AU258" i="31"/>
  <c r="AM258" i="31"/>
  <c r="AE258" i="31"/>
  <c r="W258" i="31"/>
  <c r="O258" i="31"/>
  <c r="BK257" i="31"/>
  <c r="BJ257" i="31"/>
  <c r="BI257" i="31"/>
  <c r="BM257" i="31" s="1"/>
  <c r="BC257" i="31"/>
  <c r="AU257" i="31"/>
  <c r="AM257" i="31"/>
  <c r="AE257" i="31"/>
  <c r="W257" i="31"/>
  <c r="BH257" i="31" s="1"/>
  <c r="O257" i="31"/>
  <c r="BN256" i="31"/>
  <c r="BK256" i="31"/>
  <c r="BO256" i="31" s="1"/>
  <c r="BJ256" i="31"/>
  <c r="BL256" i="31" s="1"/>
  <c r="BI256" i="31"/>
  <c r="BC256" i="31"/>
  <c r="AU256" i="31"/>
  <c r="AU259" i="31" s="1"/>
  <c r="AM256" i="31"/>
  <c r="AE256" i="31"/>
  <c r="W256" i="31"/>
  <c r="O256" i="31"/>
  <c r="G256" i="31"/>
  <c r="BL255" i="31"/>
  <c r="BK255" i="31"/>
  <c r="BO255" i="31" s="1"/>
  <c r="BJ255" i="31"/>
  <c r="BI255" i="31"/>
  <c r="BN255" i="31" s="1"/>
  <c r="BC255" i="31"/>
  <c r="AU255" i="31"/>
  <c r="AM255" i="31"/>
  <c r="AE255" i="31"/>
  <c r="W255" i="31"/>
  <c r="O255" i="31"/>
  <c r="G255" i="31"/>
  <c r="BH255" i="31" s="1"/>
  <c r="BL254" i="31"/>
  <c r="BK254" i="31"/>
  <c r="BN254" i="31" s="1"/>
  <c r="BJ254" i="31"/>
  <c r="BI254" i="31"/>
  <c r="BM254" i="31" s="1"/>
  <c r="BC254" i="31"/>
  <c r="AU254" i="31"/>
  <c r="AM254" i="31"/>
  <c r="AE254" i="31"/>
  <c r="BH254" i="31" s="1"/>
  <c r="W254" i="31"/>
  <c r="O254" i="31"/>
  <c r="O259" i="31" s="1"/>
  <c r="G254" i="31"/>
  <c r="BE253" i="31"/>
  <c r="AW253" i="31"/>
  <c r="AO253" i="31"/>
  <c r="AI253" i="31"/>
  <c r="AC253" i="31"/>
  <c r="AC259" i="31" s="1"/>
  <c r="S253" i="31"/>
  <c r="S259" i="31" s="1"/>
  <c r="Q253" i="31"/>
  <c r="N253" i="31"/>
  <c r="I253" i="31"/>
  <c r="E253" i="31"/>
  <c r="BC252" i="31"/>
  <c r="AU252" i="31"/>
  <c r="AM252" i="31"/>
  <c r="AE252" i="31"/>
  <c r="W252" i="31"/>
  <c r="O252" i="31"/>
  <c r="G252" i="31"/>
  <c r="BC251" i="31"/>
  <c r="AU251" i="31"/>
  <c r="AM251" i="31"/>
  <c r="AE251" i="31"/>
  <c r="W251" i="31"/>
  <c r="O251" i="31"/>
  <c r="G251" i="31"/>
  <c r="BD250" i="31"/>
  <c r="BD253" i="31" s="1"/>
  <c r="BD259" i="31" s="1"/>
  <c r="BB250" i="31"/>
  <c r="BA250" i="31"/>
  <c r="BA253" i="31" s="1"/>
  <c r="BA259" i="31" s="1"/>
  <c r="AZ250" i="31"/>
  <c r="AZ253" i="31" s="1"/>
  <c r="AZ259" i="31" s="1"/>
  <c r="AY250" i="31"/>
  <c r="AY253" i="31" s="1"/>
  <c r="AY259" i="31" s="1"/>
  <c r="AV250" i="31"/>
  <c r="AT250" i="31"/>
  <c r="AS250" i="31"/>
  <c r="AS253" i="31" s="1"/>
  <c r="AR250" i="31"/>
  <c r="AQ250" i="31"/>
  <c r="AQ253" i="31" s="1"/>
  <c r="AN250" i="31"/>
  <c r="AL250" i="31"/>
  <c r="AK250" i="31"/>
  <c r="AK253" i="31" s="1"/>
  <c r="AJ250" i="31"/>
  <c r="AJ253" i="31" s="1"/>
  <c r="AI250" i="31"/>
  <c r="AF250" i="31"/>
  <c r="AD250" i="31"/>
  <c r="AC250" i="31"/>
  <c r="AB250" i="31"/>
  <c r="AA250" i="31"/>
  <c r="AA253" i="31" s="1"/>
  <c r="AA259" i="31" s="1"/>
  <c r="X250" i="31"/>
  <c r="V250" i="31"/>
  <c r="U250" i="31"/>
  <c r="T250" i="31"/>
  <c r="S250" i="31"/>
  <c r="P250" i="31"/>
  <c r="N250" i="31"/>
  <c r="M250" i="31"/>
  <c r="L250" i="31"/>
  <c r="K250" i="31"/>
  <c r="H250" i="31"/>
  <c r="H253" i="31" s="1"/>
  <c r="F250" i="31"/>
  <c r="E250" i="31"/>
  <c r="D250" i="31"/>
  <c r="C250" i="31"/>
  <c r="BK249" i="31"/>
  <c r="BO249" i="31" s="1"/>
  <c r="BJ249" i="31"/>
  <c r="BL249" i="31" s="1"/>
  <c r="BI249" i="31"/>
  <c r="BN249" i="31" s="1"/>
  <c r="BC249" i="31"/>
  <c r="AU249" i="31"/>
  <c r="AM249" i="31"/>
  <c r="AE249" i="31"/>
  <c r="W249" i="31"/>
  <c r="O249" i="31"/>
  <c r="G249" i="31"/>
  <c r="BL248" i="31"/>
  <c r="BK248" i="31"/>
  <c r="BO248" i="31" s="1"/>
  <c r="BJ248" i="31"/>
  <c r="BI248" i="31"/>
  <c r="BM248" i="31" s="1"/>
  <c r="BC248" i="31"/>
  <c r="AU248" i="31"/>
  <c r="AM248" i="31"/>
  <c r="AE248" i="31"/>
  <c r="W248" i="31"/>
  <c r="O248" i="31"/>
  <c r="G248" i="31"/>
  <c r="BH248" i="31" s="1"/>
  <c r="BL247" i="31"/>
  <c r="BK247" i="31"/>
  <c r="BN247" i="31" s="1"/>
  <c r="BJ247" i="31"/>
  <c r="BM247" i="31" s="1"/>
  <c r="BI247" i="31"/>
  <c r="BC247" i="31"/>
  <c r="AU247" i="31"/>
  <c r="AM247" i="31"/>
  <c r="AE247" i="31"/>
  <c r="BH247" i="31" s="1"/>
  <c r="W247" i="31"/>
  <c r="O247" i="31"/>
  <c r="G247" i="31"/>
  <c r="BO246" i="31"/>
  <c r="BK246" i="31"/>
  <c r="BN246" i="31" s="1"/>
  <c r="BJ246" i="31"/>
  <c r="BI246" i="31"/>
  <c r="BC246" i="31"/>
  <c r="AU246" i="31"/>
  <c r="AM246" i="31"/>
  <c r="AE246" i="31"/>
  <c r="W246" i="31"/>
  <c r="O246" i="31"/>
  <c r="G246" i="31"/>
  <c r="BN245" i="31"/>
  <c r="BK245" i="31"/>
  <c r="BO245" i="31" s="1"/>
  <c r="BJ245" i="31"/>
  <c r="BL245" i="31" s="1"/>
  <c r="BI245" i="31"/>
  <c r="BM245" i="31" s="1"/>
  <c r="BC245" i="31"/>
  <c r="AU245" i="31"/>
  <c r="AU250" i="31" s="1"/>
  <c r="AM245" i="31"/>
  <c r="AE245" i="31"/>
  <c r="W245" i="31"/>
  <c r="O245" i="31"/>
  <c r="O250" i="31" s="1"/>
  <c r="G245" i="31"/>
  <c r="BC244" i="31"/>
  <c r="AU244" i="31"/>
  <c r="AM244" i="31"/>
  <c r="AE244" i="31"/>
  <c r="W244" i="31"/>
  <c r="O244" i="31"/>
  <c r="G244" i="31"/>
  <c r="BC243" i="31"/>
  <c r="AU243" i="31"/>
  <c r="AM243" i="31"/>
  <c r="AE243" i="31"/>
  <c r="AE250" i="31" s="1"/>
  <c r="W243" i="31"/>
  <c r="O243" i="31"/>
  <c r="G243" i="31"/>
  <c r="BD242" i="31"/>
  <c r="BB242" i="31"/>
  <c r="BA242" i="31"/>
  <c r="AZ242" i="31"/>
  <c r="AY242" i="31"/>
  <c r="AV242" i="31"/>
  <c r="AT242" i="31"/>
  <c r="AS242" i="31"/>
  <c r="AR242" i="31"/>
  <c r="AQ242" i="31"/>
  <c r="AN242" i="31"/>
  <c r="AL242" i="31"/>
  <c r="AK242" i="31"/>
  <c r="AJ242" i="31"/>
  <c r="AI242" i="31"/>
  <c r="AF242" i="31"/>
  <c r="AD242" i="31"/>
  <c r="AC242" i="31"/>
  <c r="AB242" i="31"/>
  <c r="AA242" i="31"/>
  <c r="X242" i="31"/>
  <c r="V242" i="31"/>
  <c r="U242" i="31"/>
  <c r="T242" i="31"/>
  <c r="BJ242" i="31" s="1"/>
  <c r="S242" i="31"/>
  <c r="P242" i="31"/>
  <c r="N242" i="31"/>
  <c r="M242" i="31"/>
  <c r="L242" i="31"/>
  <c r="K242" i="31"/>
  <c r="H242" i="31"/>
  <c r="F242" i="31"/>
  <c r="E242" i="31"/>
  <c r="D242" i="31"/>
  <c r="C242" i="31"/>
  <c r="BI242" i="31" s="1"/>
  <c r="BL241" i="31"/>
  <c r="BK241" i="31"/>
  <c r="BO241" i="31" s="1"/>
  <c r="BJ241" i="31"/>
  <c r="BI241" i="31"/>
  <c r="BM241" i="31" s="1"/>
  <c r="BC241" i="31"/>
  <c r="AU241" i="31"/>
  <c r="AM241" i="31"/>
  <c r="AE241" i="31"/>
  <c r="BH241" i="31" s="1"/>
  <c r="W241" i="31"/>
  <c r="O241" i="31"/>
  <c r="G241" i="31"/>
  <c r="BK240" i="31"/>
  <c r="BJ240" i="31"/>
  <c r="BM240" i="31" s="1"/>
  <c r="BI240" i="31"/>
  <c r="BC240" i="31"/>
  <c r="AU240" i="31"/>
  <c r="AM240" i="31"/>
  <c r="AE240" i="31"/>
  <c r="W240" i="31"/>
  <c r="BH240" i="31" s="1"/>
  <c r="O240" i="31"/>
  <c r="G240" i="31"/>
  <c r="BN239" i="31"/>
  <c r="BK239" i="31"/>
  <c r="BO239" i="31" s="1"/>
  <c r="BJ239" i="31"/>
  <c r="BI239" i="31"/>
  <c r="BC239" i="31"/>
  <c r="AU239" i="31"/>
  <c r="AM239" i="31"/>
  <c r="AE239" i="31"/>
  <c r="W239" i="31"/>
  <c r="O239" i="31"/>
  <c r="G239" i="31"/>
  <c r="BH239" i="31" s="1"/>
  <c r="BK238" i="31"/>
  <c r="BO238" i="31" s="1"/>
  <c r="BJ238" i="31"/>
  <c r="BL238" i="31" s="1"/>
  <c r="BI238" i="31"/>
  <c r="BN238" i="31" s="1"/>
  <c r="BC238" i="31"/>
  <c r="AU238" i="31"/>
  <c r="AM238" i="31"/>
  <c r="AM242" i="31" s="1"/>
  <c r="AE238" i="31"/>
  <c r="W238" i="31"/>
  <c r="O238" i="31"/>
  <c r="G238" i="31"/>
  <c r="BH238" i="31" s="1"/>
  <c r="BL237" i="31"/>
  <c r="BK237" i="31"/>
  <c r="BO237" i="31" s="1"/>
  <c r="BJ237" i="31"/>
  <c r="BI237" i="31"/>
  <c r="BM237" i="31" s="1"/>
  <c r="BC237" i="31"/>
  <c r="AU237" i="31"/>
  <c r="AM237" i="31"/>
  <c r="AE237" i="31"/>
  <c r="BH237" i="31" s="1"/>
  <c r="W237" i="31"/>
  <c r="O237" i="31"/>
  <c r="G237" i="31"/>
  <c r="BC236" i="31"/>
  <c r="AU236" i="31"/>
  <c r="AM236" i="31"/>
  <c r="AE236" i="31"/>
  <c r="W236" i="31"/>
  <c r="W242" i="31" s="1"/>
  <c r="O236" i="31"/>
  <c r="G236" i="31"/>
  <c r="BC235" i="31"/>
  <c r="AU235" i="31"/>
  <c r="AU242" i="31" s="1"/>
  <c r="AM235" i="31"/>
  <c r="AE235" i="31"/>
  <c r="W235" i="31"/>
  <c r="O235" i="31"/>
  <c r="O242" i="31" s="1"/>
  <c r="G235" i="31"/>
  <c r="BD234" i="31"/>
  <c r="BB234" i="31"/>
  <c r="BA234" i="31"/>
  <c r="AZ234" i="31"/>
  <c r="AY234" i="31"/>
  <c r="AV234" i="31"/>
  <c r="AV253" i="31" s="1"/>
  <c r="AT234" i="31"/>
  <c r="AS234" i="31"/>
  <c r="AR234" i="31"/>
  <c r="AR253" i="31" s="1"/>
  <c r="AQ234" i="31"/>
  <c r="AN234" i="31"/>
  <c r="AL234" i="31"/>
  <c r="AL253" i="31" s="1"/>
  <c r="AK234" i="31"/>
  <c r="AJ234" i="31"/>
  <c r="AI234" i="31"/>
  <c r="AF234" i="31"/>
  <c r="AD234" i="31"/>
  <c r="AC234" i="31"/>
  <c r="AB234" i="31"/>
  <c r="AA234" i="31"/>
  <c r="X234" i="31"/>
  <c r="V234" i="31"/>
  <c r="V253" i="31" s="1"/>
  <c r="V259" i="31" s="1"/>
  <c r="U234" i="31"/>
  <c r="T234" i="31"/>
  <c r="S234" i="31"/>
  <c r="P234" i="31"/>
  <c r="N234" i="31"/>
  <c r="M234" i="31"/>
  <c r="L234" i="31"/>
  <c r="K234" i="31"/>
  <c r="H234" i="31"/>
  <c r="G234" i="31"/>
  <c r="F234" i="31"/>
  <c r="E234" i="31"/>
  <c r="D234" i="31"/>
  <c r="C234" i="31"/>
  <c r="BI234" i="31" s="1"/>
  <c r="BO233" i="31"/>
  <c r="BL233" i="31"/>
  <c r="BK233" i="31"/>
  <c r="BN233" i="31" s="1"/>
  <c r="BJ233" i="31"/>
  <c r="BM233" i="31" s="1"/>
  <c r="BI233" i="31"/>
  <c r="BC233" i="31"/>
  <c r="AU233" i="31"/>
  <c r="AM233" i="31"/>
  <c r="AE233" i="31"/>
  <c r="BH233" i="31" s="1"/>
  <c r="W233" i="31"/>
  <c r="O233" i="31"/>
  <c r="G233" i="31"/>
  <c r="BK232" i="31"/>
  <c r="BN232" i="31" s="1"/>
  <c r="BJ232" i="31"/>
  <c r="BI232" i="31"/>
  <c r="BC232" i="31"/>
  <c r="AU232" i="31"/>
  <c r="AM232" i="31"/>
  <c r="AE232" i="31"/>
  <c r="W232" i="31"/>
  <c r="O232" i="31"/>
  <c r="G232" i="31"/>
  <c r="BK231" i="31"/>
  <c r="BO231" i="31" s="1"/>
  <c r="BJ231" i="31"/>
  <c r="BL231" i="31" s="1"/>
  <c r="BI231" i="31"/>
  <c r="BN231" i="31" s="1"/>
  <c r="BC231" i="31"/>
  <c r="AU231" i="31"/>
  <c r="AM231" i="31"/>
  <c r="AE231" i="31"/>
  <c r="W231" i="31"/>
  <c r="O231" i="31"/>
  <c r="G231" i="31"/>
  <c r="BL230" i="31"/>
  <c r="BK230" i="31"/>
  <c r="BO230" i="31" s="1"/>
  <c r="BJ230" i="31"/>
  <c r="BI230" i="31"/>
  <c r="BM230" i="31" s="1"/>
  <c r="BC230" i="31"/>
  <c r="AU230" i="31"/>
  <c r="AM230" i="31"/>
  <c r="AM234" i="31" s="1"/>
  <c r="AE230" i="31"/>
  <c r="W230" i="31"/>
  <c r="O230" i="31"/>
  <c r="G230" i="31"/>
  <c r="BH230" i="31" s="1"/>
  <c r="BL229" i="31"/>
  <c r="BK229" i="31"/>
  <c r="BN229" i="31" s="1"/>
  <c r="BJ229" i="31"/>
  <c r="BM229" i="31" s="1"/>
  <c r="BI229" i="31"/>
  <c r="BC229" i="31"/>
  <c r="AU229" i="31"/>
  <c r="AM229" i="31"/>
  <c r="AE229" i="31"/>
  <c r="BH229" i="31" s="1"/>
  <c r="W229" i="31"/>
  <c r="O229" i="31"/>
  <c r="G229" i="31"/>
  <c r="BC228" i="31"/>
  <c r="BC234" i="31" s="1"/>
  <c r="AU228" i="31"/>
  <c r="AM228" i="31"/>
  <c r="AE228" i="31"/>
  <c r="W228" i="31"/>
  <c r="W234" i="31" s="1"/>
  <c r="O228" i="31"/>
  <c r="G228" i="31"/>
  <c r="BC227" i="31"/>
  <c r="AU227" i="31"/>
  <c r="AU234" i="31" s="1"/>
  <c r="AM227" i="31"/>
  <c r="AE227" i="31"/>
  <c r="W227" i="31"/>
  <c r="O227" i="31"/>
  <c r="O234" i="31" s="1"/>
  <c r="G227" i="31"/>
  <c r="BD226" i="31"/>
  <c r="BB226" i="31"/>
  <c r="BA226" i="31"/>
  <c r="AZ226" i="31"/>
  <c r="AY226" i="31"/>
  <c r="AV226" i="31"/>
  <c r="AT226" i="31"/>
  <c r="AS226" i="31"/>
  <c r="AR226" i="31"/>
  <c r="AQ226" i="31"/>
  <c r="AN226" i="31"/>
  <c r="AL226" i="31"/>
  <c r="AK226" i="31"/>
  <c r="AJ226" i="31"/>
  <c r="AI226" i="31"/>
  <c r="AF226" i="31"/>
  <c r="AF253" i="31" s="1"/>
  <c r="AF259" i="31" s="1"/>
  <c r="AD226" i="31"/>
  <c r="AC226" i="31"/>
  <c r="AB226" i="31"/>
  <c r="AA226" i="31"/>
  <c r="X226" i="31"/>
  <c r="V226" i="31"/>
  <c r="U226" i="31"/>
  <c r="T226" i="31"/>
  <c r="S226" i="31"/>
  <c r="P226" i="31"/>
  <c r="O226" i="31"/>
  <c r="N226" i="31"/>
  <c r="M226" i="31"/>
  <c r="L226" i="31"/>
  <c r="K226" i="31"/>
  <c r="BI226" i="31" s="1"/>
  <c r="H226" i="31"/>
  <c r="F226" i="31"/>
  <c r="E226" i="31"/>
  <c r="D226" i="31"/>
  <c r="BJ226" i="31" s="1"/>
  <c r="C226" i="31"/>
  <c r="BK225" i="31"/>
  <c r="BN225" i="31" s="1"/>
  <c r="BJ225" i="31"/>
  <c r="BI225" i="31"/>
  <c r="G225" i="31"/>
  <c r="BH225" i="31" s="1"/>
  <c r="BK224" i="31"/>
  <c r="BJ224" i="31"/>
  <c r="BM224" i="31" s="1"/>
  <c r="BI224" i="31"/>
  <c r="BC224" i="31"/>
  <c r="AU224" i="31"/>
  <c r="AM224" i="31"/>
  <c r="AE224" i="31"/>
  <c r="W224" i="31"/>
  <c r="BH224" i="31" s="1"/>
  <c r="O224" i="31"/>
  <c r="G224" i="31"/>
  <c r="BN223" i="31"/>
  <c r="BK223" i="31"/>
  <c r="BO223" i="31" s="1"/>
  <c r="BJ223" i="31"/>
  <c r="BI223" i="31"/>
  <c r="BC223" i="31"/>
  <c r="AU223" i="31"/>
  <c r="AM223" i="31"/>
  <c r="AE223" i="31"/>
  <c r="W223" i="31"/>
  <c r="O223" i="31"/>
  <c r="G223" i="31"/>
  <c r="BH223" i="31" s="1"/>
  <c r="BM222" i="31"/>
  <c r="BK222" i="31"/>
  <c r="BO222" i="31" s="1"/>
  <c r="BJ222" i="31"/>
  <c r="BL222" i="31" s="1"/>
  <c r="BI222" i="31"/>
  <c r="BN222" i="31" s="1"/>
  <c r="BC222" i="31"/>
  <c r="AU222" i="31"/>
  <c r="AM222" i="31"/>
  <c r="AE222" i="31"/>
  <c r="W222" i="31"/>
  <c r="O222" i="31"/>
  <c r="G222" i="31"/>
  <c r="BH222" i="31" s="1"/>
  <c r="BC221" i="31"/>
  <c r="AU221" i="31"/>
  <c r="AM221" i="31"/>
  <c r="AE221" i="31"/>
  <c r="W221" i="31"/>
  <c r="O221" i="31"/>
  <c r="G221" i="31"/>
  <c r="BC220" i="31"/>
  <c r="AU220" i="31"/>
  <c r="AM220" i="31"/>
  <c r="AE220" i="31"/>
  <c r="W220" i="31"/>
  <c r="O220" i="31"/>
  <c r="G220" i="31"/>
  <c r="BC219" i="31"/>
  <c r="AU219" i="31"/>
  <c r="AU226" i="31" s="1"/>
  <c r="AM219" i="31"/>
  <c r="AE219" i="31"/>
  <c r="W219" i="31"/>
  <c r="O219" i="31"/>
  <c r="G219" i="31"/>
  <c r="BO217" i="31"/>
  <c r="BL217" i="31"/>
  <c r="BK217" i="31"/>
  <c r="BN217" i="31" s="1"/>
  <c r="BJ217" i="31"/>
  <c r="BM217" i="31" s="1"/>
  <c r="BI217" i="31"/>
  <c r="BC217" i="31"/>
  <c r="AU217" i="31"/>
  <c r="AM217" i="31"/>
  <c r="AE217" i="31"/>
  <c r="BH217" i="31" s="1"/>
  <c r="W217" i="31"/>
  <c r="O217" i="31"/>
  <c r="G217" i="31"/>
  <c r="BE216" i="31"/>
  <c r="AW216" i="31"/>
  <c r="AO216" i="31"/>
  <c r="AI216" i="31"/>
  <c r="AI218" i="31" s="1"/>
  <c r="AC216" i="31"/>
  <c r="AC218" i="31" s="1"/>
  <c r="Q216" i="31"/>
  <c r="N216" i="31"/>
  <c r="N218" i="31" s="1"/>
  <c r="I216" i="31"/>
  <c r="BN215" i="31"/>
  <c r="BK215" i="31"/>
  <c r="BO215" i="31" s="1"/>
  <c r="BJ215" i="31"/>
  <c r="BL215" i="31" s="1"/>
  <c r="BI215" i="31"/>
  <c r="BM215" i="31" s="1"/>
  <c r="BC215" i="31"/>
  <c r="AU215" i="31"/>
  <c r="AM215" i="31"/>
  <c r="AE215" i="31"/>
  <c r="W215" i="31"/>
  <c r="O215" i="31"/>
  <c r="G215" i="31"/>
  <c r="BL214" i="31"/>
  <c r="BK214" i="31"/>
  <c r="BO214" i="31" s="1"/>
  <c r="BJ214" i="31"/>
  <c r="BI214" i="31"/>
  <c r="BM214" i="31" s="1"/>
  <c r="BC214" i="31"/>
  <c r="AU214" i="31"/>
  <c r="AM214" i="31"/>
  <c r="AE214" i="31"/>
  <c r="W214" i="31"/>
  <c r="O214" i="31"/>
  <c r="G214" i="31"/>
  <c r="BH214" i="31" s="1"/>
  <c r="BO213" i="31"/>
  <c r="BL213" i="31"/>
  <c r="BK213" i="31"/>
  <c r="BN213" i="31" s="1"/>
  <c r="BJ213" i="31"/>
  <c r="BM213" i="31" s="1"/>
  <c r="BI213" i="31"/>
  <c r="BC213" i="31"/>
  <c r="AU213" i="31"/>
  <c r="AM213" i="31"/>
  <c r="AE213" i="31"/>
  <c r="BH213" i="31" s="1"/>
  <c r="W213" i="31"/>
  <c r="O213" i="31"/>
  <c r="G213" i="31"/>
  <c r="BK212" i="31"/>
  <c r="BJ212" i="31"/>
  <c r="BI212" i="31"/>
  <c r="BC212" i="31"/>
  <c r="AU212" i="31"/>
  <c r="AM212" i="31"/>
  <c r="AE212" i="31"/>
  <c r="W212" i="31"/>
  <c r="O212" i="31"/>
  <c r="G212" i="31"/>
  <c r="BC211" i="31"/>
  <c r="AU211" i="31"/>
  <c r="AM211" i="31"/>
  <c r="AE211" i="31"/>
  <c r="W211" i="31"/>
  <c r="O211" i="31"/>
  <c r="G211" i="31"/>
  <c r="BC210" i="31"/>
  <c r="AU210" i="31"/>
  <c r="AM210" i="31"/>
  <c r="AE210" i="31"/>
  <c r="W210" i="31"/>
  <c r="O210" i="31"/>
  <c r="G210" i="31"/>
  <c r="BD209" i="31"/>
  <c r="BB209" i="31"/>
  <c r="BA209" i="31"/>
  <c r="AZ209" i="31"/>
  <c r="AY209" i="31"/>
  <c r="AV209" i="31"/>
  <c r="AT209" i="31"/>
  <c r="AS209" i="31"/>
  <c r="AR209" i="31"/>
  <c r="AQ209" i="31"/>
  <c r="AQ216" i="31" s="1"/>
  <c r="AQ218" i="31" s="1"/>
  <c r="AN209" i="31"/>
  <c r="AL209" i="31"/>
  <c r="AK209" i="31"/>
  <c r="AJ209" i="31"/>
  <c r="AJ216" i="31" s="1"/>
  <c r="AJ218" i="31" s="1"/>
  <c r="AI209" i="31"/>
  <c r="AF209" i="31"/>
  <c r="AD209" i="31"/>
  <c r="AD216" i="31" s="1"/>
  <c r="AD218" i="31" s="1"/>
  <c r="AC209" i="31"/>
  <c r="AB209" i="31"/>
  <c r="AA209" i="31"/>
  <c r="X209" i="31"/>
  <c r="X216" i="31" s="1"/>
  <c r="X218" i="31" s="1"/>
  <c r="V209" i="31"/>
  <c r="U209" i="31"/>
  <c r="T209" i="31"/>
  <c r="S209" i="31"/>
  <c r="P209" i="31"/>
  <c r="N209" i="31"/>
  <c r="M209" i="31"/>
  <c r="L209" i="31"/>
  <c r="K209" i="31"/>
  <c r="H209" i="31"/>
  <c r="F209" i="31"/>
  <c r="F216" i="31" s="1"/>
  <c r="F218" i="31" s="1"/>
  <c r="E209" i="31"/>
  <c r="D209" i="31"/>
  <c r="C209" i="31"/>
  <c r="BN208" i="31"/>
  <c r="BK208" i="31"/>
  <c r="BO208" i="31" s="1"/>
  <c r="BJ208" i="31"/>
  <c r="BL208" i="31" s="1"/>
  <c r="BI208" i="31"/>
  <c r="BC208" i="31"/>
  <c r="AU208" i="31"/>
  <c r="AM208" i="31"/>
  <c r="AE208" i="31"/>
  <c r="W208" i="31"/>
  <c r="O208" i="31"/>
  <c r="G208" i="31"/>
  <c r="BN207" i="31"/>
  <c r="BL207" i="31"/>
  <c r="BK207" i="31"/>
  <c r="BO207" i="31" s="1"/>
  <c r="BJ207" i="31"/>
  <c r="BM207" i="31" s="1"/>
  <c r="BI207" i="31"/>
  <c r="BH207" i="31"/>
  <c r="BC207" i="31"/>
  <c r="AM207" i="31"/>
  <c r="AE207" i="31"/>
  <c r="W207" i="31"/>
  <c r="O207" i="31"/>
  <c r="G207" i="31"/>
  <c r="BN206" i="31"/>
  <c r="BL206" i="31"/>
  <c r="BK206" i="31"/>
  <c r="BO206" i="31" s="1"/>
  <c r="BJ206" i="31"/>
  <c r="BM206" i="31" s="1"/>
  <c r="BI206" i="31"/>
  <c r="BC206" i="31"/>
  <c r="AU206" i="31"/>
  <c r="AM206" i="31"/>
  <c r="AE206" i="31"/>
  <c r="BH206" i="31" s="1"/>
  <c r="W206" i="31"/>
  <c r="O206" i="31"/>
  <c r="G206" i="31"/>
  <c r="BO205" i="31"/>
  <c r="BM205" i="31"/>
  <c r="BK205" i="31"/>
  <c r="BJ205" i="31"/>
  <c r="BI205" i="31"/>
  <c r="BC205" i="31"/>
  <c r="AU205" i="31"/>
  <c r="AM205" i="31"/>
  <c r="AE205" i="31"/>
  <c r="W205" i="31"/>
  <c r="O205" i="31"/>
  <c r="G205" i="31"/>
  <c r="BH205" i="31" s="1"/>
  <c r="BN204" i="31"/>
  <c r="BL204" i="31"/>
  <c r="BK204" i="31"/>
  <c r="BO204" i="31" s="1"/>
  <c r="BJ204" i="31"/>
  <c r="BM204" i="31" s="1"/>
  <c r="BI204" i="31"/>
  <c r="BC204" i="31"/>
  <c r="AU204" i="31"/>
  <c r="AM204" i="31"/>
  <c r="AE204" i="31"/>
  <c r="BH204" i="31" s="1"/>
  <c r="W204" i="31"/>
  <c r="O204" i="31"/>
  <c r="G204" i="31"/>
  <c r="BC203" i="31"/>
  <c r="AU203" i="31"/>
  <c r="AM203" i="31"/>
  <c r="AE203" i="31"/>
  <c r="W203" i="31"/>
  <c r="O203" i="31"/>
  <c r="G203" i="31"/>
  <c r="BC202" i="31"/>
  <c r="AU202" i="31"/>
  <c r="AU209" i="31" s="1"/>
  <c r="AM202" i="31"/>
  <c r="AE202" i="31"/>
  <c r="W202" i="31"/>
  <c r="O202" i="31"/>
  <c r="O209" i="31" s="1"/>
  <c r="G202" i="31"/>
  <c r="BK201" i="31"/>
  <c r="BI201" i="31"/>
  <c r="BD201" i="31"/>
  <c r="BB201" i="31"/>
  <c r="BA201" i="31"/>
  <c r="AZ201" i="31"/>
  <c r="AZ216" i="31" s="1"/>
  <c r="AZ218" i="31" s="1"/>
  <c r="AY201" i="31"/>
  <c r="AV201" i="31"/>
  <c r="AV216" i="31" s="1"/>
  <c r="AV218" i="31" s="1"/>
  <c r="AT201" i="31"/>
  <c r="AS201" i="31"/>
  <c r="AR201" i="31"/>
  <c r="AR216" i="31" s="1"/>
  <c r="AR218" i="31" s="1"/>
  <c r="AQ201" i="31"/>
  <c r="AN201" i="31"/>
  <c r="AL201" i="31"/>
  <c r="AL216" i="31" s="1"/>
  <c r="AL218" i="31" s="1"/>
  <c r="AK201" i="31"/>
  <c r="AJ201" i="31"/>
  <c r="AI201" i="31"/>
  <c r="AF201" i="31"/>
  <c r="AF216" i="31" s="1"/>
  <c r="AF218" i="31" s="1"/>
  <c r="AD201" i="31"/>
  <c r="AC201" i="31"/>
  <c r="AB201" i="31"/>
  <c r="AA201" i="31"/>
  <c r="X201" i="31"/>
  <c r="V201" i="31"/>
  <c r="V216" i="31" s="1"/>
  <c r="V218" i="31" s="1"/>
  <c r="U201" i="31"/>
  <c r="T201" i="31"/>
  <c r="S201" i="31"/>
  <c r="P201" i="31"/>
  <c r="N201" i="31"/>
  <c r="M201" i="31"/>
  <c r="L201" i="31"/>
  <c r="K201" i="31"/>
  <c r="H201" i="31"/>
  <c r="F201" i="31"/>
  <c r="E201" i="31"/>
  <c r="D201" i="31"/>
  <c r="C201" i="31"/>
  <c r="BM200" i="31"/>
  <c r="BK200" i="31"/>
  <c r="BN200" i="31" s="1"/>
  <c r="BJ200" i="31"/>
  <c r="BL200" i="31" s="1"/>
  <c r="BI200" i="31"/>
  <c r="BC200" i="31"/>
  <c r="AU200" i="31"/>
  <c r="AM200" i="31"/>
  <c r="AE200" i="31"/>
  <c r="W200" i="31"/>
  <c r="O200" i="31"/>
  <c r="G200" i="31"/>
  <c r="BH200" i="31" s="1"/>
  <c r="BN199" i="31"/>
  <c r="BK199" i="31"/>
  <c r="BO199" i="31" s="1"/>
  <c r="BJ199" i="31"/>
  <c r="BI199" i="31"/>
  <c r="BC199" i="31"/>
  <c r="AU199" i="31"/>
  <c r="AM199" i="31"/>
  <c r="AE199" i="31"/>
  <c r="W199" i="31"/>
  <c r="O199" i="31"/>
  <c r="BH199" i="31" s="1"/>
  <c r="G199" i="31"/>
  <c r="BM198" i="31"/>
  <c r="BK198" i="31"/>
  <c r="BJ198" i="31"/>
  <c r="BI198" i="31"/>
  <c r="BC198" i="31"/>
  <c r="AU198" i="31"/>
  <c r="AM198" i="31"/>
  <c r="AE198" i="31"/>
  <c r="W198" i="31"/>
  <c r="O198" i="31"/>
  <c r="G198" i="31"/>
  <c r="BH198" i="31" s="1"/>
  <c r="BN197" i="31"/>
  <c r="BL197" i="31"/>
  <c r="BK197" i="31"/>
  <c r="BO197" i="31" s="1"/>
  <c r="BJ197" i="31"/>
  <c r="BM197" i="31" s="1"/>
  <c r="BI197" i="31"/>
  <c r="BC197" i="31"/>
  <c r="AU197" i="31"/>
  <c r="AM197" i="31"/>
  <c r="AE197" i="31"/>
  <c r="BH197" i="31" s="1"/>
  <c r="W197" i="31"/>
  <c r="O197" i="31"/>
  <c r="G197" i="31"/>
  <c r="BO196" i="31"/>
  <c r="BM196" i="31"/>
  <c r="BK196" i="31"/>
  <c r="BJ196" i="31"/>
  <c r="BL196" i="31" s="1"/>
  <c r="BI196" i="31"/>
  <c r="BC196" i="31"/>
  <c r="AU196" i="31"/>
  <c r="AM196" i="31"/>
  <c r="AE196" i="31"/>
  <c r="W196" i="31"/>
  <c r="O196" i="31"/>
  <c r="G196" i="31"/>
  <c r="BH196" i="31" s="1"/>
  <c r="BC195" i="31"/>
  <c r="AU195" i="31"/>
  <c r="AM195" i="31"/>
  <c r="AE195" i="31"/>
  <c r="W195" i="31"/>
  <c r="O195" i="31"/>
  <c r="G195" i="31"/>
  <c r="BC194" i="31"/>
  <c r="AU194" i="31"/>
  <c r="AM194" i="31"/>
  <c r="AM201" i="31" s="1"/>
  <c r="AE194" i="31"/>
  <c r="W194" i="31"/>
  <c r="O194" i="31"/>
  <c r="G194" i="31"/>
  <c r="G201" i="31" s="1"/>
  <c r="BJ193" i="31"/>
  <c r="BD193" i="31"/>
  <c r="BB193" i="31"/>
  <c r="BA193" i="31"/>
  <c r="AZ193" i="31"/>
  <c r="AY193" i="31"/>
  <c r="AV193" i="31"/>
  <c r="AU193" i="31"/>
  <c r="AT193" i="31"/>
  <c r="AS193" i="31"/>
  <c r="AR193" i="31"/>
  <c r="AQ193" i="31"/>
  <c r="AN193" i="31"/>
  <c r="AL193" i="31"/>
  <c r="AK193" i="31"/>
  <c r="AJ193" i="31"/>
  <c r="AI193" i="31"/>
  <c r="AF193" i="31"/>
  <c r="AD193" i="31"/>
  <c r="AC193" i="31"/>
  <c r="AB193" i="31"/>
  <c r="AA193" i="31"/>
  <c r="X193" i="31"/>
  <c r="V193" i="31"/>
  <c r="U193" i="31"/>
  <c r="T193" i="31"/>
  <c r="S193" i="31"/>
  <c r="S216" i="31" s="1"/>
  <c r="S218" i="31" s="1"/>
  <c r="P193" i="31"/>
  <c r="O193" i="31"/>
  <c r="N193" i="31"/>
  <c r="M193" i="31"/>
  <c r="L193" i="31"/>
  <c r="K193" i="31"/>
  <c r="H193" i="31"/>
  <c r="F193" i="31"/>
  <c r="E193" i="31"/>
  <c r="E216" i="31" s="1"/>
  <c r="D193" i="31"/>
  <c r="C193" i="31"/>
  <c r="BN192" i="31"/>
  <c r="BL192" i="31"/>
  <c r="BK192" i="31"/>
  <c r="BO192" i="31" s="1"/>
  <c r="BJ192" i="31"/>
  <c r="BM192" i="31" s="1"/>
  <c r="BI192" i="31"/>
  <c r="BC192" i="31"/>
  <c r="AU192" i="31"/>
  <c r="AM192" i="31"/>
  <c r="AE192" i="31"/>
  <c r="BH192" i="31" s="1"/>
  <c r="W192" i="31"/>
  <c r="O192" i="31"/>
  <c r="G192" i="31"/>
  <c r="BO191" i="31"/>
  <c r="BK191" i="31"/>
  <c r="BJ191" i="31"/>
  <c r="BI191" i="31"/>
  <c r="BM191" i="31" s="1"/>
  <c r="BC191" i="31"/>
  <c r="AU191" i="31"/>
  <c r="AM191" i="31"/>
  <c r="AE191" i="31"/>
  <c r="W191" i="31"/>
  <c r="O191" i="31"/>
  <c r="G191" i="31"/>
  <c r="BH191" i="31" s="1"/>
  <c r="BN190" i="31"/>
  <c r="BK190" i="31"/>
  <c r="BO190" i="31" s="1"/>
  <c r="BJ190" i="31"/>
  <c r="BM190" i="31" s="1"/>
  <c r="BI190" i="31"/>
  <c r="BC190" i="31"/>
  <c r="AU190" i="31"/>
  <c r="AM190" i="31"/>
  <c r="AE190" i="31"/>
  <c r="W190" i="31"/>
  <c r="O190" i="31"/>
  <c r="BH190" i="31" s="1"/>
  <c r="G190" i="31"/>
  <c r="BM189" i="31"/>
  <c r="BK189" i="31"/>
  <c r="BN189" i="31" s="1"/>
  <c r="BJ189" i="31"/>
  <c r="BL189" i="31" s="1"/>
  <c r="BI189" i="31"/>
  <c r="BC189" i="31"/>
  <c r="AU189" i="31"/>
  <c r="AM189" i="31"/>
  <c r="AE189" i="31"/>
  <c r="W189" i="31"/>
  <c r="O189" i="31"/>
  <c r="G189" i="31"/>
  <c r="BH189" i="31" s="1"/>
  <c r="BN188" i="31"/>
  <c r="BK188" i="31"/>
  <c r="BO188" i="31" s="1"/>
  <c r="BJ188" i="31"/>
  <c r="BI188" i="31"/>
  <c r="BC188" i="31"/>
  <c r="AU188" i="31"/>
  <c r="AM188" i="31"/>
  <c r="AE188" i="31"/>
  <c r="W188" i="31"/>
  <c r="O188" i="31"/>
  <c r="BH188" i="31" s="1"/>
  <c r="G188" i="31"/>
  <c r="BC187" i="31"/>
  <c r="BC193" i="31" s="1"/>
  <c r="AU187" i="31"/>
  <c r="AM187" i="31"/>
  <c r="AE187" i="31"/>
  <c r="W187" i="31"/>
  <c r="W193" i="31" s="1"/>
  <c r="O187" i="31"/>
  <c r="G187" i="31"/>
  <c r="BC186" i="31"/>
  <c r="AU186" i="31"/>
  <c r="AM186" i="31"/>
  <c r="AE186" i="31"/>
  <c r="W186" i="31"/>
  <c r="O186" i="31"/>
  <c r="G186" i="31"/>
  <c r="BD185" i="31"/>
  <c r="AL185" i="31"/>
  <c r="X185" i="31"/>
  <c r="T185" i="31"/>
  <c r="BM184" i="31"/>
  <c r="BK184" i="31"/>
  <c r="BJ184" i="31"/>
  <c r="BI184" i="31"/>
  <c r="BC184" i="31"/>
  <c r="AU184" i="31"/>
  <c r="AM184" i="31"/>
  <c r="AE184" i="31"/>
  <c r="W184" i="31"/>
  <c r="O184" i="31"/>
  <c r="G184" i="31"/>
  <c r="BH184" i="31" s="1"/>
  <c r="BN183" i="31"/>
  <c r="BK183" i="31"/>
  <c r="BO183" i="31" s="1"/>
  <c r="BJ183" i="31"/>
  <c r="BI183" i="31"/>
  <c r="BC183" i="31"/>
  <c r="AU183" i="31"/>
  <c r="AM183" i="31"/>
  <c r="AE183" i="31"/>
  <c r="W183" i="31"/>
  <c r="O183" i="31"/>
  <c r="BH183" i="31" s="1"/>
  <c r="G183" i="31"/>
  <c r="BM182" i="31"/>
  <c r="BK182" i="31"/>
  <c r="BJ182" i="31"/>
  <c r="BI182" i="31"/>
  <c r="BC182" i="31"/>
  <c r="AU182" i="31"/>
  <c r="AM182" i="31"/>
  <c r="AE182" i="31"/>
  <c r="W182" i="31"/>
  <c r="O182" i="31"/>
  <c r="G182" i="31"/>
  <c r="BH182" i="31" s="1"/>
  <c r="BD181" i="31"/>
  <c r="BB181" i="31"/>
  <c r="BB185" i="31" s="1"/>
  <c r="AZ181" i="31"/>
  <c r="AZ185" i="31" s="1"/>
  <c r="AL181" i="31"/>
  <c r="AF181" i="31"/>
  <c r="AF185" i="31" s="1"/>
  <c r="X181" i="31"/>
  <c r="V181" i="31"/>
  <c r="V185" i="31" s="1"/>
  <c r="T181" i="31"/>
  <c r="M181" i="31"/>
  <c r="M185" i="31" s="1"/>
  <c r="K181" i="31"/>
  <c r="K185" i="31" s="1"/>
  <c r="F181" i="31"/>
  <c r="F185" i="31" s="1"/>
  <c r="D181" i="31"/>
  <c r="D185" i="31" s="1"/>
  <c r="BM180" i="31"/>
  <c r="BK180" i="31"/>
  <c r="BJ180" i="31"/>
  <c r="BI180" i="31"/>
  <c r="BC180" i="31"/>
  <c r="AU180" i="31"/>
  <c r="AM180" i="31"/>
  <c r="AE180" i="31"/>
  <c r="W180" i="31"/>
  <c r="O180" i="31"/>
  <c r="G180" i="31"/>
  <c r="BN179" i="31"/>
  <c r="BK179" i="31"/>
  <c r="BO179" i="31" s="1"/>
  <c r="BJ179" i="31"/>
  <c r="BI179" i="31"/>
  <c r="BC179" i="31"/>
  <c r="AU179" i="31"/>
  <c r="AM179" i="31"/>
  <c r="AE179" i="31"/>
  <c r="W179" i="31"/>
  <c r="O179" i="31"/>
  <c r="G179" i="31"/>
  <c r="BC178" i="31"/>
  <c r="AU178" i="31"/>
  <c r="AM178" i="31"/>
  <c r="AE178" i="31"/>
  <c r="W178" i="31"/>
  <c r="O178" i="31"/>
  <c r="G178" i="31"/>
  <c r="BC177" i="31"/>
  <c r="AU177" i="31"/>
  <c r="AM177" i="31"/>
  <c r="AE177" i="31"/>
  <c r="W177" i="31"/>
  <c r="O177" i="31"/>
  <c r="G177" i="31"/>
  <c r="BE176" i="31"/>
  <c r="BD176" i="31"/>
  <c r="BB176" i="31"/>
  <c r="BA176" i="31"/>
  <c r="AZ176" i="31"/>
  <c r="AY176" i="31"/>
  <c r="AW176" i="31"/>
  <c r="AV176" i="31"/>
  <c r="AT176" i="31"/>
  <c r="AS176" i="31"/>
  <c r="AR176" i="31"/>
  <c r="AQ176" i="31"/>
  <c r="AO176" i="31"/>
  <c r="AN176" i="31"/>
  <c r="AM176" i="31"/>
  <c r="AL176" i="31"/>
  <c r="AK176" i="31"/>
  <c r="AJ176" i="31"/>
  <c r="AI176" i="31"/>
  <c r="AF176" i="31"/>
  <c r="AD176" i="31"/>
  <c r="AC176" i="31"/>
  <c r="AB176" i="31"/>
  <c r="BJ176" i="31" s="1"/>
  <c r="AA176" i="31"/>
  <c r="X176" i="31"/>
  <c r="V176" i="31"/>
  <c r="U176" i="31"/>
  <c r="T176" i="31"/>
  <c r="S176" i="31"/>
  <c r="Q176" i="31"/>
  <c r="P176" i="31"/>
  <c r="N176" i="31"/>
  <c r="M176" i="31"/>
  <c r="L176" i="31"/>
  <c r="L181" i="31" s="1"/>
  <c r="L185" i="31" s="1"/>
  <c r="K176" i="31"/>
  <c r="I176" i="31"/>
  <c r="H176" i="31"/>
  <c r="G176" i="31"/>
  <c r="F176" i="31"/>
  <c r="E176" i="31"/>
  <c r="D176" i="31"/>
  <c r="C176" i="31"/>
  <c r="C181" i="31" s="1"/>
  <c r="C185" i="31" s="1"/>
  <c r="BN175" i="31"/>
  <c r="BK175" i="31"/>
  <c r="BO175" i="31" s="1"/>
  <c r="BJ175" i="31"/>
  <c r="BI175" i="31"/>
  <c r="BC175" i="31"/>
  <c r="AU175" i="31"/>
  <c r="AM175" i="31"/>
  <c r="AE175" i="31"/>
  <c r="W175" i="31"/>
  <c r="O175" i="31"/>
  <c r="BH175" i="31" s="1"/>
  <c r="G175" i="31"/>
  <c r="BM174" i="31"/>
  <c r="BK174" i="31"/>
  <c r="BJ174" i="31"/>
  <c r="BI174" i="31"/>
  <c r="BC174" i="31"/>
  <c r="AU174" i="31"/>
  <c r="AM174" i="31"/>
  <c r="AE174" i="31"/>
  <c r="W174" i="31"/>
  <c r="O174" i="31"/>
  <c r="G174" i="31"/>
  <c r="BH174" i="31" s="1"/>
  <c r="BN173" i="31"/>
  <c r="BL173" i="31"/>
  <c r="BK173" i="31"/>
  <c r="BO173" i="31" s="1"/>
  <c r="BJ173" i="31"/>
  <c r="BM173" i="31" s="1"/>
  <c r="BI173" i="31"/>
  <c r="BC173" i="31"/>
  <c r="AU173" i="31"/>
  <c r="AM173" i="31"/>
  <c r="AE173" i="31"/>
  <c r="BH173" i="31" s="1"/>
  <c r="W173" i="31"/>
  <c r="O173" i="31"/>
  <c r="G173" i="31"/>
  <c r="BO172" i="31"/>
  <c r="BM172" i="31"/>
  <c r="BK172" i="31"/>
  <c r="BJ172" i="31"/>
  <c r="BI172" i="31"/>
  <c r="BC172" i="31"/>
  <c r="AU172" i="31"/>
  <c r="AM172" i="31"/>
  <c r="AE172" i="31"/>
  <c r="W172" i="31"/>
  <c r="O172" i="31"/>
  <c r="G172" i="31"/>
  <c r="BH172" i="31" s="1"/>
  <c r="BN171" i="31"/>
  <c r="BL171" i="31"/>
  <c r="BK171" i="31"/>
  <c r="BO171" i="31" s="1"/>
  <c r="BJ171" i="31"/>
  <c r="BM171" i="31" s="1"/>
  <c r="BI171" i="31"/>
  <c r="BC171" i="31"/>
  <c r="AU171" i="31"/>
  <c r="AM171" i="31"/>
  <c r="AE171" i="31"/>
  <c r="BH171" i="31" s="1"/>
  <c r="W171" i="31"/>
  <c r="O171" i="31"/>
  <c r="G171" i="31"/>
  <c r="BC170" i="31"/>
  <c r="BC176" i="31" s="1"/>
  <c r="AU170" i="31"/>
  <c r="AM170" i="31"/>
  <c r="AE170" i="31"/>
  <c r="W170" i="31"/>
  <c r="W176" i="31" s="1"/>
  <c r="O170" i="31"/>
  <c r="G170" i="31"/>
  <c r="BC169" i="31"/>
  <c r="AU169" i="31"/>
  <c r="AU176" i="31" s="1"/>
  <c r="AM169" i="31"/>
  <c r="AE169" i="31"/>
  <c r="W169" i="31"/>
  <c r="O169" i="31"/>
  <c r="O176" i="31" s="1"/>
  <c r="G169" i="31"/>
  <c r="BE168" i="31"/>
  <c r="BD168" i="31"/>
  <c r="BC168" i="31"/>
  <c r="BB168" i="31"/>
  <c r="BA168" i="31"/>
  <c r="AZ168" i="31"/>
  <c r="AY168" i="31"/>
  <c r="AW168" i="31"/>
  <c r="AV168" i="31"/>
  <c r="AT168" i="31"/>
  <c r="AS168" i="31"/>
  <c r="AR168" i="31"/>
  <c r="AQ168" i="31"/>
  <c r="AO168" i="31"/>
  <c r="AN168" i="31"/>
  <c r="AL168" i="31"/>
  <c r="AK168" i="31"/>
  <c r="AJ168" i="31"/>
  <c r="AI168" i="31"/>
  <c r="AF168" i="31"/>
  <c r="AD168" i="31"/>
  <c r="AC168" i="31"/>
  <c r="AB168" i="31"/>
  <c r="AA168" i="31"/>
  <c r="BI168" i="31" s="1"/>
  <c r="X168" i="31"/>
  <c r="V168" i="31"/>
  <c r="U168" i="31"/>
  <c r="T168" i="31"/>
  <c r="S168" i="31"/>
  <c r="Q168" i="31"/>
  <c r="P168" i="31"/>
  <c r="N168" i="31"/>
  <c r="M168" i="31"/>
  <c r="L168" i="31"/>
  <c r="K168" i="31"/>
  <c r="I168" i="31"/>
  <c r="H168" i="31"/>
  <c r="F168" i="31"/>
  <c r="E168" i="31"/>
  <c r="BK168" i="31" s="1"/>
  <c r="D168" i="31"/>
  <c r="C168" i="31"/>
  <c r="BN167" i="31"/>
  <c r="BL167" i="31"/>
  <c r="BK167" i="31"/>
  <c r="BO167" i="31" s="1"/>
  <c r="BJ167" i="31"/>
  <c r="BM167" i="31" s="1"/>
  <c r="BI167" i="31"/>
  <c r="BC167" i="31"/>
  <c r="AU167" i="31"/>
  <c r="AM167" i="31"/>
  <c r="AE167" i="31"/>
  <c r="BH167" i="31" s="1"/>
  <c r="W167" i="31"/>
  <c r="O167" i="31"/>
  <c r="G167" i="31"/>
  <c r="BO166" i="31"/>
  <c r="BK166" i="31"/>
  <c r="BJ166" i="31"/>
  <c r="BL166" i="31" s="1"/>
  <c r="BI166" i="31"/>
  <c r="BM166" i="31" s="1"/>
  <c r="BC166" i="31"/>
  <c r="AU166" i="31"/>
  <c r="AM166" i="31"/>
  <c r="AE166" i="31"/>
  <c r="W166" i="31"/>
  <c r="O166" i="31"/>
  <c r="G166" i="31"/>
  <c r="BH166" i="31" s="1"/>
  <c r="BN165" i="31"/>
  <c r="BK165" i="31"/>
  <c r="BO165" i="31" s="1"/>
  <c r="BJ165" i="31"/>
  <c r="BM165" i="31" s="1"/>
  <c r="BI165" i="31"/>
  <c r="BC165" i="31"/>
  <c r="AU165" i="31"/>
  <c r="AM165" i="31"/>
  <c r="AE165" i="31"/>
  <c r="W165" i="31"/>
  <c r="O165" i="31"/>
  <c r="BH165" i="31" s="1"/>
  <c r="G165" i="31"/>
  <c r="BM164" i="31"/>
  <c r="BK164" i="31"/>
  <c r="BJ164" i="31"/>
  <c r="BI164" i="31"/>
  <c r="BC164" i="31"/>
  <c r="AU164" i="31"/>
  <c r="AM164" i="31"/>
  <c r="AE164" i="31"/>
  <c r="W164" i="31"/>
  <c r="O164" i="31"/>
  <c r="G164" i="31"/>
  <c r="BH164" i="31" s="1"/>
  <c r="BN163" i="31"/>
  <c r="BK163" i="31"/>
  <c r="BO163" i="31" s="1"/>
  <c r="BJ163" i="31"/>
  <c r="BI163" i="31"/>
  <c r="BC163" i="31"/>
  <c r="AU163" i="31"/>
  <c r="AM163" i="31"/>
  <c r="AE163" i="31"/>
  <c r="W163" i="31"/>
  <c r="O163" i="31"/>
  <c r="BH163" i="31" s="1"/>
  <c r="G163" i="31"/>
  <c r="BC162" i="31"/>
  <c r="AU162" i="31"/>
  <c r="AM162" i="31"/>
  <c r="AE162" i="31"/>
  <c r="W162" i="31"/>
  <c r="W168" i="31" s="1"/>
  <c r="O162" i="31"/>
  <c r="G162" i="31"/>
  <c r="BC161" i="31"/>
  <c r="AU161" i="31"/>
  <c r="AM161" i="31"/>
  <c r="AE161" i="31"/>
  <c r="W161" i="31"/>
  <c r="O161" i="31"/>
  <c r="G161" i="31"/>
  <c r="BE160" i="31"/>
  <c r="BD160" i="31"/>
  <c r="BB160" i="31"/>
  <c r="BA160" i="31"/>
  <c r="AZ160" i="31"/>
  <c r="AY160" i="31"/>
  <c r="AW160" i="31"/>
  <c r="AV160" i="31"/>
  <c r="AT160" i="31"/>
  <c r="AS160" i="31"/>
  <c r="AR160" i="31"/>
  <c r="AQ160" i="31"/>
  <c r="AO160" i="31"/>
  <c r="AN160" i="31"/>
  <c r="AM160" i="31"/>
  <c r="AL160" i="31"/>
  <c r="AK160" i="31"/>
  <c r="AJ160" i="31"/>
  <c r="AI160" i="31"/>
  <c r="AF160" i="31"/>
  <c r="AD160" i="31"/>
  <c r="AC160" i="31"/>
  <c r="BK160" i="31" s="1"/>
  <c r="AB160" i="31"/>
  <c r="AA160" i="31"/>
  <c r="X160" i="31"/>
  <c r="V160" i="31"/>
  <c r="U160" i="31"/>
  <c r="T160" i="31"/>
  <c r="S160" i="31"/>
  <c r="Q160" i="31"/>
  <c r="P160" i="31"/>
  <c r="N160" i="31"/>
  <c r="M160" i="31"/>
  <c r="L160" i="31"/>
  <c r="K160" i="31"/>
  <c r="I160" i="31"/>
  <c r="H160" i="31"/>
  <c r="G160" i="31"/>
  <c r="F160" i="31"/>
  <c r="E160" i="31"/>
  <c r="D160" i="31"/>
  <c r="C160" i="31"/>
  <c r="BN159" i="31"/>
  <c r="BK159" i="31"/>
  <c r="BO159" i="31" s="1"/>
  <c r="BJ159" i="31"/>
  <c r="BI159" i="31"/>
  <c r="BC159" i="31"/>
  <c r="AU159" i="31"/>
  <c r="AM159" i="31"/>
  <c r="AE159" i="31"/>
  <c r="W159" i="31"/>
  <c r="O159" i="31"/>
  <c r="BH159" i="31" s="1"/>
  <c r="G159" i="31"/>
  <c r="BM158" i="31"/>
  <c r="BK158" i="31"/>
  <c r="BJ158" i="31"/>
  <c r="BI158" i="31"/>
  <c r="BC158" i="31"/>
  <c r="AU158" i="31"/>
  <c r="AM158" i="31"/>
  <c r="AE158" i="31"/>
  <c r="W158" i="31"/>
  <c r="O158" i="31"/>
  <c r="G158" i="31"/>
  <c r="BH158" i="31" s="1"/>
  <c r="BN157" i="31"/>
  <c r="BL157" i="31"/>
  <c r="BK157" i="31"/>
  <c r="BO157" i="31" s="1"/>
  <c r="BJ157" i="31"/>
  <c r="BM157" i="31" s="1"/>
  <c r="BI157" i="31"/>
  <c r="BC157" i="31"/>
  <c r="AU157" i="31"/>
  <c r="AM157" i="31"/>
  <c r="AE157" i="31"/>
  <c r="BH157" i="31" s="1"/>
  <c r="W157" i="31"/>
  <c r="O157" i="31"/>
  <c r="G157" i="31"/>
  <c r="BO156" i="31"/>
  <c r="BM156" i="31"/>
  <c r="BK156" i="31"/>
  <c r="BJ156" i="31"/>
  <c r="BI156" i="31"/>
  <c r="BC156" i="31"/>
  <c r="AU156" i="31"/>
  <c r="AM156" i="31"/>
  <c r="AE156" i="31"/>
  <c r="W156" i="31"/>
  <c r="O156" i="31"/>
  <c r="G156" i="31"/>
  <c r="BH156" i="31" s="1"/>
  <c r="BN155" i="31"/>
  <c r="BL155" i="31"/>
  <c r="BK155" i="31"/>
  <c r="BO155" i="31" s="1"/>
  <c r="BJ155" i="31"/>
  <c r="BM155" i="31" s="1"/>
  <c r="BI155" i="31"/>
  <c r="BC155" i="31"/>
  <c r="AU155" i="31"/>
  <c r="AM155" i="31"/>
  <c r="AE155" i="31"/>
  <c r="BH155" i="31" s="1"/>
  <c r="W155" i="31"/>
  <c r="O155" i="31"/>
  <c r="G155" i="31"/>
  <c r="BC154" i="31"/>
  <c r="BC160" i="31" s="1"/>
  <c r="AU154" i="31"/>
  <c r="AM154" i="31"/>
  <c r="AE154" i="31"/>
  <c r="W154" i="31"/>
  <c r="W160" i="31" s="1"/>
  <c r="O154" i="31"/>
  <c r="G154" i="31"/>
  <c r="BC153" i="31"/>
  <c r="AU153" i="31"/>
  <c r="AU160" i="31" s="1"/>
  <c r="AM153" i="31"/>
  <c r="AE153" i="31"/>
  <c r="W153" i="31"/>
  <c r="O153" i="31"/>
  <c r="O160" i="31" s="1"/>
  <c r="G153" i="31"/>
  <c r="BE152" i="31"/>
  <c r="BD152" i="31"/>
  <c r="BB152" i="31"/>
  <c r="BA152" i="31"/>
  <c r="AZ152" i="31"/>
  <c r="AY152" i="31"/>
  <c r="AO152" i="31"/>
  <c r="AN152" i="31"/>
  <c r="AN181" i="31" s="1"/>
  <c r="AN185" i="31" s="1"/>
  <c r="AL152" i="31"/>
  <c r="AK152" i="31"/>
  <c r="AJ152" i="31"/>
  <c r="AJ181" i="31" s="1"/>
  <c r="AJ185" i="31" s="1"/>
  <c r="AI152" i="31"/>
  <c r="AG152" i="31"/>
  <c r="AF152" i="31"/>
  <c r="AE152" i="31"/>
  <c r="AD152" i="31"/>
  <c r="AD181" i="31" s="1"/>
  <c r="AD185" i="31" s="1"/>
  <c r="AC152" i="31"/>
  <c r="AB152" i="31"/>
  <c r="AA152" i="31"/>
  <c r="Y152" i="31"/>
  <c r="X152" i="31"/>
  <c r="V152" i="31"/>
  <c r="U152" i="31"/>
  <c r="T152" i="31"/>
  <c r="S152" i="31"/>
  <c r="Q152" i="31"/>
  <c r="Q181" i="31" s="1"/>
  <c r="P152" i="31"/>
  <c r="N152" i="31"/>
  <c r="M152" i="31"/>
  <c r="L152" i="31"/>
  <c r="K152" i="31"/>
  <c r="I152" i="31"/>
  <c r="H152" i="31"/>
  <c r="H181" i="31" s="1"/>
  <c r="H185" i="31" s="1"/>
  <c r="F152" i="31"/>
  <c r="E152" i="31"/>
  <c r="D152" i="31"/>
  <c r="C152" i="31"/>
  <c r="BL151" i="31"/>
  <c r="BK151" i="31"/>
  <c r="BO151" i="31" s="1"/>
  <c r="BJ151" i="31"/>
  <c r="BI151" i="31"/>
  <c r="BN151" i="31" s="1"/>
  <c r="BC151" i="31"/>
  <c r="AU151" i="31"/>
  <c r="AM151" i="31"/>
  <c r="AE151" i="31"/>
  <c r="BH151" i="31" s="1"/>
  <c r="W151" i="31"/>
  <c r="O151" i="31"/>
  <c r="G151" i="31"/>
  <c r="BO150" i="31"/>
  <c r="BM150" i="31"/>
  <c r="BK150" i="31"/>
  <c r="BJ150" i="31"/>
  <c r="BI150" i="31"/>
  <c r="BC150" i="31"/>
  <c r="AU150" i="31"/>
  <c r="AM150" i="31"/>
  <c r="AE150" i="31"/>
  <c r="W150" i="31"/>
  <c r="O150" i="31"/>
  <c r="G150" i="31"/>
  <c r="BH150" i="31" s="1"/>
  <c r="BK149" i="31"/>
  <c r="BJ149" i="31"/>
  <c r="BM149" i="31" s="1"/>
  <c r="BI149" i="31"/>
  <c r="BC149" i="31"/>
  <c r="AU149" i="31"/>
  <c r="AM149" i="31"/>
  <c r="AE149" i="31"/>
  <c r="BH149" i="31" s="1"/>
  <c r="W149" i="31"/>
  <c r="W152" i="31" s="1"/>
  <c r="O149" i="31"/>
  <c r="G149" i="31"/>
  <c r="BO148" i="31"/>
  <c r="BN148" i="31"/>
  <c r="BK148" i="31"/>
  <c r="BJ148" i="31"/>
  <c r="BL148" i="31" s="1"/>
  <c r="BI148" i="31"/>
  <c r="BC148" i="31"/>
  <c r="AU148" i="31"/>
  <c r="AM148" i="31"/>
  <c r="AE148" i="31"/>
  <c r="W148" i="31"/>
  <c r="O148" i="31"/>
  <c r="BO147" i="31"/>
  <c r="BM147" i="31"/>
  <c r="BK147" i="31"/>
  <c r="BJ147" i="31"/>
  <c r="BI147" i="31"/>
  <c r="BC147" i="31"/>
  <c r="AU147" i="31"/>
  <c r="AM147" i="31"/>
  <c r="AE147" i="31"/>
  <c r="W147" i="31"/>
  <c r="O147" i="31"/>
  <c r="O152" i="31" s="1"/>
  <c r="G147" i="31"/>
  <c r="BH147" i="31" s="1"/>
  <c r="BC146" i="31"/>
  <c r="AU146" i="31"/>
  <c r="AM146" i="31"/>
  <c r="AE146" i="31"/>
  <c r="W146" i="31"/>
  <c r="O146" i="31"/>
  <c r="G146" i="31"/>
  <c r="AJ145" i="31"/>
  <c r="AA145" i="31"/>
  <c r="Q145" i="31"/>
  <c r="BC144" i="31"/>
  <c r="AU144" i="31"/>
  <c r="AM144" i="31"/>
  <c r="AE144" i="31"/>
  <c r="W144" i="31"/>
  <c r="O144" i="31"/>
  <c r="G144" i="31"/>
  <c r="BJ143" i="31"/>
  <c r="BE143" i="31"/>
  <c r="BD143" i="31"/>
  <c r="BB143" i="31"/>
  <c r="BA143" i="31"/>
  <c r="AZ143" i="31"/>
  <c r="AY143" i="31"/>
  <c r="AW143" i="31"/>
  <c r="AV143" i="31"/>
  <c r="AT143" i="31"/>
  <c r="AS143" i="31"/>
  <c r="AS145" i="31" s="1"/>
  <c r="AS152" i="31" s="1"/>
  <c r="AR143" i="31"/>
  <c r="AQ143" i="31"/>
  <c r="AQ145" i="31" s="1"/>
  <c r="AQ152" i="31" s="1"/>
  <c r="AQ181" i="31" s="1"/>
  <c r="AQ185" i="31" s="1"/>
  <c r="AO143" i="31"/>
  <c r="AN143" i="31"/>
  <c r="AN145" i="31" s="1"/>
  <c r="AL143" i="31"/>
  <c r="AK143" i="31"/>
  <c r="AJ143" i="31"/>
  <c r="AI143" i="31"/>
  <c r="AG143" i="31"/>
  <c r="AG145" i="31" s="1"/>
  <c r="AF143" i="31"/>
  <c r="AD143" i="31"/>
  <c r="AC143" i="31"/>
  <c r="AB143" i="31"/>
  <c r="AB145" i="31" s="1"/>
  <c r="AA143" i="31"/>
  <c r="Y143" i="31"/>
  <c r="X143" i="31"/>
  <c r="W143" i="31"/>
  <c r="V143" i="31"/>
  <c r="V145" i="31" s="1"/>
  <c r="U143" i="31"/>
  <c r="T143" i="31"/>
  <c r="S143" i="31"/>
  <c r="S145" i="31" s="1"/>
  <c r="Q143" i="31"/>
  <c r="P143" i="31"/>
  <c r="N143" i="31"/>
  <c r="M143" i="31"/>
  <c r="L143" i="31"/>
  <c r="K143" i="31"/>
  <c r="I143" i="31"/>
  <c r="H143" i="31"/>
  <c r="E143" i="31"/>
  <c r="D143" i="31"/>
  <c r="D145" i="31" s="1"/>
  <c r="C143" i="31"/>
  <c r="C145" i="31" s="1"/>
  <c r="BL142" i="31"/>
  <c r="BK142" i="31"/>
  <c r="BO142" i="31" s="1"/>
  <c r="BJ142" i="31"/>
  <c r="BI142" i="31"/>
  <c r="BN142" i="31" s="1"/>
  <c r="BC142" i="31"/>
  <c r="AU142" i="31"/>
  <c r="AM142" i="31"/>
  <c r="AE142" i="31"/>
  <c r="BH142" i="31" s="1"/>
  <c r="W142" i="31"/>
  <c r="O142" i="31"/>
  <c r="G142" i="31"/>
  <c r="BO141" i="31"/>
  <c r="BM141" i="31"/>
  <c r="BK141" i="31"/>
  <c r="BJ141" i="31"/>
  <c r="BI141" i="31"/>
  <c r="BC141" i="31"/>
  <c r="AU141" i="31"/>
  <c r="AM141" i="31"/>
  <c r="AE141" i="31"/>
  <c r="W141" i="31"/>
  <c r="O141" i="31"/>
  <c r="G141" i="31"/>
  <c r="BH141" i="31" s="1"/>
  <c r="BK140" i="31"/>
  <c r="BJ140" i="31"/>
  <c r="BM140" i="31" s="1"/>
  <c r="BI140" i="31"/>
  <c r="BC140" i="31"/>
  <c r="AU140" i="31"/>
  <c r="AM140" i="31"/>
  <c r="AE140" i="31"/>
  <c r="BH140" i="31" s="1"/>
  <c r="W140" i="31"/>
  <c r="O140" i="31"/>
  <c r="G140" i="31"/>
  <c r="BO139" i="31"/>
  <c r="BN139" i="31"/>
  <c r="BK139" i="31"/>
  <c r="BJ139" i="31"/>
  <c r="BL139" i="31" s="1"/>
  <c r="BI139" i="31"/>
  <c r="BC139" i="31"/>
  <c r="AU139" i="31"/>
  <c r="AM139" i="31"/>
  <c r="AE139" i="31"/>
  <c r="W139" i="31"/>
  <c r="O139" i="31"/>
  <c r="G139" i="31"/>
  <c r="BH139" i="31" s="1"/>
  <c r="BN138" i="31"/>
  <c r="BK138" i="31"/>
  <c r="BO138" i="31" s="1"/>
  <c r="BJ138" i="31"/>
  <c r="BI138" i="31"/>
  <c r="BC138" i="31"/>
  <c r="AU138" i="31"/>
  <c r="AU143" i="31" s="1"/>
  <c r="AM138" i="31"/>
  <c r="AE138" i="31"/>
  <c r="W138" i="31"/>
  <c r="O138" i="31"/>
  <c r="G138" i="31"/>
  <c r="BC137" i="31"/>
  <c r="AU137" i="31"/>
  <c r="AM137" i="31"/>
  <c r="AE137" i="31"/>
  <c r="W137" i="31"/>
  <c r="O137" i="31"/>
  <c r="G137" i="31"/>
  <c r="BC136" i="31"/>
  <c r="BC143" i="31" s="1"/>
  <c r="AU136" i="31"/>
  <c r="AM136" i="31"/>
  <c r="AE136" i="31"/>
  <c r="AE143" i="31" s="1"/>
  <c r="W136" i="31"/>
  <c r="O136" i="31"/>
  <c r="G136" i="31"/>
  <c r="BJ135" i="31"/>
  <c r="BE135" i="31"/>
  <c r="BD135" i="31"/>
  <c r="BB135" i="31"/>
  <c r="BA135" i="31"/>
  <c r="AZ135" i="31"/>
  <c r="AY135" i="31"/>
  <c r="AY145" i="31" s="1"/>
  <c r="AW135" i="31"/>
  <c r="AV135" i="31"/>
  <c r="AT135" i="31"/>
  <c r="AS135" i="31"/>
  <c r="AR135" i="31"/>
  <c r="AQ135" i="31"/>
  <c r="AO135" i="31"/>
  <c r="AN135" i="31"/>
  <c r="AL135" i="31"/>
  <c r="AK135" i="31"/>
  <c r="BK135" i="31" s="1"/>
  <c r="AJ135" i="31"/>
  <c r="AI135" i="31"/>
  <c r="BI135" i="31" s="1"/>
  <c r="AG135" i="31"/>
  <c r="AF135" i="31"/>
  <c r="AD135" i="31"/>
  <c r="AC135" i="31"/>
  <c r="AB135" i="31"/>
  <c r="AA135" i="31"/>
  <c r="Y135" i="31"/>
  <c r="X135" i="31"/>
  <c r="V135" i="31"/>
  <c r="U135" i="31"/>
  <c r="T135" i="31"/>
  <c r="S135" i="31"/>
  <c r="Q135" i="31"/>
  <c r="P135" i="31"/>
  <c r="N135" i="31"/>
  <c r="M135" i="31"/>
  <c r="L135" i="31"/>
  <c r="K135" i="31"/>
  <c r="I135" i="31"/>
  <c r="H135" i="31"/>
  <c r="F135" i="31"/>
  <c r="E135" i="31"/>
  <c r="D135" i="31"/>
  <c r="C135" i="31"/>
  <c r="BO134" i="31"/>
  <c r="BN134" i="31"/>
  <c r="BL134" i="31"/>
  <c r="BK134" i="31"/>
  <c r="BJ134" i="31"/>
  <c r="BM134" i="31" s="1"/>
  <c r="BI134" i="31"/>
  <c r="BC134" i="31"/>
  <c r="AU134" i="31"/>
  <c r="AM134" i="31"/>
  <c r="AE134" i="31"/>
  <c r="BH134" i="31" s="1"/>
  <c r="W134" i="31"/>
  <c r="O134" i="31"/>
  <c r="G134" i="31"/>
  <c r="BO133" i="31"/>
  <c r="BK133" i="31"/>
  <c r="BN133" i="31" s="1"/>
  <c r="BJ133" i="31"/>
  <c r="BI133" i="31"/>
  <c r="BC133" i="31"/>
  <c r="AU133" i="31"/>
  <c r="AM133" i="31"/>
  <c r="AE133" i="31"/>
  <c r="W133" i="31"/>
  <c r="O133" i="31"/>
  <c r="G133" i="31"/>
  <c r="BH133" i="31" s="1"/>
  <c r="BL132" i="31"/>
  <c r="BK132" i="31"/>
  <c r="BO132" i="31" s="1"/>
  <c r="BJ132" i="31"/>
  <c r="BI132" i="31"/>
  <c r="BN132" i="31" s="1"/>
  <c r="BC132" i="31"/>
  <c r="AU132" i="31"/>
  <c r="AM132" i="31"/>
  <c r="AE132" i="31"/>
  <c r="BH132" i="31" s="1"/>
  <c r="W132" i="31"/>
  <c r="O132" i="31"/>
  <c r="G132" i="31"/>
  <c r="BO131" i="31"/>
  <c r="BK131" i="31"/>
  <c r="BJ131" i="31"/>
  <c r="BI131" i="31"/>
  <c r="BM131" i="31" s="1"/>
  <c r="BC131" i="31"/>
  <c r="AU131" i="31"/>
  <c r="AM131" i="31"/>
  <c r="AE131" i="31"/>
  <c r="W131" i="31"/>
  <c r="O131" i="31"/>
  <c r="G131" i="31"/>
  <c r="BH131" i="31" s="1"/>
  <c r="BL130" i="31"/>
  <c r="BK130" i="31"/>
  <c r="BJ130" i="31"/>
  <c r="BM130" i="31" s="1"/>
  <c r="BI130" i="31"/>
  <c r="BC130" i="31"/>
  <c r="AU130" i="31"/>
  <c r="AM130" i="31"/>
  <c r="AE130" i="31"/>
  <c r="BH130" i="31" s="1"/>
  <c r="W130" i="31"/>
  <c r="O130" i="31"/>
  <c r="G130" i="31"/>
  <c r="BC129" i="31"/>
  <c r="BC135" i="31" s="1"/>
  <c r="AU129" i="31"/>
  <c r="AM129" i="31"/>
  <c r="AE129" i="31"/>
  <c r="W129" i="31"/>
  <c r="W135" i="31" s="1"/>
  <c r="O129" i="31"/>
  <c r="G129" i="31"/>
  <c r="BC128" i="31"/>
  <c r="AU128" i="31"/>
  <c r="AU135" i="31" s="1"/>
  <c r="AM128" i="31"/>
  <c r="AE128" i="31"/>
  <c r="W128" i="31"/>
  <c r="O128" i="31"/>
  <c r="O135" i="31" s="1"/>
  <c r="G128" i="31"/>
  <c r="BE127" i="31"/>
  <c r="BD127" i="31"/>
  <c r="BB127" i="31"/>
  <c r="BA127" i="31"/>
  <c r="AZ127" i="31"/>
  <c r="AY127" i="31"/>
  <c r="AW127" i="31"/>
  <c r="AV127" i="31"/>
  <c r="AT127" i="31"/>
  <c r="AS127" i="31"/>
  <c r="AR127" i="31"/>
  <c r="AQ127" i="31"/>
  <c r="AO127" i="31"/>
  <c r="AN127" i="31"/>
  <c r="AL127" i="31"/>
  <c r="AK127" i="31"/>
  <c r="BK127" i="31" s="1"/>
  <c r="AJ127" i="31"/>
  <c r="AI127" i="31"/>
  <c r="AG127" i="31"/>
  <c r="AF127" i="31"/>
  <c r="AD127" i="31"/>
  <c r="AC127" i="31"/>
  <c r="AB127" i="31"/>
  <c r="BJ127" i="31" s="1"/>
  <c r="AA127" i="31"/>
  <c r="BI127" i="31" s="1"/>
  <c r="Y127" i="31"/>
  <c r="X127" i="31"/>
  <c r="V127" i="31"/>
  <c r="U127" i="31"/>
  <c r="T127" i="31"/>
  <c r="S127" i="31"/>
  <c r="Q127" i="31"/>
  <c r="P127" i="31"/>
  <c r="N127" i="31"/>
  <c r="M127" i="31"/>
  <c r="M145" i="31" s="1"/>
  <c r="L127" i="31"/>
  <c r="K127" i="31"/>
  <c r="I127" i="31"/>
  <c r="H127" i="31"/>
  <c r="H145" i="31" s="1"/>
  <c r="F127" i="31"/>
  <c r="E127" i="31"/>
  <c r="E145" i="31" s="1"/>
  <c r="D127" i="31"/>
  <c r="C127" i="31"/>
  <c r="BL126" i="31"/>
  <c r="BK126" i="31"/>
  <c r="BO126" i="31" s="1"/>
  <c r="BJ126" i="31"/>
  <c r="BI126" i="31"/>
  <c r="BN126" i="31" s="1"/>
  <c r="BC126" i="31"/>
  <c r="AU126" i="31"/>
  <c r="AM126" i="31"/>
  <c r="AE126" i="31"/>
  <c r="W126" i="31"/>
  <c r="O126" i="31"/>
  <c r="G126" i="31"/>
  <c r="BH126" i="31" s="1"/>
  <c r="BO125" i="31"/>
  <c r="BK125" i="31"/>
  <c r="BJ125" i="31"/>
  <c r="BI125" i="31"/>
  <c r="BM125" i="31" s="1"/>
  <c r="BC125" i="31"/>
  <c r="AU125" i="31"/>
  <c r="AM125" i="31"/>
  <c r="AE125" i="31"/>
  <c r="BH125" i="31" s="1"/>
  <c r="W125" i="31"/>
  <c r="O125" i="31"/>
  <c r="G125" i="31"/>
  <c r="BO124" i="31"/>
  <c r="BN124" i="31"/>
  <c r="BL124" i="31"/>
  <c r="BK124" i="31"/>
  <c r="BJ124" i="31"/>
  <c r="BM124" i="31" s="1"/>
  <c r="BI124" i="31"/>
  <c r="BC124" i="31"/>
  <c r="AU124" i="31"/>
  <c r="AM124" i="31"/>
  <c r="AE124" i="31"/>
  <c r="BH124" i="31" s="1"/>
  <c r="W124" i="31"/>
  <c r="O124" i="31"/>
  <c r="G124" i="31"/>
  <c r="BK123" i="31"/>
  <c r="BN123" i="31" s="1"/>
  <c r="BJ123" i="31"/>
  <c r="BI123" i="31"/>
  <c r="BC123" i="31"/>
  <c r="AU123" i="31"/>
  <c r="AM123" i="31"/>
  <c r="AE123" i="31"/>
  <c r="W123" i="31"/>
  <c r="O123" i="31"/>
  <c r="G123" i="31"/>
  <c r="BH123" i="31" s="1"/>
  <c r="BL122" i="31"/>
  <c r="BK122" i="31"/>
  <c r="BO122" i="31" s="1"/>
  <c r="BJ122" i="31"/>
  <c r="BI122" i="31"/>
  <c r="BN122" i="31" s="1"/>
  <c r="BC122" i="31"/>
  <c r="AU122" i="31"/>
  <c r="AM122" i="31"/>
  <c r="AE122" i="31"/>
  <c r="BH122" i="31" s="1"/>
  <c r="W122" i="31"/>
  <c r="O122" i="31"/>
  <c r="G122" i="31"/>
  <c r="BC121" i="31"/>
  <c r="AU121" i="31"/>
  <c r="AM121" i="31"/>
  <c r="AE121" i="31"/>
  <c r="W121" i="31"/>
  <c r="O121" i="31"/>
  <c r="G121" i="31"/>
  <c r="BC120" i="31"/>
  <c r="AU120" i="31"/>
  <c r="AU127" i="31" s="1"/>
  <c r="AM120" i="31"/>
  <c r="AE120" i="31"/>
  <c r="W120" i="31"/>
  <c r="O120" i="31"/>
  <c r="O127" i="31" s="1"/>
  <c r="G120" i="31"/>
  <c r="BK119" i="31"/>
  <c r="BE119" i="31"/>
  <c r="BD119" i="31"/>
  <c r="BB119" i="31"/>
  <c r="BA119" i="31"/>
  <c r="AZ119" i="31"/>
  <c r="AY119" i="31"/>
  <c r="AW119" i="31"/>
  <c r="AV119" i="31"/>
  <c r="AT119" i="31"/>
  <c r="AS119" i="31"/>
  <c r="AR119" i="31"/>
  <c r="AR145" i="31" s="1"/>
  <c r="AR152" i="31" s="1"/>
  <c r="AQ119" i="31"/>
  <c r="AO119" i="31"/>
  <c r="AN119" i="31"/>
  <c r="AM119" i="31"/>
  <c r="AL119" i="31"/>
  <c r="AK119" i="31"/>
  <c r="AJ119" i="31"/>
  <c r="AI119" i="31"/>
  <c r="BI119" i="31" s="1"/>
  <c r="AG119" i="31"/>
  <c r="AF119" i="31"/>
  <c r="AD119" i="31"/>
  <c r="AC119" i="31"/>
  <c r="AC145" i="31" s="1"/>
  <c r="AB119" i="31"/>
  <c r="AA119" i="31"/>
  <c r="Y119" i="31"/>
  <c r="X119" i="31"/>
  <c r="V119" i="31"/>
  <c r="U119" i="31"/>
  <c r="T119" i="31"/>
  <c r="S119" i="31"/>
  <c r="Q119" i="31"/>
  <c r="P119" i="31"/>
  <c r="N119" i="31"/>
  <c r="M119" i="31"/>
  <c r="L119" i="31"/>
  <c r="K119" i="31"/>
  <c r="K145" i="31" s="1"/>
  <c r="I119" i="31"/>
  <c r="H119" i="31"/>
  <c r="F119" i="31"/>
  <c r="F145" i="31" s="1"/>
  <c r="E119" i="31"/>
  <c r="D119" i="31"/>
  <c r="C119" i="31"/>
  <c r="BO118" i="31"/>
  <c r="BN118" i="31"/>
  <c r="BK118" i="31"/>
  <c r="BJ118" i="31"/>
  <c r="BI118" i="31"/>
  <c r="BC118" i="31"/>
  <c r="AU118" i="31"/>
  <c r="AM118" i="31"/>
  <c r="AE118" i="31"/>
  <c r="W118" i="31"/>
  <c r="O118" i="31"/>
  <c r="BH118" i="31" s="1"/>
  <c r="G118" i="31"/>
  <c r="BM117" i="31"/>
  <c r="BK117" i="31"/>
  <c r="BJ117" i="31"/>
  <c r="BI117" i="31"/>
  <c r="BC117" i="31"/>
  <c r="AU117" i="31"/>
  <c r="AM117" i="31"/>
  <c r="AE117" i="31"/>
  <c r="W117" i="31"/>
  <c r="O117" i="31"/>
  <c r="O119" i="31" s="1"/>
  <c r="G117" i="31"/>
  <c r="BL116" i="31"/>
  <c r="BK116" i="31"/>
  <c r="BO116" i="31" s="1"/>
  <c r="BJ116" i="31"/>
  <c r="BI116" i="31"/>
  <c r="BN116" i="31" s="1"/>
  <c r="BC116" i="31"/>
  <c r="AU116" i="31"/>
  <c r="AM116" i="31"/>
  <c r="AE116" i="31"/>
  <c r="BH116" i="31" s="1"/>
  <c r="W116" i="31"/>
  <c r="O116" i="31"/>
  <c r="G116" i="31"/>
  <c r="BK115" i="31"/>
  <c r="BJ115" i="31"/>
  <c r="BI115" i="31"/>
  <c r="BM115" i="31" s="1"/>
  <c r="BC115" i="31"/>
  <c r="AU115" i="31"/>
  <c r="AM115" i="31"/>
  <c r="AE115" i="31"/>
  <c r="BH115" i="31" s="1"/>
  <c r="W115" i="31"/>
  <c r="O115" i="31"/>
  <c r="G115" i="31"/>
  <c r="BO114" i="31"/>
  <c r="BN114" i="31"/>
  <c r="BL114" i="31"/>
  <c r="BK114" i="31"/>
  <c r="BJ114" i="31"/>
  <c r="BM114" i="31" s="1"/>
  <c r="BI114" i="31"/>
  <c r="BC114" i="31"/>
  <c r="AU114" i="31"/>
  <c r="AM114" i="31"/>
  <c r="AE114" i="31"/>
  <c r="BH114" i="31" s="1"/>
  <c r="W114" i="31"/>
  <c r="O114" i="31"/>
  <c r="G114" i="31"/>
  <c r="BC113" i="31"/>
  <c r="BC119" i="31" s="1"/>
  <c r="AU113" i="31"/>
  <c r="AM113" i="31"/>
  <c r="AE113" i="31"/>
  <c r="W113" i="31"/>
  <c r="W119" i="31" s="1"/>
  <c r="O113" i="31"/>
  <c r="G113" i="31"/>
  <c r="G119" i="31" s="1"/>
  <c r="BC112" i="31"/>
  <c r="AU112" i="31"/>
  <c r="AU119" i="31" s="1"/>
  <c r="AM112" i="31"/>
  <c r="AE112" i="31"/>
  <c r="W112" i="31"/>
  <c r="O112" i="31"/>
  <c r="G112" i="31"/>
  <c r="BE111" i="31"/>
  <c r="BD111" i="31"/>
  <c r="BB111" i="31"/>
  <c r="BA111" i="31"/>
  <c r="AZ111" i="31"/>
  <c r="AY111" i="31"/>
  <c r="AW111" i="31"/>
  <c r="AV111" i="31"/>
  <c r="AT111" i="31"/>
  <c r="AS111" i="31"/>
  <c r="AR111" i="31"/>
  <c r="AQ111" i="31"/>
  <c r="AO111" i="31"/>
  <c r="AN111" i="31"/>
  <c r="AL111" i="31"/>
  <c r="AK111" i="31"/>
  <c r="AJ111" i="31"/>
  <c r="AI111" i="31"/>
  <c r="AG111" i="31"/>
  <c r="AF111" i="31"/>
  <c r="AD111" i="31"/>
  <c r="AC111" i="31"/>
  <c r="AB111" i="31"/>
  <c r="AA111" i="31"/>
  <c r="BI111" i="31" s="1"/>
  <c r="Y111" i="31"/>
  <c r="X111" i="31"/>
  <c r="V111" i="31"/>
  <c r="U111" i="31"/>
  <c r="T111" i="31"/>
  <c r="S111" i="31"/>
  <c r="Q111" i="31"/>
  <c r="P111" i="31"/>
  <c r="N111" i="31"/>
  <c r="M111" i="31"/>
  <c r="L111" i="31"/>
  <c r="K111" i="31"/>
  <c r="I111" i="31"/>
  <c r="H111" i="31"/>
  <c r="F111" i="31"/>
  <c r="E111" i="31"/>
  <c r="BK111" i="31" s="1"/>
  <c r="D111" i="31"/>
  <c r="C111" i="31"/>
  <c r="BM110" i="31"/>
  <c r="BK110" i="31"/>
  <c r="BO110" i="31" s="1"/>
  <c r="BJ110" i="31"/>
  <c r="BL110" i="31" s="1"/>
  <c r="BI110" i="31"/>
  <c r="BN110" i="31" s="1"/>
  <c r="BC110" i="31"/>
  <c r="AU110" i="31"/>
  <c r="AM110" i="31"/>
  <c r="AE110" i="31"/>
  <c r="W110" i="31"/>
  <c r="O110" i="31"/>
  <c r="G110" i="31"/>
  <c r="AY109" i="31"/>
  <c r="P109" i="31"/>
  <c r="E109" i="31"/>
  <c r="BO108" i="31"/>
  <c r="BN108" i="31"/>
  <c r="BL108" i="31"/>
  <c r="BK108" i="31"/>
  <c r="BJ108" i="31"/>
  <c r="BM108" i="31" s="1"/>
  <c r="BI108" i="31"/>
  <c r="BC108" i="31"/>
  <c r="AU108" i="31"/>
  <c r="AM108" i="31"/>
  <c r="AE108" i="31"/>
  <c r="W108" i="31"/>
  <c r="O108" i="31"/>
  <c r="G108" i="31"/>
  <c r="BK107" i="31"/>
  <c r="BJ107" i="31"/>
  <c r="BI107" i="31"/>
  <c r="BC107" i="31"/>
  <c r="AU107" i="31"/>
  <c r="AM107" i="31"/>
  <c r="AE107" i="31"/>
  <c r="W107" i="31"/>
  <c r="O107" i="31"/>
  <c r="G107" i="31"/>
  <c r="BL106" i="31"/>
  <c r="BK106" i="31"/>
  <c r="BO106" i="31" s="1"/>
  <c r="BJ106" i="31"/>
  <c r="BI106" i="31"/>
  <c r="BM106" i="31" s="1"/>
  <c r="BC106" i="31"/>
  <c r="AU106" i="31"/>
  <c r="AM106" i="31"/>
  <c r="AE106" i="31"/>
  <c r="BH106" i="31" s="1"/>
  <c r="W106" i="31"/>
  <c r="O106" i="31"/>
  <c r="G106" i="31"/>
  <c r="BK105" i="31"/>
  <c r="BJ105" i="31"/>
  <c r="BI105" i="31"/>
  <c r="BC105" i="31"/>
  <c r="AU105" i="31"/>
  <c r="AM105" i="31"/>
  <c r="AE105" i="31"/>
  <c r="W105" i="31"/>
  <c r="O105" i="31"/>
  <c r="BH105" i="31" s="1"/>
  <c r="G105" i="31"/>
  <c r="BC104" i="31"/>
  <c r="AU104" i="31"/>
  <c r="AM104" i="31"/>
  <c r="AE104" i="31"/>
  <c r="W104" i="31"/>
  <c r="O104" i="31"/>
  <c r="G104" i="31"/>
  <c r="BC103" i="31"/>
  <c r="AU103" i="31"/>
  <c r="AM103" i="31"/>
  <c r="AE103" i="31"/>
  <c r="W103" i="31"/>
  <c r="O103" i="31"/>
  <c r="G103" i="31"/>
  <c r="BE102" i="31"/>
  <c r="BE109" i="31" s="1"/>
  <c r="BD102" i="31"/>
  <c r="BB102" i="31"/>
  <c r="BB109" i="31" s="1"/>
  <c r="BA102" i="31"/>
  <c r="AZ102" i="31"/>
  <c r="AY102" i="31"/>
  <c r="AW102" i="31"/>
  <c r="AV102" i="31"/>
  <c r="AT102" i="31"/>
  <c r="AS102" i="31"/>
  <c r="AR102" i="31"/>
  <c r="AQ102" i="31"/>
  <c r="AO102" i="31"/>
  <c r="AN102" i="31"/>
  <c r="AN109" i="31" s="1"/>
  <c r="AL102" i="31"/>
  <c r="AK102" i="31"/>
  <c r="AJ102" i="31"/>
  <c r="AJ109" i="31" s="1"/>
  <c r="AI102" i="31"/>
  <c r="AG102" i="31"/>
  <c r="AF102" i="31"/>
  <c r="AF109" i="31" s="1"/>
  <c r="AD102" i="31"/>
  <c r="AC102" i="31"/>
  <c r="AB102" i="31"/>
  <c r="AA102" i="31"/>
  <c r="Y102" i="31"/>
  <c r="X102" i="31"/>
  <c r="V102" i="31"/>
  <c r="V109" i="31" s="1"/>
  <c r="U102" i="31"/>
  <c r="U109" i="31" s="1"/>
  <c r="T102" i="31"/>
  <c r="S102" i="31"/>
  <c r="Q102" i="31"/>
  <c r="Q109" i="31" s="1"/>
  <c r="P102" i="31"/>
  <c r="N102" i="31"/>
  <c r="M102" i="31"/>
  <c r="L102" i="31"/>
  <c r="L109" i="31" s="1"/>
  <c r="K102" i="31"/>
  <c r="I102" i="31"/>
  <c r="H102" i="31"/>
  <c r="F102" i="31"/>
  <c r="E102" i="31"/>
  <c r="D102" i="31"/>
  <c r="C102" i="31"/>
  <c r="C109" i="31" s="1"/>
  <c r="BL101" i="31"/>
  <c r="BK101" i="31"/>
  <c r="BO101" i="31" s="1"/>
  <c r="BJ101" i="31"/>
  <c r="BI101" i="31"/>
  <c r="BN101" i="31" s="1"/>
  <c r="BC101" i="31"/>
  <c r="AU101" i="31"/>
  <c r="AM101" i="31"/>
  <c r="AE101" i="31"/>
  <c r="W101" i="31"/>
  <c r="O101" i="31"/>
  <c r="G101" i="31"/>
  <c r="BH101" i="31" s="1"/>
  <c r="BK100" i="31"/>
  <c r="BJ100" i="31"/>
  <c r="BI100" i="31"/>
  <c r="BM100" i="31" s="1"/>
  <c r="BC100" i="31"/>
  <c r="AU100" i="31"/>
  <c r="AM100" i="31"/>
  <c r="AE100" i="31"/>
  <c r="BH100" i="31" s="1"/>
  <c r="W100" i="31"/>
  <c r="O100" i="31"/>
  <c r="G100" i="31"/>
  <c r="BK99" i="31"/>
  <c r="BJ99" i="31"/>
  <c r="BI99" i="31"/>
  <c r="BC99" i="31"/>
  <c r="AU99" i="31"/>
  <c r="AM99" i="31"/>
  <c r="AE99" i="31"/>
  <c r="W99" i="31"/>
  <c r="O99" i="31"/>
  <c r="BH99" i="31" s="1"/>
  <c r="G99" i="31"/>
  <c r="BM98" i="31"/>
  <c r="BK98" i="31"/>
  <c r="BO98" i="31" s="1"/>
  <c r="BJ98" i="31"/>
  <c r="BL98" i="31" s="1"/>
  <c r="BI98" i="31"/>
  <c r="BN98" i="31" s="1"/>
  <c r="BC98" i="31"/>
  <c r="AU98" i="31"/>
  <c r="AM98" i="31"/>
  <c r="AE98" i="31"/>
  <c r="W98" i="31"/>
  <c r="O98" i="31"/>
  <c r="G98" i="31"/>
  <c r="BL97" i="31"/>
  <c r="BK97" i="31"/>
  <c r="BO97" i="31" s="1"/>
  <c r="BJ97" i="31"/>
  <c r="BI97" i="31"/>
  <c r="BN97" i="31" s="1"/>
  <c r="BC97" i="31"/>
  <c r="AU97" i="31"/>
  <c r="AM97" i="31"/>
  <c r="AM102" i="31" s="1"/>
  <c r="AE97" i="31"/>
  <c r="AE102" i="31" s="1"/>
  <c r="W97" i="31"/>
  <c r="O97" i="31"/>
  <c r="G97" i="31"/>
  <c r="BC96" i="31"/>
  <c r="AU96" i="31"/>
  <c r="AM96" i="31"/>
  <c r="AE96" i="31"/>
  <c r="W96" i="31"/>
  <c r="O96" i="31"/>
  <c r="G96" i="31"/>
  <c r="BC95" i="31"/>
  <c r="AU95" i="31"/>
  <c r="AM95" i="31"/>
  <c r="AE95" i="31"/>
  <c r="W95" i="31"/>
  <c r="O95" i="31"/>
  <c r="G95" i="31"/>
  <c r="BI94" i="31"/>
  <c r="BE94" i="31"/>
  <c r="BD94" i="31"/>
  <c r="BC94" i="31"/>
  <c r="BA94" i="31"/>
  <c r="AZ94" i="31"/>
  <c r="AY94" i="31"/>
  <c r="AW94" i="31"/>
  <c r="AV94" i="31"/>
  <c r="AT94" i="31"/>
  <c r="AS94" i="31"/>
  <c r="AR94" i="31"/>
  <c r="AQ94" i="31"/>
  <c r="AO94" i="31"/>
  <c r="AN94" i="31"/>
  <c r="AL94" i="31"/>
  <c r="AK94" i="31"/>
  <c r="AK109" i="31" s="1"/>
  <c r="AJ94" i="31"/>
  <c r="AI94" i="31"/>
  <c r="AG94" i="31"/>
  <c r="AF94" i="31"/>
  <c r="AD94" i="31"/>
  <c r="AC94" i="31"/>
  <c r="AB94" i="31"/>
  <c r="BJ94" i="31" s="1"/>
  <c r="AA94" i="31"/>
  <c r="Y94" i="31"/>
  <c r="X94" i="31"/>
  <c r="W94" i="31"/>
  <c r="V94" i="31"/>
  <c r="U94" i="31"/>
  <c r="T94" i="31"/>
  <c r="S94" i="31"/>
  <c r="S109" i="31" s="1"/>
  <c r="Q94" i="31"/>
  <c r="P94" i="31"/>
  <c r="N94" i="31"/>
  <c r="M94" i="31"/>
  <c r="L94" i="31"/>
  <c r="K94" i="31"/>
  <c r="I94" i="31"/>
  <c r="H94" i="31"/>
  <c r="F94" i="31"/>
  <c r="E94" i="31"/>
  <c r="D94" i="31"/>
  <c r="C94" i="31"/>
  <c r="BK93" i="31"/>
  <c r="BO93" i="31" s="1"/>
  <c r="BJ93" i="31"/>
  <c r="BI93" i="31"/>
  <c r="BN93" i="31" s="1"/>
  <c r="BC93" i="31"/>
  <c r="AU93" i="31"/>
  <c r="AM93" i="31"/>
  <c r="AE93" i="31"/>
  <c r="W93" i="31"/>
  <c r="O93" i="31"/>
  <c r="G93" i="31"/>
  <c r="BL92" i="31"/>
  <c r="BK92" i="31"/>
  <c r="BO92" i="31" s="1"/>
  <c r="BJ92" i="31"/>
  <c r="BI92" i="31"/>
  <c r="BN92" i="31" s="1"/>
  <c r="BC92" i="31"/>
  <c r="AU92" i="31"/>
  <c r="AM92" i="31"/>
  <c r="AE92" i="31"/>
  <c r="W92" i="31"/>
  <c r="O92" i="31"/>
  <c r="G92" i="31"/>
  <c r="BH92" i="31" s="1"/>
  <c r="BK91" i="31"/>
  <c r="BJ91" i="31"/>
  <c r="BI91" i="31"/>
  <c r="BM91" i="31" s="1"/>
  <c r="BC91" i="31"/>
  <c r="AU91" i="31"/>
  <c r="AM91" i="31"/>
  <c r="AE91" i="31"/>
  <c r="BH91" i="31" s="1"/>
  <c r="W91" i="31"/>
  <c r="O91" i="31"/>
  <c r="G91" i="31"/>
  <c r="BO90" i="31"/>
  <c r="BN90" i="31"/>
  <c r="BK90" i="31"/>
  <c r="BJ90" i="31"/>
  <c r="BI90" i="31"/>
  <c r="BC90" i="31"/>
  <c r="AU90" i="31"/>
  <c r="AM90" i="31"/>
  <c r="AE90" i="31"/>
  <c r="W90" i="31"/>
  <c r="O90" i="31"/>
  <c r="BH90" i="31" s="1"/>
  <c r="G90" i="31"/>
  <c r="BM89" i="31"/>
  <c r="BK89" i="31"/>
  <c r="BO89" i="31" s="1"/>
  <c r="BJ89" i="31"/>
  <c r="BL89" i="31" s="1"/>
  <c r="BI89" i="31"/>
  <c r="BN89" i="31" s="1"/>
  <c r="BC89" i="31"/>
  <c r="AU89" i="31"/>
  <c r="AM89" i="31"/>
  <c r="AE89" i="31"/>
  <c r="W89" i="31"/>
  <c r="O89" i="31"/>
  <c r="G89" i="31"/>
  <c r="BC88" i="31"/>
  <c r="AU88" i="31"/>
  <c r="AM88" i="31"/>
  <c r="AE88" i="31"/>
  <c r="W88" i="31"/>
  <c r="O88" i="31"/>
  <c r="G88" i="31"/>
  <c r="BC87" i="31"/>
  <c r="AU87" i="31"/>
  <c r="AM87" i="31"/>
  <c r="AM94" i="31" s="1"/>
  <c r="AE87" i="31"/>
  <c r="AE94" i="31" s="1"/>
  <c r="W87" i="31"/>
  <c r="O87" i="31"/>
  <c r="G87" i="31"/>
  <c r="G94" i="31" s="1"/>
  <c r="BE86" i="31"/>
  <c r="BD86" i="31"/>
  <c r="BB86" i="31"/>
  <c r="BA86" i="31"/>
  <c r="AZ86" i="31"/>
  <c r="AY86" i="31"/>
  <c r="AW86" i="31"/>
  <c r="AV86" i="31"/>
  <c r="AU86" i="31"/>
  <c r="AT86" i="31"/>
  <c r="AS86" i="31"/>
  <c r="AR86" i="31"/>
  <c r="BJ86" i="31" s="1"/>
  <c r="AQ86" i="31"/>
  <c r="AO86" i="31"/>
  <c r="AN86" i="31"/>
  <c r="AM86" i="31"/>
  <c r="AL86" i="31"/>
  <c r="AK86" i="31"/>
  <c r="AJ86" i="31"/>
  <c r="AI86" i="31"/>
  <c r="AG86" i="31"/>
  <c r="AF86" i="31"/>
  <c r="AD86" i="31"/>
  <c r="AC86" i="31"/>
  <c r="BK86" i="31" s="1"/>
  <c r="AB86" i="31"/>
  <c r="AA86" i="31"/>
  <c r="Y86" i="31"/>
  <c r="X86" i="31"/>
  <c r="V86" i="31"/>
  <c r="U86" i="31"/>
  <c r="T86" i="31"/>
  <c r="S86" i="31"/>
  <c r="Q86" i="31"/>
  <c r="P86" i="31"/>
  <c r="O86" i="31"/>
  <c r="N86" i="31"/>
  <c r="M86" i="31"/>
  <c r="L86" i="31"/>
  <c r="K86" i="31"/>
  <c r="K109" i="31" s="1"/>
  <c r="I86" i="31"/>
  <c r="H86" i="31"/>
  <c r="F86" i="31"/>
  <c r="F109" i="31" s="1"/>
  <c r="E86" i="31"/>
  <c r="D86" i="31"/>
  <c r="C86" i="31"/>
  <c r="BO85" i="31"/>
  <c r="BL85" i="31"/>
  <c r="BK85" i="31"/>
  <c r="BN85" i="31" s="1"/>
  <c r="BJ85" i="31"/>
  <c r="BI85" i="31"/>
  <c r="BM85" i="31" s="1"/>
  <c r="BH85" i="31"/>
  <c r="BC85" i="31"/>
  <c r="AM85" i="31"/>
  <c r="AE85" i="31"/>
  <c r="W85" i="31"/>
  <c r="O85" i="31"/>
  <c r="G85" i="31"/>
  <c r="BM84" i="31"/>
  <c r="BK84" i="31"/>
  <c r="BO84" i="31" s="1"/>
  <c r="BJ84" i="31"/>
  <c r="BL84" i="31" s="1"/>
  <c r="BI84" i="31"/>
  <c r="BN84" i="31" s="1"/>
  <c r="BC84" i="31"/>
  <c r="AM84" i="31"/>
  <c r="AE84" i="31"/>
  <c r="W84" i="31"/>
  <c r="O84" i="31"/>
  <c r="G84" i="31"/>
  <c r="BH84" i="31" s="1"/>
  <c r="BK83" i="31"/>
  <c r="BJ83" i="31"/>
  <c r="BI83" i="31"/>
  <c r="BM83" i="31" s="1"/>
  <c r="BC83" i="31"/>
  <c r="AM83" i="31"/>
  <c r="AE83" i="31"/>
  <c r="W83" i="31"/>
  <c r="O83" i="31"/>
  <c r="BH83" i="31" s="1"/>
  <c r="G83" i="31"/>
  <c r="BM82" i="31"/>
  <c r="BK82" i="31"/>
  <c r="BO82" i="31" s="1"/>
  <c r="BJ82" i="31"/>
  <c r="BL82" i="31" s="1"/>
  <c r="BI82" i="31"/>
  <c r="BN82" i="31" s="1"/>
  <c r="BC82" i="31"/>
  <c r="AM82" i="31"/>
  <c r="AE82" i="31"/>
  <c r="W82" i="31"/>
  <c r="O82" i="31"/>
  <c r="G82" i="31"/>
  <c r="BH82" i="31" s="1"/>
  <c r="BK81" i="31"/>
  <c r="BJ81" i="31"/>
  <c r="BI81" i="31"/>
  <c r="BM81" i="31" s="1"/>
  <c r="BC81" i="31"/>
  <c r="AM81" i="31"/>
  <c r="AE81" i="31"/>
  <c r="W81" i="31"/>
  <c r="O81" i="31"/>
  <c r="BH81" i="31" s="1"/>
  <c r="G81" i="31"/>
  <c r="BC80" i="31"/>
  <c r="AU80" i="31"/>
  <c r="AM80" i="31"/>
  <c r="AE80" i="31"/>
  <c r="W80" i="31"/>
  <c r="O80" i="31"/>
  <c r="G80" i="31"/>
  <c r="BC79" i="31"/>
  <c r="BC86" i="31" s="1"/>
  <c r="AU79" i="31"/>
  <c r="AM79" i="31"/>
  <c r="AE79" i="31"/>
  <c r="AE86" i="31" s="1"/>
  <c r="W79" i="31"/>
  <c r="O79" i="31"/>
  <c r="G79" i="31"/>
  <c r="G86" i="31" s="1"/>
  <c r="BH86" i="31" s="1"/>
  <c r="BE78" i="31"/>
  <c r="AW78" i="31"/>
  <c r="AU78" i="31"/>
  <c r="AT78" i="31"/>
  <c r="AS78" i="31"/>
  <c r="AR78" i="31"/>
  <c r="AV78" i="31" s="1"/>
  <c r="AQ78" i="31"/>
  <c r="AO78" i="31"/>
  <c r="AL78" i="31"/>
  <c r="AK78" i="31"/>
  <c r="AJ78" i="31"/>
  <c r="AN78" i="31" s="1"/>
  <c r="AI78" i="31"/>
  <c r="AG78" i="31"/>
  <c r="AD78" i="31"/>
  <c r="AC78" i="31"/>
  <c r="AB78" i="31"/>
  <c r="AF78" i="31" s="1"/>
  <c r="AA78" i="31"/>
  <c r="Y78" i="31"/>
  <c r="V78" i="31"/>
  <c r="U78" i="31"/>
  <c r="BK78" i="31" s="1"/>
  <c r="T78" i="31"/>
  <c r="S78" i="31"/>
  <c r="Q78" i="31"/>
  <c r="N78" i="31"/>
  <c r="M78" i="31"/>
  <c r="L78" i="31"/>
  <c r="P78" i="31" s="1"/>
  <c r="K78" i="31"/>
  <c r="I78" i="31"/>
  <c r="F78" i="31"/>
  <c r="E78" i="31"/>
  <c r="D78" i="31"/>
  <c r="H78" i="31" s="1"/>
  <c r="C78" i="31"/>
  <c r="BL77" i="31"/>
  <c r="BK77" i="31"/>
  <c r="BO77" i="31" s="1"/>
  <c r="BJ77" i="31"/>
  <c r="BI77" i="31"/>
  <c r="BN77" i="31" s="1"/>
  <c r="BC77" i="31"/>
  <c r="AM77" i="31"/>
  <c r="AE77" i="31"/>
  <c r="W77" i="31"/>
  <c r="P77" i="31"/>
  <c r="O77" i="31"/>
  <c r="G77" i="31"/>
  <c r="BH77" i="31" s="1"/>
  <c r="BK76" i="31"/>
  <c r="BJ76" i="31"/>
  <c r="BH76" i="31"/>
  <c r="BC76" i="31"/>
  <c r="AM76" i="31"/>
  <c r="AE76" i="31"/>
  <c r="W76" i="31"/>
  <c r="P76" i="31"/>
  <c r="BI76" i="31" s="1"/>
  <c r="BM76" i="31" s="1"/>
  <c r="O76" i="31"/>
  <c r="G76" i="31"/>
  <c r="BK75" i="31"/>
  <c r="BJ75" i="31"/>
  <c r="BC75" i="31"/>
  <c r="AM75" i="31"/>
  <c r="AE75" i="31"/>
  <c r="W75" i="31"/>
  <c r="P75" i="31"/>
  <c r="BI75" i="31" s="1"/>
  <c r="O75" i="31"/>
  <c r="BH75" i="31" s="1"/>
  <c r="G75" i="31"/>
  <c r="BN74" i="31"/>
  <c r="BK74" i="31"/>
  <c r="BO74" i="31" s="1"/>
  <c r="BJ74" i="31"/>
  <c r="BI74" i="31"/>
  <c r="BC74" i="31"/>
  <c r="AM74" i="31"/>
  <c r="AE74" i="31"/>
  <c r="W74" i="31"/>
  <c r="P74" i="31"/>
  <c r="O74" i="31"/>
  <c r="G74" i="31"/>
  <c r="BH74" i="31" s="1"/>
  <c r="BJ73" i="31"/>
  <c r="AW73" i="31"/>
  <c r="AO73" i="31"/>
  <c r="N73" i="31"/>
  <c r="M73" i="31"/>
  <c r="E73" i="31"/>
  <c r="BK72" i="31"/>
  <c r="BO72" i="31" s="1"/>
  <c r="BJ72" i="31"/>
  <c r="BI72" i="31"/>
  <c r="BN72" i="31" s="1"/>
  <c r="BC72" i="31"/>
  <c r="AM72" i="31"/>
  <c r="AE72" i="31"/>
  <c r="AE78" i="31" s="1"/>
  <c r="W72" i="31"/>
  <c r="W78" i="31" s="1"/>
  <c r="P72" i="31"/>
  <c r="O72" i="31"/>
  <c r="G72" i="31"/>
  <c r="BC71" i="31"/>
  <c r="AU71" i="31"/>
  <c r="AM71" i="31"/>
  <c r="AE71" i="31"/>
  <c r="W71" i="31"/>
  <c r="O71" i="31"/>
  <c r="G71" i="31"/>
  <c r="BC70" i="31"/>
  <c r="AU70" i="31"/>
  <c r="AM70" i="31"/>
  <c r="AE70" i="31"/>
  <c r="W70" i="31"/>
  <c r="O70" i="31"/>
  <c r="G70" i="31"/>
  <c r="BE69" i="31"/>
  <c r="BD69" i="31"/>
  <c r="BB69" i="31"/>
  <c r="BA69" i="31"/>
  <c r="AZ69" i="31"/>
  <c r="AZ73" i="31" s="1"/>
  <c r="AZ78" i="31" s="1"/>
  <c r="AY69" i="31"/>
  <c r="AW69" i="31"/>
  <c r="AV69" i="31"/>
  <c r="AU69" i="31"/>
  <c r="AT69" i="31"/>
  <c r="AS69" i="31"/>
  <c r="AR69" i="31"/>
  <c r="AQ69" i="31"/>
  <c r="AQ73" i="31" s="1"/>
  <c r="AO69" i="31"/>
  <c r="AN69" i="31"/>
  <c r="AL69" i="31"/>
  <c r="AL73" i="31" s="1"/>
  <c r="AK69" i="31"/>
  <c r="AJ69" i="31"/>
  <c r="AI69" i="31"/>
  <c r="AG69" i="31"/>
  <c r="AG73" i="31" s="1"/>
  <c r="AF69" i="31"/>
  <c r="AD69" i="31"/>
  <c r="AC69" i="31"/>
  <c r="AB69" i="31"/>
  <c r="AA69" i="31"/>
  <c r="BI69" i="31" s="1"/>
  <c r="Y69" i="31"/>
  <c r="X69" i="31"/>
  <c r="V69" i="31"/>
  <c r="U69" i="31"/>
  <c r="T69" i="31"/>
  <c r="S69" i="31"/>
  <c r="Q69" i="31"/>
  <c r="P69" i="31"/>
  <c r="N69" i="31"/>
  <c r="M69" i="31"/>
  <c r="L69" i="31"/>
  <c r="K69" i="31"/>
  <c r="I69" i="31"/>
  <c r="H69" i="31"/>
  <c r="G69" i="31"/>
  <c r="F69" i="31"/>
  <c r="E69" i="31"/>
  <c r="D69" i="31"/>
  <c r="C69" i="31"/>
  <c r="BK68" i="31"/>
  <c r="BJ68" i="31"/>
  <c r="BM68" i="31" s="1"/>
  <c r="BI68" i="31"/>
  <c r="BC68" i="31"/>
  <c r="AM68" i="31"/>
  <c r="AE68" i="31"/>
  <c r="W68" i="31"/>
  <c r="O68" i="31"/>
  <c r="BH68" i="31" s="1"/>
  <c r="G68" i="31"/>
  <c r="BK67" i="31"/>
  <c r="BO67" i="31" s="1"/>
  <c r="BJ67" i="31"/>
  <c r="BI67" i="31"/>
  <c r="BN67" i="31" s="1"/>
  <c r="BC67" i="31"/>
  <c r="AM67" i="31"/>
  <c r="AE67" i="31"/>
  <c r="W67" i="31"/>
  <c r="O67" i="31"/>
  <c r="G67" i="31"/>
  <c r="BO66" i="31"/>
  <c r="BL66" i="31"/>
  <c r="BK66" i="31"/>
  <c r="BN66" i="31" s="1"/>
  <c r="BJ66" i="31"/>
  <c r="BM66" i="31" s="1"/>
  <c r="BI66" i="31"/>
  <c r="BH66" i="31"/>
  <c r="BC66" i="31"/>
  <c r="AM66" i="31"/>
  <c r="AE66" i="31"/>
  <c r="W66" i="31"/>
  <c r="O66" i="31"/>
  <c r="G66" i="31"/>
  <c r="BN65" i="31"/>
  <c r="BK65" i="31"/>
  <c r="BO65" i="31" s="1"/>
  <c r="BJ65" i="31"/>
  <c r="BI65" i="31"/>
  <c r="BC65" i="31"/>
  <c r="AM65" i="31"/>
  <c r="AE65" i="31"/>
  <c r="W65" i="31"/>
  <c r="O65" i="31"/>
  <c r="G65" i="31"/>
  <c r="BO64" i="31"/>
  <c r="BL64" i="31"/>
  <c r="BK64" i="31"/>
  <c r="BN64" i="31" s="1"/>
  <c r="BJ64" i="31"/>
  <c r="BM64" i="31" s="1"/>
  <c r="BI64" i="31"/>
  <c r="BH64" i="31"/>
  <c r="BC64" i="31"/>
  <c r="AM64" i="31"/>
  <c r="AE64" i="31"/>
  <c r="W64" i="31"/>
  <c r="O64" i="31"/>
  <c r="G64" i="31"/>
  <c r="BC63" i="31"/>
  <c r="AU63" i="31"/>
  <c r="AM63" i="31"/>
  <c r="AE63" i="31"/>
  <c r="W63" i="31"/>
  <c r="O63" i="31"/>
  <c r="G63" i="31"/>
  <c r="BC62" i="31"/>
  <c r="AU62" i="31"/>
  <c r="AM62" i="31"/>
  <c r="AM69" i="31" s="1"/>
  <c r="AE62" i="31"/>
  <c r="W62" i="31"/>
  <c r="O62" i="31"/>
  <c r="G62" i="31"/>
  <c r="BE61" i="31"/>
  <c r="BD61" i="31"/>
  <c r="BB61" i="31"/>
  <c r="BA61" i="31"/>
  <c r="AZ61" i="31"/>
  <c r="AY61" i="31"/>
  <c r="AW61" i="31"/>
  <c r="AV61" i="31"/>
  <c r="AT61" i="31"/>
  <c r="AS61" i="31"/>
  <c r="AR61" i="31"/>
  <c r="AQ61" i="31"/>
  <c r="AO61" i="31"/>
  <c r="AN61" i="31"/>
  <c r="AL61" i="31"/>
  <c r="AK61" i="31"/>
  <c r="AJ61" i="31"/>
  <c r="AI61" i="31"/>
  <c r="AG61" i="31"/>
  <c r="AF61" i="31"/>
  <c r="AD61" i="31"/>
  <c r="AC61" i="31"/>
  <c r="AB61" i="31"/>
  <c r="AA61" i="31"/>
  <c r="Y61" i="31"/>
  <c r="X61" i="31"/>
  <c r="V61" i="31"/>
  <c r="U61" i="31"/>
  <c r="T61" i="31"/>
  <c r="S61" i="31"/>
  <c r="Q61" i="31"/>
  <c r="Q73" i="31" s="1"/>
  <c r="P61" i="31"/>
  <c r="N61" i="31"/>
  <c r="M61" i="31"/>
  <c r="BK61" i="31" s="1"/>
  <c r="L61" i="31"/>
  <c r="K61" i="31"/>
  <c r="I61" i="31"/>
  <c r="H61" i="31"/>
  <c r="F61" i="31"/>
  <c r="E61" i="31"/>
  <c r="D61" i="31"/>
  <c r="D73" i="31" s="1"/>
  <c r="C61" i="31"/>
  <c r="BL60" i="31"/>
  <c r="BK60" i="31"/>
  <c r="BN60" i="31" s="1"/>
  <c r="BJ60" i="31"/>
  <c r="BI60" i="31"/>
  <c r="BM60" i="31" s="1"/>
  <c r="BH60" i="31"/>
  <c r="BC60" i="31"/>
  <c r="AM60" i="31"/>
  <c r="AE60" i="31"/>
  <c r="W60" i="31"/>
  <c r="O60" i="31"/>
  <c r="G60" i="31"/>
  <c r="BK59" i="31"/>
  <c r="BO59" i="31" s="1"/>
  <c r="BJ59" i="31"/>
  <c r="BI59" i="31"/>
  <c r="BC59" i="31"/>
  <c r="AM59" i="31"/>
  <c r="AE59" i="31"/>
  <c r="W59" i="31"/>
  <c r="O59" i="31"/>
  <c r="G59" i="31"/>
  <c r="BH59" i="31" s="1"/>
  <c r="BL58" i="31"/>
  <c r="BK58" i="31"/>
  <c r="BN58" i="31" s="1"/>
  <c r="BJ58" i="31"/>
  <c r="BI58" i="31"/>
  <c r="BM58" i="31" s="1"/>
  <c r="BC58" i="31"/>
  <c r="AM58" i="31"/>
  <c r="AE58" i="31"/>
  <c r="BH58" i="31" s="1"/>
  <c r="W58" i="31"/>
  <c r="O58" i="31"/>
  <c r="G58" i="31"/>
  <c r="BK57" i="31"/>
  <c r="BJ57" i="31"/>
  <c r="BI57" i="31"/>
  <c r="BC57" i="31"/>
  <c r="AM57" i="31"/>
  <c r="AM61" i="31" s="1"/>
  <c r="AE57" i="31"/>
  <c r="W57" i="31"/>
  <c r="O57" i="31"/>
  <c r="G57" i="31"/>
  <c r="BH57" i="31" s="1"/>
  <c r="BL56" i="31"/>
  <c r="BK56" i="31"/>
  <c r="BJ56" i="31"/>
  <c r="BI56" i="31"/>
  <c r="BM56" i="31" s="1"/>
  <c r="BC56" i="31"/>
  <c r="AM56" i="31"/>
  <c r="AE56" i="31"/>
  <c r="W56" i="31"/>
  <c r="O56" i="31"/>
  <c r="G56" i="31"/>
  <c r="BC55" i="31"/>
  <c r="AU55" i="31"/>
  <c r="AM55" i="31"/>
  <c r="AE55" i="31"/>
  <c r="W55" i="31"/>
  <c r="O55" i="31"/>
  <c r="G55" i="31"/>
  <c r="BC54" i="31"/>
  <c r="AU54" i="31"/>
  <c r="AU61" i="31" s="1"/>
  <c r="AM54" i="31"/>
  <c r="AE54" i="31"/>
  <c r="W54" i="31"/>
  <c r="O54" i="31"/>
  <c r="O61" i="31" s="1"/>
  <c r="G54" i="31"/>
  <c r="G61" i="31" s="1"/>
  <c r="BE53" i="31"/>
  <c r="BD53" i="31"/>
  <c r="BB53" i="31"/>
  <c r="BA53" i="31"/>
  <c r="AZ53" i="31"/>
  <c r="AY53" i="31"/>
  <c r="AY73" i="31" s="1"/>
  <c r="AY78" i="31" s="1"/>
  <c r="AW53" i="31"/>
  <c r="AV53" i="31"/>
  <c r="AT53" i="31"/>
  <c r="AT73" i="31" s="1"/>
  <c r="AS53" i="31"/>
  <c r="AR53" i="31"/>
  <c r="AQ53" i="31"/>
  <c r="AO53" i="31"/>
  <c r="AN53" i="31"/>
  <c r="AL53" i="31"/>
  <c r="AK53" i="31"/>
  <c r="AK73" i="31" s="1"/>
  <c r="AJ53" i="31"/>
  <c r="AI53" i="31"/>
  <c r="AG53" i="31"/>
  <c r="AF53" i="31"/>
  <c r="AD53" i="31"/>
  <c r="AC53" i="31"/>
  <c r="AB53" i="31"/>
  <c r="AA53" i="31"/>
  <c r="BI53" i="31" s="1"/>
  <c r="Y53" i="31"/>
  <c r="X53" i="31"/>
  <c r="V53" i="31"/>
  <c r="V73" i="31" s="1"/>
  <c r="U53" i="31"/>
  <c r="T53" i="31"/>
  <c r="S53" i="31"/>
  <c r="S73" i="31" s="1"/>
  <c r="Q53" i="31"/>
  <c r="P53" i="31"/>
  <c r="N53" i="31"/>
  <c r="M53" i="31"/>
  <c r="L53" i="31"/>
  <c r="K53" i="31"/>
  <c r="I53" i="31"/>
  <c r="I73" i="31" s="1"/>
  <c r="H53" i="31"/>
  <c r="F53" i="31"/>
  <c r="E53" i="31"/>
  <c r="D53" i="31"/>
  <c r="C53" i="31"/>
  <c r="BM52" i="31"/>
  <c r="BK52" i="31"/>
  <c r="BO52" i="31" s="1"/>
  <c r="BJ52" i="31"/>
  <c r="BL52" i="31" s="1"/>
  <c r="BI52" i="31"/>
  <c r="BN52" i="31" s="1"/>
  <c r="BC52" i="31"/>
  <c r="AM52" i="31"/>
  <c r="AE52" i="31"/>
  <c r="W52" i="31"/>
  <c r="O52" i="31"/>
  <c r="G52" i="31"/>
  <c r="BH52" i="31" s="1"/>
  <c r="BK51" i="31"/>
  <c r="BJ51" i="31"/>
  <c r="BI51" i="31"/>
  <c r="BM51" i="31" s="1"/>
  <c r="BC51" i="31"/>
  <c r="AM51" i="31"/>
  <c r="AE51" i="31"/>
  <c r="W51" i="31"/>
  <c r="O51" i="31"/>
  <c r="BH51" i="31" s="1"/>
  <c r="G51" i="31"/>
  <c r="BM50" i="31"/>
  <c r="BK50" i="31"/>
  <c r="BO50" i="31" s="1"/>
  <c r="BJ50" i="31"/>
  <c r="BL50" i="31" s="1"/>
  <c r="BI50" i="31"/>
  <c r="BN50" i="31" s="1"/>
  <c r="BC50" i="31"/>
  <c r="AM50" i="31"/>
  <c r="AE50" i="31"/>
  <c r="W50" i="31"/>
  <c r="O50" i="31"/>
  <c r="G50" i="31"/>
  <c r="BH50" i="31" s="1"/>
  <c r="BK49" i="31"/>
  <c r="BJ49" i="31"/>
  <c r="BI49" i="31"/>
  <c r="BM49" i="31" s="1"/>
  <c r="BC49" i="31"/>
  <c r="AM49" i="31"/>
  <c r="AE49" i="31"/>
  <c r="W49" i="31"/>
  <c r="O49" i="31"/>
  <c r="BH49" i="31" s="1"/>
  <c r="G49" i="31"/>
  <c r="BM48" i="31"/>
  <c r="BK48" i="31"/>
  <c r="BJ48" i="31"/>
  <c r="BI48" i="31"/>
  <c r="BC48" i="31"/>
  <c r="AM48" i="31"/>
  <c r="AE48" i="31"/>
  <c r="W48" i="31"/>
  <c r="O48" i="31"/>
  <c r="G48" i="31"/>
  <c r="BH48" i="31" s="1"/>
  <c r="BC47" i="31"/>
  <c r="AU47" i="31"/>
  <c r="AM47" i="31"/>
  <c r="AE47" i="31"/>
  <c r="W47" i="31"/>
  <c r="O47" i="31"/>
  <c r="G47" i="31"/>
  <c r="BC46" i="31"/>
  <c r="BC53" i="31" s="1"/>
  <c r="AU46" i="31"/>
  <c r="AU53" i="31" s="1"/>
  <c r="AM46" i="31"/>
  <c r="AE46" i="31"/>
  <c r="AE53" i="31" s="1"/>
  <c r="W46" i="31"/>
  <c r="W53" i="31" s="1"/>
  <c r="O46" i="31"/>
  <c r="G46" i="31"/>
  <c r="AU45" i="31"/>
  <c r="AC45" i="31"/>
  <c r="T45" i="31"/>
  <c r="K45" i="31"/>
  <c r="BE44" i="31"/>
  <c r="BB44" i="31"/>
  <c r="BA44" i="31"/>
  <c r="AZ44" i="31"/>
  <c r="BD44" i="31" s="1"/>
  <c r="AY44" i="31"/>
  <c r="AW44" i="31"/>
  <c r="AT44" i="31"/>
  <c r="AS44" i="31"/>
  <c r="AR44" i="31"/>
  <c r="AQ44" i="31"/>
  <c r="AO44" i="31"/>
  <c r="AN44" i="31"/>
  <c r="AL44" i="31"/>
  <c r="AK44" i="31"/>
  <c r="AJ44" i="31"/>
  <c r="AI44" i="31"/>
  <c r="AG44" i="31"/>
  <c r="AD44" i="31"/>
  <c r="AC44" i="31"/>
  <c r="AB44" i="31"/>
  <c r="AF44" i="31" s="1"/>
  <c r="AF73" i="31" s="1"/>
  <c r="AA44" i="31"/>
  <c r="Y44" i="31"/>
  <c r="V44" i="31"/>
  <c r="U44" i="31"/>
  <c r="T44" i="31"/>
  <c r="X44" i="31" s="1"/>
  <c r="S44" i="31"/>
  <c r="Q44" i="31"/>
  <c r="M44" i="31"/>
  <c r="L44" i="31"/>
  <c r="P44" i="31" s="1"/>
  <c r="K44" i="31"/>
  <c r="I44" i="31"/>
  <c r="F44" i="31"/>
  <c r="E44" i="31"/>
  <c r="D44" i="31"/>
  <c r="H44" i="31" s="1"/>
  <c r="C44" i="31"/>
  <c r="BO43" i="31"/>
  <c r="BK43" i="31"/>
  <c r="BN43" i="31" s="1"/>
  <c r="BJ43" i="31"/>
  <c r="BM43" i="31" s="1"/>
  <c r="BI43" i="31"/>
  <c r="BD43" i="31"/>
  <c r="BC43" i="31"/>
  <c r="AV43" i="31"/>
  <c r="AN43" i="31"/>
  <c r="AM43" i="31"/>
  <c r="AF43" i="31"/>
  <c r="AE43" i="31"/>
  <c r="X43" i="31"/>
  <c r="W43" i="31"/>
  <c r="P43" i="31"/>
  <c r="O43" i="31"/>
  <c r="H43" i="31"/>
  <c r="G43" i="31"/>
  <c r="BH43" i="31" s="1"/>
  <c r="BL42" i="31"/>
  <c r="BK42" i="31"/>
  <c r="BO42" i="31" s="1"/>
  <c r="BJ42" i="31"/>
  <c r="BI42" i="31"/>
  <c r="BM42" i="31" s="1"/>
  <c r="BH42" i="31"/>
  <c r="BD42" i="31"/>
  <c r="BC42" i="31"/>
  <c r="AV42" i="31"/>
  <c r="AN42" i="31"/>
  <c r="AM42" i="31"/>
  <c r="AF42" i="31"/>
  <c r="AE42" i="31"/>
  <c r="X42" i="31"/>
  <c r="W42" i="31"/>
  <c r="P42" i="31"/>
  <c r="O42" i="31"/>
  <c r="H42" i="31"/>
  <c r="G42" i="31"/>
  <c r="BM41" i="31"/>
  <c r="BK41" i="31"/>
  <c r="BO41" i="31" s="1"/>
  <c r="BJ41" i="31"/>
  <c r="BL41" i="31" s="1"/>
  <c r="BI41" i="31"/>
  <c r="BN41" i="31" s="1"/>
  <c r="BD41" i="31"/>
  <c r="BC41" i="31"/>
  <c r="AV41" i="31"/>
  <c r="AN41" i="31"/>
  <c r="AM41" i="31"/>
  <c r="AF41" i="31"/>
  <c r="AE41" i="31"/>
  <c r="X41" i="31"/>
  <c r="W41" i="31"/>
  <c r="P41" i="31"/>
  <c r="O41" i="31"/>
  <c r="BH41" i="31" s="1"/>
  <c r="H41" i="31"/>
  <c r="G41" i="31"/>
  <c r="BO40" i="31"/>
  <c r="BK40" i="31"/>
  <c r="BN40" i="31" s="1"/>
  <c r="BJ40" i="31"/>
  <c r="BI40" i="31"/>
  <c r="BD40" i="31"/>
  <c r="BC40" i="31"/>
  <c r="AV40" i="31"/>
  <c r="AN40" i="31"/>
  <c r="AM40" i="31"/>
  <c r="AF40" i="31"/>
  <c r="AE40" i="31"/>
  <c r="X40" i="31"/>
  <c r="W40" i="31"/>
  <c r="P40" i="31"/>
  <c r="O40" i="31"/>
  <c r="H40" i="31"/>
  <c r="G40" i="31"/>
  <c r="BH40" i="31" s="1"/>
  <c r="BK39" i="31"/>
  <c r="BJ39" i="31"/>
  <c r="BM39" i="31" s="1"/>
  <c r="BI39" i="31"/>
  <c r="BD39" i="31"/>
  <c r="BC39" i="31"/>
  <c r="AV39" i="31"/>
  <c r="AN39" i="31"/>
  <c r="AM39" i="31"/>
  <c r="AF39" i="31"/>
  <c r="AE39" i="31"/>
  <c r="X39" i="31"/>
  <c r="W39" i="31"/>
  <c r="P39" i="31"/>
  <c r="O39" i="31"/>
  <c r="H39" i="31"/>
  <c r="G39" i="31"/>
  <c r="BH39" i="31" s="1"/>
  <c r="BC38" i="31"/>
  <c r="AU38" i="31"/>
  <c r="AM38" i="31"/>
  <c r="AE38" i="31"/>
  <c r="W38" i="31"/>
  <c r="O38" i="31"/>
  <c r="G38" i="31"/>
  <c r="BC37" i="31"/>
  <c r="BC44" i="31" s="1"/>
  <c r="AU37" i="31"/>
  <c r="AU44" i="31" s="1"/>
  <c r="AM37" i="31"/>
  <c r="AE37" i="31"/>
  <c r="W37" i="31"/>
  <c r="W44" i="31" s="1"/>
  <c r="O37" i="31"/>
  <c r="G37" i="31"/>
  <c r="BE36" i="31"/>
  <c r="BE45" i="31" s="1"/>
  <c r="BD36" i="31"/>
  <c r="BB36" i="31"/>
  <c r="BB45" i="31" s="1"/>
  <c r="BA36" i="31"/>
  <c r="AZ36" i="31"/>
  <c r="AZ45" i="31" s="1"/>
  <c r="AY36" i="31"/>
  <c r="AY45" i="31" s="1"/>
  <c r="AW36" i="31"/>
  <c r="AW45" i="31" s="1"/>
  <c r="AU36" i="31"/>
  <c r="AT36" i="31"/>
  <c r="AT45" i="31" s="1"/>
  <c r="AS36" i="31"/>
  <c r="AS45" i="31" s="1"/>
  <c r="AR36" i="31"/>
  <c r="AQ36" i="31"/>
  <c r="AQ45" i="31" s="1"/>
  <c r="AO36" i="31"/>
  <c r="AO45" i="31" s="1"/>
  <c r="AL36" i="31"/>
  <c r="AK36" i="31"/>
  <c r="AK45" i="31" s="1"/>
  <c r="AJ36" i="31"/>
  <c r="AJ45" i="31" s="1"/>
  <c r="AN45" i="31" s="1"/>
  <c r="AI36" i="31"/>
  <c r="AG36" i="31"/>
  <c r="AD36" i="31"/>
  <c r="AD45" i="31" s="1"/>
  <c r="AC36" i="31"/>
  <c r="BK36" i="31" s="1"/>
  <c r="BO36" i="31" s="1"/>
  <c r="AB36" i="31"/>
  <c r="AB45" i="31" s="1"/>
  <c r="AA36" i="31"/>
  <c r="AA45" i="31" s="1"/>
  <c r="Y36" i="31"/>
  <c r="Y45" i="31" s="1"/>
  <c r="X36" i="31"/>
  <c r="V36" i="31"/>
  <c r="V45" i="31" s="1"/>
  <c r="U36" i="31"/>
  <c r="T36" i="31"/>
  <c r="S36" i="31"/>
  <c r="S45" i="31" s="1"/>
  <c r="Q36" i="31"/>
  <c r="Q45" i="31" s="1"/>
  <c r="N36" i="31"/>
  <c r="N45" i="31" s="1"/>
  <c r="M36" i="31"/>
  <c r="M45" i="31" s="1"/>
  <c r="L36" i="31"/>
  <c r="P36" i="31" s="1"/>
  <c r="K36" i="31"/>
  <c r="I36" i="31"/>
  <c r="I45" i="31" s="1"/>
  <c r="F36" i="31"/>
  <c r="E36" i="31"/>
  <c r="E45" i="31" s="1"/>
  <c r="D36" i="31"/>
  <c r="D45" i="31" s="1"/>
  <c r="C36" i="31"/>
  <c r="BK35" i="31"/>
  <c r="BJ35" i="31"/>
  <c r="BM35" i="31" s="1"/>
  <c r="BI35" i="31"/>
  <c r="BD35" i="31"/>
  <c r="BC35" i="31"/>
  <c r="AV35" i="31"/>
  <c r="AN35" i="31"/>
  <c r="AM35" i="31"/>
  <c r="AF35" i="31"/>
  <c r="AE35" i="31"/>
  <c r="X35" i="31"/>
  <c r="W35" i="31"/>
  <c r="P35" i="31"/>
  <c r="O35" i="31"/>
  <c r="H35" i="31"/>
  <c r="G35" i="31"/>
  <c r="BH35" i="31" s="1"/>
  <c r="BL34" i="31"/>
  <c r="BK34" i="31"/>
  <c r="BO34" i="31" s="1"/>
  <c r="BJ34" i="31"/>
  <c r="BI34" i="31"/>
  <c r="BM34" i="31" s="1"/>
  <c r="BH34" i="31"/>
  <c r="BD34" i="31"/>
  <c r="BC34" i="31"/>
  <c r="AV34" i="31"/>
  <c r="AN34" i="31"/>
  <c r="AM34" i="31"/>
  <c r="AF34" i="31"/>
  <c r="AE34" i="31"/>
  <c r="X34" i="31"/>
  <c r="W34" i="31"/>
  <c r="P34" i="31"/>
  <c r="O34" i="31"/>
  <c r="H34" i="31"/>
  <c r="G34" i="31"/>
  <c r="BN33" i="31"/>
  <c r="BK33" i="31"/>
  <c r="BO33" i="31" s="1"/>
  <c r="BJ33" i="31"/>
  <c r="BL33" i="31" s="1"/>
  <c r="BI33" i="31"/>
  <c r="BD33" i="31"/>
  <c r="BC33" i="31"/>
  <c r="AV33" i="31"/>
  <c r="AN33" i="31"/>
  <c r="AM33" i="31"/>
  <c r="AF33" i="31"/>
  <c r="AE33" i="31"/>
  <c r="X33" i="31"/>
  <c r="W33" i="31"/>
  <c r="P33" i="31"/>
  <c r="O33" i="31"/>
  <c r="BH33" i="31" s="1"/>
  <c r="H33" i="31"/>
  <c r="G33" i="31"/>
  <c r="BK32" i="31"/>
  <c r="BJ32" i="31"/>
  <c r="BI32" i="31"/>
  <c r="BD32" i="31"/>
  <c r="BC32" i="31"/>
  <c r="AV32" i="31"/>
  <c r="AN32" i="31"/>
  <c r="AM32" i="31"/>
  <c r="AF32" i="31"/>
  <c r="AE32" i="31"/>
  <c r="X32" i="31"/>
  <c r="W32" i="31"/>
  <c r="P32" i="31"/>
  <c r="O32" i="31"/>
  <c r="H32" i="31"/>
  <c r="G32" i="31"/>
  <c r="BH32" i="31" s="1"/>
  <c r="BO31" i="31"/>
  <c r="BK31" i="31"/>
  <c r="BN31" i="31" s="1"/>
  <c r="BJ31" i="31"/>
  <c r="BM31" i="31" s="1"/>
  <c r="BI31" i="31"/>
  <c r="BD31" i="31"/>
  <c r="BC31" i="31"/>
  <c r="AV31" i="31"/>
  <c r="AN31" i="31"/>
  <c r="AM31" i="31"/>
  <c r="AF31" i="31"/>
  <c r="AE31" i="31"/>
  <c r="X31" i="31"/>
  <c r="W31" i="31"/>
  <c r="P31" i="31"/>
  <c r="O31" i="31"/>
  <c r="H31" i="31"/>
  <c r="G31" i="31"/>
  <c r="BH31" i="31" s="1"/>
  <c r="BC30" i="31"/>
  <c r="AU30" i="31"/>
  <c r="AM30" i="31"/>
  <c r="AE30" i="31"/>
  <c r="W30" i="31"/>
  <c r="O30" i="31"/>
  <c r="G30" i="31"/>
  <c r="BC29" i="31"/>
  <c r="AU29" i="31"/>
  <c r="AM29" i="31"/>
  <c r="AE29" i="31"/>
  <c r="W29" i="31"/>
  <c r="O29" i="31"/>
  <c r="G29" i="31"/>
  <c r="BE28" i="31"/>
  <c r="BB28" i="31"/>
  <c r="BA28" i="31"/>
  <c r="BD28" i="31" s="1"/>
  <c r="AZ28" i="31"/>
  <c r="AY28" i="31"/>
  <c r="AW28" i="31"/>
  <c r="AU28" i="31"/>
  <c r="AT28" i="31"/>
  <c r="AS28" i="31"/>
  <c r="AR28" i="31"/>
  <c r="AV28" i="31" s="1"/>
  <c r="AQ28" i="31"/>
  <c r="AO28" i="31"/>
  <c r="AL28" i="31"/>
  <c r="AK28" i="31"/>
  <c r="AJ28" i="31"/>
  <c r="AN28" i="31" s="1"/>
  <c r="AI28" i="31"/>
  <c r="AG28" i="31"/>
  <c r="AD28" i="31"/>
  <c r="AC28" i="31"/>
  <c r="AB28" i="31"/>
  <c r="AF28" i="31" s="1"/>
  <c r="AA28" i="31"/>
  <c r="Y28" i="31"/>
  <c r="V28" i="31"/>
  <c r="U28" i="31"/>
  <c r="T28" i="31"/>
  <c r="S28" i="31"/>
  <c r="Q28" i="31"/>
  <c r="P28" i="31"/>
  <c r="N28" i="31"/>
  <c r="M28" i="31"/>
  <c r="L28" i="31"/>
  <c r="L45" i="31" s="1"/>
  <c r="P45" i="31" s="1"/>
  <c r="K28" i="31"/>
  <c r="I28" i="31"/>
  <c r="F28" i="31"/>
  <c r="E28" i="31"/>
  <c r="D28" i="31"/>
  <c r="H28" i="31" s="1"/>
  <c r="C28" i="31"/>
  <c r="C45" i="31" s="1"/>
  <c r="BO27" i="31"/>
  <c r="BK27" i="31"/>
  <c r="BN27" i="31" s="1"/>
  <c r="BJ27" i="31"/>
  <c r="BM27" i="31" s="1"/>
  <c r="BI27" i="31"/>
  <c r="BD27" i="31"/>
  <c r="BC27" i="31"/>
  <c r="AV27" i="31"/>
  <c r="AN27" i="31"/>
  <c r="AM27" i="31"/>
  <c r="AF27" i="31"/>
  <c r="AE27" i="31"/>
  <c r="X27" i="31"/>
  <c r="W27" i="31"/>
  <c r="P27" i="31"/>
  <c r="O27" i="31"/>
  <c r="H27" i="31"/>
  <c r="G27" i="31"/>
  <c r="BH27" i="31" s="1"/>
  <c r="BL26" i="31"/>
  <c r="BK26" i="31"/>
  <c r="BO26" i="31" s="1"/>
  <c r="BJ26" i="31"/>
  <c r="BI26" i="31"/>
  <c r="BM26" i="31" s="1"/>
  <c r="BH26" i="31"/>
  <c r="BD26" i="31"/>
  <c r="BC26" i="31"/>
  <c r="AV26" i="31"/>
  <c r="AN26" i="31"/>
  <c r="AM26" i="31"/>
  <c r="AF26" i="31"/>
  <c r="AE26" i="31"/>
  <c r="X26" i="31"/>
  <c r="W26" i="31"/>
  <c r="P26" i="31"/>
  <c r="O26" i="31"/>
  <c r="H26" i="31"/>
  <c r="G26" i="31"/>
  <c r="BM25" i="31"/>
  <c r="BK25" i="31"/>
  <c r="BO25" i="31" s="1"/>
  <c r="BJ25" i="31"/>
  <c r="BL25" i="31" s="1"/>
  <c r="BI25" i="31"/>
  <c r="BN25" i="31" s="1"/>
  <c r="BD25" i="31"/>
  <c r="BC25" i="31"/>
  <c r="AV25" i="31"/>
  <c r="AN25" i="31"/>
  <c r="AM25" i="31"/>
  <c r="AF25" i="31"/>
  <c r="AE25" i="31"/>
  <c r="X25" i="31"/>
  <c r="W25" i="31"/>
  <c r="P25" i="31"/>
  <c r="O25" i="31"/>
  <c r="BH25" i="31" s="1"/>
  <c r="H25" i="31"/>
  <c r="G25" i="31"/>
  <c r="BO24" i="31"/>
  <c r="BK24" i="31"/>
  <c r="BN24" i="31" s="1"/>
  <c r="BJ24" i="31"/>
  <c r="BI24" i="31"/>
  <c r="BD24" i="31"/>
  <c r="BC24" i="31"/>
  <c r="AV24" i="31"/>
  <c r="AN24" i="31"/>
  <c r="AM24" i="31"/>
  <c r="AF24" i="31"/>
  <c r="AE24" i="31"/>
  <c r="X24" i="31"/>
  <c r="W24" i="31"/>
  <c r="P24" i="31"/>
  <c r="O24" i="31"/>
  <c r="H24" i="31"/>
  <c r="G24" i="31"/>
  <c r="BH24" i="31" s="1"/>
  <c r="BK23" i="31"/>
  <c r="BJ23" i="31"/>
  <c r="BM23" i="31" s="1"/>
  <c r="BI23" i="31"/>
  <c r="BD23" i="31"/>
  <c r="BC23" i="31"/>
  <c r="AV23" i="31"/>
  <c r="AN23" i="31"/>
  <c r="AM23" i="31"/>
  <c r="AF23" i="31"/>
  <c r="AE23" i="31"/>
  <c r="X23" i="31"/>
  <c r="W23" i="31"/>
  <c r="P23" i="31"/>
  <c r="O23" i="31"/>
  <c r="H23" i="31"/>
  <c r="G23" i="31"/>
  <c r="BH23" i="31" s="1"/>
  <c r="BC22" i="31"/>
  <c r="AU22" i="31"/>
  <c r="AM22" i="31"/>
  <c r="AE22" i="31"/>
  <c r="W22" i="31"/>
  <c r="O22" i="31"/>
  <c r="G22" i="31"/>
  <c r="BC21" i="31"/>
  <c r="BC28" i="31" s="1"/>
  <c r="AU21" i="31"/>
  <c r="AM21" i="31"/>
  <c r="AE21" i="31"/>
  <c r="W21" i="31"/>
  <c r="W28" i="31" s="1"/>
  <c r="O21" i="31"/>
  <c r="G21" i="31"/>
  <c r="BE20" i="31"/>
  <c r="BD20" i="31"/>
  <c r="BB20" i="31"/>
  <c r="BA20" i="31"/>
  <c r="AZ20" i="31"/>
  <c r="AY20" i="31"/>
  <c r="AW20" i="31"/>
  <c r="AU20" i="31"/>
  <c r="AT20" i="31"/>
  <c r="AS20" i="31"/>
  <c r="AR20" i="31"/>
  <c r="BJ20" i="31" s="1"/>
  <c r="AQ20" i="31"/>
  <c r="AO20" i="31"/>
  <c r="AL20" i="31"/>
  <c r="AK20" i="31"/>
  <c r="AJ20" i="31"/>
  <c r="AN20" i="31" s="1"/>
  <c r="AI20" i="31"/>
  <c r="AG20" i="31"/>
  <c r="AD20" i="31"/>
  <c r="AC20" i="31"/>
  <c r="BK20" i="31" s="1"/>
  <c r="BO20" i="31" s="1"/>
  <c r="AB20" i="31"/>
  <c r="AA20" i="31"/>
  <c r="Y20" i="31"/>
  <c r="X20" i="31"/>
  <c r="V20" i="31"/>
  <c r="U20" i="31"/>
  <c r="T20" i="31"/>
  <c r="S20" i="31"/>
  <c r="Q20" i="31"/>
  <c r="N20" i="31"/>
  <c r="M20" i="31"/>
  <c r="L20" i="31"/>
  <c r="P20" i="31" s="1"/>
  <c r="K20" i="31"/>
  <c r="I20" i="31"/>
  <c r="F20" i="31"/>
  <c r="E20" i="31"/>
  <c r="D20" i="31"/>
  <c r="H20" i="31" s="1"/>
  <c r="C20" i="31"/>
  <c r="BK19" i="31"/>
  <c r="BJ19" i="31"/>
  <c r="BM19" i="31" s="1"/>
  <c r="BI19" i="31"/>
  <c r="BD19" i="31"/>
  <c r="BC19" i="31"/>
  <c r="AV19" i="31"/>
  <c r="AN19" i="31"/>
  <c r="AM19" i="31"/>
  <c r="AF19" i="31"/>
  <c r="AE19" i="31"/>
  <c r="X19" i="31"/>
  <c r="W19" i="31"/>
  <c r="P19" i="31"/>
  <c r="O19" i="31"/>
  <c r="H19" i="31"/>
  <c r="G19" i="31"/>
  <c r="BH19" i="31" s="1"/>
  <c r="BL18" i="31"/>
  <c r="BK18" i="31"/>
  <c r="BO18" i="31" s="1"/>
  <c r="BJ18" i="31"/>
  <c r="BI18" i="31"/>
  <c r="BM18" i="31" s="1"/>
  <c r="BH18" i="31"/>
  <c r="BD18" i="31"/>
  <c r="BC18" i="31"/>
  <c r="AV18" i="31"/>
  <c r="AN18" i="31"/>
  <c r="AM18" i="31"/>
  <c r="AF18" i="31"/>
  <c r="AE18" i="31"/>
  <c r="X18" i="31"/>
  <c r="W18" i="31"/>
  <c r="P18" i="31"/>
  <c r="O18" i="31"/>
  <c r="H18" i="31"/>
  <c r="G18" i="31"/>
  <c r="BN17" i="31"/>
  <c r="BK17" i="31"/>
  <c r="BO17" i="31" s="1"/>
  <c r="BJ17" i="31"/>
  <c r="BL17" i="31" s="1"/>
  <c r="BI17" i="31"/>
  <c r="BD17" i="31"/>
  <c r="BC17" i="31"/>
  <c r="AV17" i="31"/>
  <c r="AN17" i="31"/>
  <c r="AM17" i="31"/>
  <c r="AF17" i="31"/>
  <c r="AE17" i="31"/>
  <c r="X17" i="31"/>
  <c r="W17" i="31"/>
  <c r="P17" i="31"/>
  <c r="O17" i="31"/>
  <c r="O20" i="31" s="1"/>
  <c r="H17" i="31"/>
  <c r="G17" i="31"/>
  <c r="BK16" i="31"/>
  <c r="BJ16" i="31"/>
  <c r="BI16" i="31"/>
  <c r="BD16" i="31"/>
  <c r="BC16" i="31"/>
  <c r="AV16" i="31"/>
  <c r="AN16" i="31"/>
  <c r="AM16" i="31"/>
  <c r="AF16" i="31"/>
  <c r="AE16" i="31"/>
  <c r="X16" i="31"/>
  <c r="W16" i="31"/>
  <c r="P16" i="31"/>
  <c r="O16" i="31"/>
  <c r="H16" i="31"/>
  <c r="G16" i="31"/>
  <c r="BH16" i="31" s="1"/>
  <c r="BO15" i="31"/>
  <c r="BK15" i="31"/>
  <c r="BN15" i="31" s="1"/>
  <c r="BJ15" i="31"/>
  <c r="BM15" i="31" s="1"/>
  <c r="BI15" i="31"/>
  <c r="BD15" i="31"/>
  <c r="BC15" i="31"/>
  <c r="AV15" i="31"/>
  <c r="AN15" i="31"/>
  <c r="AM15" i="31"/>
  <c r="AF15" i="31"/>
  <c r="AE15" i="31"/>
  <c r="X15" i="31"/>
  <c r="W15" i="31"/>
  <c r="P15" i="31"/>
  <c r="O15" i="31"/>
  <c r="H15" i="31"/>
  <c r="G15" i="31"/>
  <c r="BH15" i="31" s="1"/>
  <c r="BC14" i="31"/>
  <c r="AU14" i="31"/>
  <c r="AM14" i="31"/>
  <c r="AE14" i="31"/>
  <c r="W14" i="31"/>
  <c r="O14" i="31"/>
  <c r="G14" i="31"/>
  <c r="BC13" i="31"/>
  <c r="AU13" i="31"/>
  <c r="AM13" i="31"/>
  <c r="AE13" i="31"/>
  <c r="W13" i="31"/>
  <c r="O13" i="31"/>
  <c r="G13" i="31"/>
  <c r="BE12" i="31"/>
  <c r="BB12" i="31"/>
  <c r="BA12" i="31"/>
  <c r="BD12" i="31" s="1"/>
  <c r="AZ12" i="31"/>
  <c r="AY12" i="31"/>
  <c r="AW12" i="31"/>
  <c r="AU12" i="31"/>
  <c r="AT12" i="31"/>
  <c r="AS12" i="31"/>
  <c r="AR12" i="31"/>
  <c r="AV12" i="31" s="1"/>
  <c r="AQ12" i="31"/>
  <c r="AO12" i="31"/>
  <c r="AL12" i="31"/>
  <c r="AL45" i="31" s="1"/>
  <c r="AK12" i="31"/>
  <c r="AJ12" i="31"/>
  <c r="AN12" i="31" s="1"/>
  <c r="AI12" i="31"/>
  <c r="AG12" i="31"/>
  <c r="AD12" i="31"/>
  <c r="AC12" i="31"/>
  <c r="AB12" i="31"/>
  <c r="AF12" i="31" s="1"/>
  <c r="AA12" i="31"/>
  <c r="BI12" i="31" s="1"/>
  <c r="Y12" i="31"/>
  <c r="V12" i="31"/>
  <c r="U12" i="31"/>
  <c r="T12" i="31"/>
  <c r="S12" i="31"/>
  <c r="Q12" i="31"/>
  <c r="P12" i="31"/>
  <c r="N12" i="31"/>
  <c r="M12" i="31"/>
  <c r="L12" i="31"/>
  <c r="BJ12" i="31" s="1"/>
  <c r="K12" i="31"/>
  <c r="I12" i="31"/>
  <c r="F12" i="31"/>
  <c r="E12" i="31"/>
  <c r="D12" i="31"/>
  <c r="H12" i="31" s="1"/>
  <c r="C12" i="31"/>
  <c r="BO11" i="31"/>
  <c r="BK11" i="31"/>
  <c r="BN11" i="31" s="1"/>
  <c r="BJ11" i="31"/>
  <c r="BM11" i="31" s="1"/>
  <c r="BI11" i="31"/>
  <c r="BD11" i="31"/>
  <c r="BC11" i="31"/>
  <c r="AV11" i="31"/>
  <c r="AN11" i="31"/>
  <c r="AM11" i="31"/>
  <c r="AF11" i="31"/>
  <c r="AE11" i="31"/>
  <c r="X11" i="31"/>
  <c r="W11" i="31"/>
  <c r="P11" i="31"/>
  <c r="O11" i="31"/>
  <c r="H11" i="31"/>
  <c r="G11" i="31"/>
  <c r="BH11" i="31" s="1"/>
  <c r="BL10" i="31"/>
  <c r="BK10" i="31"/>
  <c r="BO10" i="31" s="1"/>
  <c r="BJ10" i="31"/>
  <c r="BI10" i="31"/>
  <c r="BM10" i="31" s="1"/>
  <c r="BH10" i="31"/>
  <c r="BD10" i="31"/>
  <c r="BC10" i="31"/>
  <c r="AV10" i="31"/>
  <c r="AN10" i="31"/>
  <c r="AM10" i="31"/>
  <c r="AF10" i="31"/>
  <c r="AE10" i="31"/>
  <c r="X10" i="31"/>
  <c r="W10" i="31"/>
  <c r="P10" i="31"/>
  <c r="O10" i="31"/>
  <c r="H10" i="31"/>
  <c r="G10" i="31"/>
  <c r="BM9" i="31"/>
  <c r="BK9" i="31"/>
  <c r="BO9" i="31" s="1"/>
  <c r="BJ9" i="31"/>
  <c r="BL9" i="31" s="1"/>
  <c r="BI9" i="31"/>
  <c r="BN9" i="31" s="1"/>
  <c r="BD9" i="31"/>
  <c r="BC9" i="31"/>
  <c r="AV9" i="31"/>
  <c r="AN9" i="31"/>
  <c r="AM9" i="31"/>
  <c r="AF9" i="31"/>
  <c r="AE9" i="31"/>
  <c r="X9" i="31"/>
  <c r="W9" i="31"/>
  <c r="P9" i="31"/>
  <c r="O9" i="31"/>
  <c r="O12" i="31" s="1"/>
  <c r="H9" i="31"/>
  <c r="G9" i="31"/>
  <c r="BH9" i="31" s="1"/>
  <c r="BO8" i="31"/>
  <c r="BK8" i="31"/>
  <c r="BN8" i="31" s="1"/>
  <c r="BJ8" i="31"/>
  <c r="BI8" i="31"/>
  <c r="BD8" i="31"/>
  <c r="BC8" i="31"/>
  <c r="AV8" i="31"/>
  <c r="AN8" i="31"/>
  <c r="AM8" i="31"/>
  <c r="AF8" i="31"/>
  <c r="AE8" i="31"/>
  <c r="X8" i="31"/>
  <c r="W8" i="31"/>
  <c r="P8" i="31"/>
  <c r="O8" i="31"/>
  <c r="H8" i="31"/>
  <c r="G8" i="31"/>
  <c r="BH8" i="31" s="1"/>
  <c r="BK7" i="31"/>
  <c r="BJ7" i="31"/>
  <c r="BM7" i="31" s="1"/>
  <c r="BI7" i="31"/>
  <c r="BD7" i="31"/>
  <c r="BC7" i="31"/>
  <c r="AV7" i="31"/>
  <c r="AN7" i="31"/>
  <c r="AM7" i="31"/>
  <c r="AF7" i="31"/>
  <c r="AE7" i="31"/>
  <c r="X7" i="31"/>
  <c r="W7" i="31"/>
  <c r="P7" i="31"/>
  <c r="O7" i="31"/>
  <c r="H7" i="31"/>
  <c r="G7" i="31"/>
  <c r="BH7" i="31" s="1"/>
  <c r="BC6" i="31"/>
  <c r="AU6" i="31"/>
  <c r="AM6" i="31"/>
  <c r="AM12" i="31" s="1"/>
  <c r="AE6" i="31"/>
  <c r="W6" i="31"/>
  <c r="O6" i="31"/>
  <c r="G6" i="31"/>
  <c r="G12" i="31" s="1"/>
  <c r="BC5" i="31"/>
  <c r="BC12" i="31" s="1"/>
  <c r="AU5" i="31"/>
  <c r="AM5" i="31"/>
  <c r="AE5" i="31"/>
  <c r="W5" i="31"/>
  <c r="W12" i="31" s="1"/>
  <c r="O5" i="31"/>
  <c r="G5" i="31"/>
  <c r="B33" i="30"/>
  <c r="H17" i="30"/>
  <c r="H19" i="30" s="1"/>
  <c r="G17" i="30"/>
  <c r="G19" i="30" s="1"/>
  <c r="F17" i="30"/>
  <c r="F19" i="30" s="1"/>
  <c r="E17" i="30"/>
  <c r="E19" i="30" s="1"/>
  <c r="D17" i="30"/>
  <c r="D19" i="30" s="1"/>
  <c r="C17" i="30"/>
  <c r="C19" i="30" s="1"/>
  <c r="B17" i="30"/>
  <c r="B19" i="30" s="1"/>
  <c r="M15" i="30"/>
  <c r="O13" i="30"/>
  <c r="L13" i="30"/>
  <c r="E10" i="30"/>
  <c r="B10" i="30"/>
  <c r="B11" i="30" s="1"/>
  <c r="B12" i="30" s="1"/>
  <c r="S9" i="30"/>
  <c r="P9" i="30"/>
  <c r="N9" i="30"/>
  <c r="M9" i="30"/>
  <c r="H9" i="30"/>
  <c r="G9" i="30"/>
  <c r="D9" i="30"/>
  <c r="C9" i="30"/>
  <c r="N8" i="30"/>
  <c r="S4" i="30"/>
  <c r="P4" i="30"/>
  <c r="N4" i="30"/>
  <c r="M4" i="30"/>
  <c r="H4" i="30"/>
  <c r="H5" i="30" s="1"/>
  <c r="H6" i="30" s="1"/>
  <c r="G4" i="30"/>
  <c r="G5" i="30" s="1"/>
  <c r="G6" i="30" s="1"/>
  <c r="C4" i="30"/>
  <c r="C5" i="30" s="1"/>
  <c r="C6" i="30" s="1"/>
  <c r="H3" i="30"/>
  <c r="G3" i="30"/>
  <c r="F3" i="30"/>
  <c r="F9" i="30" s="1"/>
  <c r="E3" i="30"/>
  <c r="E9" i="30" s="1"/>
  <c r="D3" i="30"/>
  <c r="C3" i="30"/>
  <c r="B3" i="30"/>
  <c r="B9" i="30" s="1"/>
  <c r="H10" i="30"/>
  <c r="H11" i="30" s="1"/>
  <c r="H12" i="30" s="1"/>
  <c r="G10" i="30"/>
  <c r="G11" i="30" s="1"/>
  <c r="G12" i="30" s="1"/>
  <c r="F10" i="30"/>
  <c r="F11" i="30" s="1"/>
  <c r="F12" i="30" s="1"/>
  <c r="C10" i="30"/>
  <c r="C11" i="30" s="1"/>
  <c r="C12" i="30" s="1"/>
  <c r="E4" i="30"/>
  <c r="D10" i="30"/>
  <c r="B32" i="30"/>
  <c r="B29" i="30"/>
  <c r="B28" i="30"/>
  <c r="G61" i="27"/>
  <c r="S8" i="30" s="1"/>
  <c r="F61" i="27"/>
  <c r="M8" i="30" s="1"/>
  <c r="P8" i="30" s="1"/>
  <c r="B61" i="27"/>
  <c r="A1" i="27"/>
  <c r="G35" i="25"/>
  <c r="F35" i="25"/>
  <c r="B35" i="25"/>
  <c r="F36" i="25" s="1"/>
  <c r="G57" i="24"/>
  <c r="S2" i="30" s="1"/>
  <c r="F57" i="24"/>
  <c r="M2" i="30" s="1"/>
  <c r="P2" i="30" s="1"/>
  <c r="E57" i="24"/>
  <c r="B57" i="24"/>
  <c r="N2" i="30" s="1"/>
  <c r="A1" i="24"/>
  <c r="S6" i="30"/>
  <c r="M6" i="30"/>
  <c r="N6" i="30"/>
  <c r="FM328" i="18"/>
  <c r="FL328" i="18"/>
  <c r="FK328" i="18"/>
  <c r="FI328" i="18"/>
  <c r="FJ328" i="18" s="1"/>
  <c r="FH328" i="18"/>
  <c r="FG328" i="18"/>
  <c r="FD328" i="18"/>
  <c r="FE328" i="18" s="1"/>
  <c r="FC328" i="18"/>
  <c r="FA328" i="18"/>
  <c r="EZ328" i="18"/>
  <c r="FB328" i="18" s="1"/>
  <c r="EY328" i="18"/>
  <c r="EV328" i="18"/>
  <c r="EW328" i="18" s="1"/>
  <c r="EU328" i="18"/>
  <c r="ES328" i="18"/>
  <c r="ER328" i="18"/>
  <c r="ET328" i="18" s="1"/>
  <c r="EQ328" i="18"/>
  <c r="EN328" i="18"/>
  <c r="EM328" i="18"/>
  <c r="EO328" i="18" s="1"/>
  <c r="EL328" i="18"/>
  <c r="EK328" i="18"/>
  <c r="EJ328" i="18"/>
  <c r="EI328" i="18"/>
  <c r="EG328" i="18"/>
  <c r="EF328" i="18"/>
  <c r="EE328" i="18"/>
  <c r="EC328" i="18"/>
  <c r="ED328" i="18" s="1"/>
  <c r="EB328" i="18"/>
  <c r="EA328" i="18"/>
  <c r="DX328" i="18"/>
  <c r="DY328" i="18" s="1"/>
  <c r="DW328" i="18"/>
  <c r="DU328" i="18"/>
  <c r="DT328" i="18"/>
  <c r="DV328" i="18" s="1"/>
  <c r="DS328" i="18"/>
  <c r="DP328" i="18"/>
  <c r="DQ328" i="18" s="1"/>
  <c r="DO328" i="18"/>
  <c r="DM328" i="18"/>
  <c r="DL328" i="18"/>
  <c r="DN328" i="18" s="1"/>
  <c r="DK328" i="18"/>
  <c r="DH328" i="18"/>
  <c r="DG328" i="18"/>
  <c r="DI328" i="18" s="1"/>
  <c r="DF328" i="18"/>
  <c r="DE328" i="18"/>
  <c r="DD328" i="18"/>
  <c r="DC328" i="18"/>
  <c r="DA328" i="18"/>
  <c r="CZ328" i="18"/>
  <c r="CY328" i="18"/>
  <c r="CW328" i="18"/>
  <c r="CX328" i="18" s="1"/>
  <c r="CV328" i="18"/>
  <c r="CU328" i="18"/>
  <c r="CR328" i="18"/>
  <c r="CS328" i="18" s="1"/>
  <c r="CQ328" i="18"/>
  <c r="CO328" i="18"/>
  <c r="CN328" i="18"/>
  <c r="CP328" i="18" s="1"/>
  <c r="CM328" i="18"/>
  <c r="CJ328" i="18"/>
  <c r="CK328" i="18" s="1"/>
  <c r="CI328" i="18"/>
  <c r="CG328" i="18"/>
  <c r="CF328" i="18"/>
  <c r="CH328" i="18" s="1"/>
  <c r="CE328" i="18"/>
  <c r="CB328" i="18"/>
  <c r="CA328" i="18"/>
  <c r="CC328" i="18" s="1"/>
  <c r="BZ328" i="18"/>
  <c r="BY328" i="18"/>
  <c r="BX328" i="18"/>
  <c r="BW328" i="18"/>
  <c r="BU328" i="18"/>
  <c r="BT328" i="18"/>
  <c r="BS328" i="18"/>
  <c r="BQ328" i="18"/>
  <c r="BR328" i="18" s="1"/>
  <c r="BP328" i="18"/>
  <c r="BO328" i="18"/>
  <c r="BL328" i="18"/>
  <c r="BM328" i="18" s="1"/>
  <c r="BK328" i="18"/>
  <c r="BI328" i="18"/>
  <c r="BH328" i="18"/>
  <c r="BJ328" i="18" s="1"/>
  <c r="BG328" i="18"/>
  <c r="BD328" i="18"/>
  <c r="BE328" i="18" s="1"/>
  <c r="BC328" i="18"/>
  <c r="BA328" i="18"/>
  <c r="AZ328" i="18"/>
  <c r="BB328" i="18" s="1"/>
  <c r="AY328" i="18"/>
  <c r="AV328" i="18"/>
  <c r="AU328" i="18"/>
  <c r="AT328" i="18"/>
  <c r="AS328" i="18"/>
  <c r="AR328" i="18"/>
  <c r="AQ328" i="18"/>
  <c r="AO328" i="18"/>
  <c r="AN328" i="18"/>
  <c r="AM328" i="18"/>
  <c r="AK328" i="18"/>
  <c r="AL328" i="18" s="1"/>
  <c r="AJ328" i="18"/>
  <c r="AI328" i="18"/>
  <c r="AF328" i="18"/>
  <c r="AG328" i="18" s="1"/>
  <c r="AE328" i="18"/>
  <c r="AC328" i="18"/>
  <c r="AB328" i="18"/>
  <c r="AD328" i="18" s="1"/>
  <c r="AA328" i="18"/>
  <c r="X328" i="18"/>
  <c r="Y328" i="18" s="1"/>
  <c r="W328" i="18"/>
  <c r="U328" i="18"/>
  <c r="T328" i="18"/>
  <c r="V328" i="18" s="1"/>
  <c r="S328" i="18"/>
  <c r="P328" i="18"/>
  <c r="O328" i="18"/>
  <c r="N328" i="18"/>
  <c r="M328" i="18"/>
  <c r="L328" i="18"/>
  <c r="K328" i="18"/>
  <c r="I328" i="18"/>
  <c r="H328" i="18"/>
  <c r="G328" i="18"/>
  <c r="E328" i="18"/>
  <c r="F328" i="18" s="1"/>
  <c r="D328" i="18"/>
  <c r="C328" i="18"/>
  <c r="FM327" i="18"/>
  <c r="FE327" i="18"/>
  <c r="EW327" i="18"/>
  <c r="EO327" i="18"/>
  <c r="EG327" i="18"/>
  <c r="DY327" i="18"/>
  <c r="DQ327" i="18"/>
  <c r="DI327" i="18"/>
  <c r="DA327" i="18"/>
  <c r="CS327" i="18"/>
  <c r="CK327" i="18"/>
  <c r="CC327" i="18"/>
  <c r="BU327" i="18"/>
  <c r="BM327" i="18"/>
  <c r="BE327" i="18"/>
  <c r="AW327" i="18"/>
  <c r="AO327" i="18"/>
  <c r="AG327" i="18"/>
  <c r="Y327" i="18"/>
  <c r="Q327" i="18"/>
  <c r="I327" i="18"/>
  <c r="FM326" i="18"/>
  <c r="FE326" i="18"/>
  <c r="EW326" i="18"/>
  <c r="EO326" i="18"/>
  <c r="EG326" i="18"/>
  <c r="DY326" i="18"/>
  <c r="DQ326" i="18"/>
  <c r="DI326" i="18"/>
  <c r="DA326" i="18"/>
  <c r="CS326" i="18"/>
  <c r="CK326" i="18"/>
  <c r="CC326" i="18"/>
  <c r="BU326" i="18"/>
  <c r="BM326" i="18"/>
  <c r="BE326" i="18"/>
  <c r="AW326" i="18"/>
  <c r="AO326" i="18"/>
  <c r="AG326" i="18"/>
  <c r="Y326" i="18"/>
  <c r="Q326" i="18"/>
  <c r="I326" i="18"/>
  <c r="FL325" i="18"/>
  <c r="FM325" i="18" s="1"/>
  <c r="FK325" i="18"/>
  <c r="FJ325" i="18"/>
  <c r="FI325" i="18"/>
  <c r="FH325" i="18"/>
  <c r="FG325" i="18"/>
  <c r="FE325" i="18"/>
  <c r="FD325" i="18"/>
  <c r="FC325" i="18"/>
  <c r="FA325" i="18"/>
  <c r="FB325" i="18" s="1"/>
  <c r="EZ325" i="18"/>
  <c r="EY325" i="18"/>
  <c r="EV325" i="18"/>
  <c r="EW325" i="18" s="1"/>
  <c r="EU325" i="18"/>
  <c r="ES325" i="18"/>
  <c r="ER325" i="18"/>
  <c r="EQ325" i="18"/>
  <c r="EN325" i="18"/>
  <c r="EO325" i="18" s="1"/>
  <c r="EM325" i="18"/>
  <c r="EK325" i="18"/>
  <c r="EJ325" i="18"/>
  <c r="EL325" i="18" s="1"/>
  <c r="EI325" i="18"/>
  <c r="EF325" i="18"/>
  <c r="EG325" i="18" s="1"/>
  <c r="EE325" i="18"/>
  <c r="ED325" i="18"/>
  <c r="EC325" i="18"/>
  <c r="EB325" i="18"/>
  <c r="EA325" i="18"/>
  <c r="DY325" i="18"/>
  <c r="DX325" i="18"/>
  <c r="DW325" i="18"/>
  <c r="DU325" i="18"/>
  <c r="DV325" i="18" s="1"/>
  <c r="DT325" i="18"/>
  <c r="DS325" i="18"/>
  <c r="DP325" i="18"/>
  <c r="DQ325" i="18" s="1"/>
  <c r="DO325" i="18"/>
  <c r="DM325" i="18"/>
  <c r="DL325" i="18"/>
  <c r="DK325" i="18"/>
  <c r="DH325" i="18"/>
  <c r="DI325" i="18" s="1"/>
  <c r="DG325" i="18"/>
  <c r="DE325" i="18"/>
  <c r="DD325" i="18"/>
  <c r="DF325" i="18" s="1"/>
  <c r="DC325" i="18"/>
  <c r="CZ325" i="18"/>
  <c r="DA325" i="18" s="1"/>
  <c r="CY325" i="18"/>
  <c r="CX325" i="18"/>
  <c r="CW325" i="18"/>
  <c r="CV325" i="18"/>
  <c r="CU325" i="18"/>
  <c r="CS325" i="18"/>
  <c r="CR325" i="18"/>
  <c r="CQ325" i="18"/>
  <c r="CO325" i="18"/>
  <c r="CP325" i="18" s="1"/>
  <c r="CN325" i="18"/>
  <c r="CM325" i="18"/>
  <c r="CJ325" i="18"/>
  <c r="CK325" i="18" s="1"/>
  <c r="CI325" i="18"/>
  <c r="CG325" i="18"/>
  <c r="CF325" i="18"/>
  <c r="CE325" i="18"/>
  <c r="CB325" i="18"/>
  <c r="CC325" i="18" s="1"/>
  <c r="CA325" i="18"/>
  <c r="BY325" i="18"/>
  <c r="BX325" i="18"/>
  <c r="BZ325" i="18" s="1"/>
  <c r="BW325" i="18"/>
  <c r="BT325" i="18"/>
  <c r="BU325" i="18" s="1"/>
  <c r="BS325" i="18"/>
  <c r="BR325" i="18"/>
  <c r="BQ325" i="18"/>
  <c r="BP325" i="18"/>
  <c r="BO325" i="18"/>
  <c r="BM325" i="18"/>
  <c r="BL325" i="18"/>
  <c r="BK325" i="18"/>
  <c r="BI325" i="18"/>
  <c r="BJ325" i="18" s="1"/>
  <c r="BH325" i="18"/>
  <c r="BG325" i="18"/>
  <c r="BD325" i="18"/>
  <c r="BE325" i="18" s="1"/>
  <c r="BC325" i="18"/>
  <c r="BA325" i="18"/>
  <c r="AZ325" i="18"/>
  <c r="AY325" i="18"/>
  <c r="AV325" i="18"/>
  <c r="AW325" i="18" s="1"/>
  <c r="AU325" i="18"/>
  <c r="AS325" i="18"/>
  <c r="AR325" i="18"/>
  <c r="AT325" i="18" s="1"/>
  <c r="AQ325" i="18"/>
  <c r="AN325" i="18"/>
  <c r="AM325" i="18"/>
  <c r="AO325" i="18" s="1"/>
  <c r="AL325" i="18"/>
  <c r="AK325" i="18"/>
  <c r="AJ325" i="18"/>
  <c r="AI325" i="18"/>
  <c r="AG325" i="18"/>
  <c r="AF325" i="18"/>
  <c r="AE325" i="18"/>
  <c r="AC325" i="18"/>
  <c r="AD325" i="18" s="1"/>
  <c r="AB325" i="18"/>
  <c r="AA325" i="18"/>
  <c r="X325" i="18"/>
  <c r="Y325" i="18" s="1"/>
  <c r="W325" i="18"/>
  <c r="U325" i="18"/>
  <c r="T325" i="18"/>
  <c r="S325" i="18"/>
  <c r="P325" i="18"/>
  <c r="Q325" i="18" s="1"/>
  <c r="O325" i="18"/>
  <c r="M325" i="18"/>
  <c r="L325" i="18"/>
  <c r="N325" i="18" s="1"/>
  <c r="K325" i="18"/>
  <c r="H325" i="18"/>
  <c r="I325" i="18" s="1"/>
  <c r="G325" i="18"/>
  <c r="F325" i="18"/>
  <c r="E325" i="18"/>
  <c r="D325" i="18"/>
  <c r="C325" i="18"/>
  <c r="FM324" i="18"/>
  <c r="FE324" i="18"/>
  <c r="EW324" i="18"/>
  <c r="EO324" i="18"/>
  <c r="EG324" i="18"/>
  <c r="DY324" i="18"/>
  <c r="DQ324" i="18"/>
  <c r="DI324" i="18"/>
  <c r="DA324" i="18"/>
  <c r="CS324" i="18"/>
  <c r="CK324" i="18"/>
  <c r="CC324" i="18"/>
  <c r="BU324" i="18"/>
  <c r="BM324" i="18"/>
  <c r="BE324" i="18"/>
  <c r="AW324" i="18"/>
  <c r="AO324" i="18"/>
  <c r="AG324" i="18"/>
  <c r="Y324" i="18"/>
  <c r="Q324" i="18"/>
  <c r="I324" i="18"/>
  <c r="FM323" i="18"/>
  <c r="FE323" i="18"/>
  <c r="EW323" i="18"/>
  <c r="EO323" i="18"/>
  <c r="EG323" i="18"/>
  <c r="DY323" i="18"/>
  <c r="DQ323" i="18"/>
  <c r="DI323" i="18"/>
  <c r="DA323" i="18"/>
  <c r="CS323" i="18"/>
  <c r="CK323" i="18"/>
  <c r="CC323" i="18"/>
  <c r="BU323" i="18"/>
  <c r="BM323" i="18"/>
  <c r="BE323" i="18"/>
  <c r="AW323" i="18"/>
  <c r="AO323" i="18"/>
  <c r="AG323" i="18"/>
  <c r="Y323" i="18"/>
  <c r="Q323" i="18"/>
  <c r="I323" i="18"/>
  <c r="FM322" i="18"/>
  <c r="FE322" i="18"/>
  <c r="EW322" i="18"/>
  <c r="EO322" i="18"/>
  <c r="EG322" i="18"/>
  <c r="DY322" i="18"/>
  <c r="DQ322" i="18"/>
  <c r="DI322" i="18"/>
  <c r="DA322" i="18"/>
  <c r="CS322" i="18"/>
  <c r="CK322" i="18"/>
  <c r="CC322" i="18"/>
  <c r="BU322" i="18"/>
  <c r="BM322" i="18"/>
  <c r="BE322" i="18"/>
  <c r="AW322" i="18"/>
  <c r="AO322" i="18"/>
  <c r="AG322" i="18"/>
  <c r="Y322" i="18"/>
  <c r="Q322" i="18"/>
  <c r="I322" i="18"/>
  <c r="FM321" i="18"/>
  <c r="FE321" i="18"/>
  <c r="EW321" i="18"/>
  <c r="EO321" i="18"/>
  <c r="EG321" i="18"/>
  <c r="DY321" i="18"/>
  <c r="DQ321" i="18"/>
  <c r="DI321" i="18"/>
  <c r="DA321" i="18"/>
  <c r="CS321" i="18"/>
  <c r="CK321" i="18"/>
  <c r="CC321" i="18"/>
  <c r="BU321" i="18"/>
  <c r="BM321" i="18"/>
  <c r="BE321" i="18"/>
  <c r="AW321" i="18"/>
  <c r="AO321" i="18"/>
  <c r="AG321" i="18"/>
  <c r="Y321" i="18"/>
  <c r="Q321" i="18"/>
  <c r="I321" i="18"/>
  <c r="FM320" i="18"/>
  <c r="FE320" i="18"/>
  <c r="EW320" i="18"/>
  <c r="EO320" i="18"/>
  <c r="EG320" i="18"/>
  <c r="DY320" i="18"/>
  <c r="DQ320" i="18"/>
  <c r="DI320" i="18"/>
  <c r="DA320" i="18"/>
  <c r="CS320" i="18"/>
  <c r="CK320" i="18"/>
  <c r="CC320" i="18"/>
  <c r="BU320" i="18"/>
  <c r="BM320" i="18"/>
  <c r="BE320" i="18"/>
  <c r="AW320" i="18"/>
  <c r="AO320" i="18"/>
  <c r="AG320" i="18"/>
  <c r="Y320" i="18"/>
  <c r="Q320" i="18"/>
  <c r="I320" i="18"/>
  <c r="FL319" i="18"/>
  <c r="FM319" i="18" s="1"/>
  <c r="FK319" i="18"/>
  <c r="FJ319" i="18"/>
  <c r="FI319" i="18"/>
  <c r="FH319" i="18"/>
  <c r="FG319" i="18"/>
  <c r="FE319" i="18"/>
  <c r="FD319" i="18"/>
  <c r="FC319" i="18"/>
  <c r="FB319" i="18"/>
  <c r="FA319" i="18"/>
  <c r="EZ319" i="18"/>
  <c r="EY319" i="18"/>
  <c r="EW319" i="18"/>
  <c r="EV319" i="18"/>
  <c r="EU319" i="18"/>
  <c r="ES319" i="18"/>
  <c r="ER319" i="18"/>
  <c r="EQ319" i="18"/>
  <c r="EN319" i="18"/>
  <c r="EM319" i="18"/>
  <c r="EK319" i="18"/>
  <c r="EJ319" i="18"/>
  <c r="EL319" i="18" s="1"/>
  <c r="EI319" i="18"/>
  <c r="EF319" i="18"/>
  <c r="EG319" i="18" s="1"/>
  <c r="EE319" i="18"/>
  <c r="ED319" i="18"/>
  <c r="EC319" i="18"/>
  <c r="EB319" i="18"/>
  <c r="EA319" i="18"/>
  <c r="DY319" i="18"/>
  <c r="DX319" i="18"/>
  <c r="DW319" i="18"/>
  <c r="DV319" i="18"/>
  <c r="DU319" i="18"/>
  <c r="DT319" i="18"/>
  <c r="DS319" i="18"/>
  <c r="DQ319" i="18"/>
  <c r="DP319" i="18"/>
  <c r="DO319" i="18"/>
  <c r="DM319" i="18"/>
  <c r="DL319" i="18"/>
  <c r="DK319" i="18"/>
  <c r="DH319" i="18"/>
  <c r="DG319" i="18"/>
  <c r="DE319" i="18"/>
  <c r="DD319" i="18"/>
  <c r="DF319" i="18" s="1"/>
  <c r="DC319" i="18"/>
  <c r="CZ319" i="18"/>
  <c r="DA319" i="18" s="1"/>
  <c r="CY319" i="18"/>
  <c r="CX319" i="18"/>
  <c r="CW319" i="18"/>
  <c r="CV319" i="18"/>
  <c r="CU319" i="18"/>
  <c r="CS319" i="18"/>
  <c r="CR319" i="18"/>
  <c r="CQ319" i="18"/>
  <c r="CP319" i="18"/>
  <c r="CO319" i="18"/>
  <c r="CN319" i="18"/>
  <c r="CM319" i="18"/>
  <c r="CK319" i="18"/>
  <c r="CJ319" i="18"/>
  <c r="CI319" i="18"/>
  <c r="CG319" i="18"/>
  <c r="CF319" i="18"/>
  <c r="CE319" i="18"/>
  <c r="CB319" i="18"/>
  <c r="CA319" i="18"/>
  <c r="BY319" i="18"/>
  <c r="BX319" i="18"/>
  <c r="BZ319" i="18" s="1"/>
  <c r="BW319" i="18"/>
  <c r="BT319" i="18"/>
  <c r="BU319" i="18" s="1"/>
  <c r="BS319" i="18"/>
  <c r="BR319" i="18"/>
  <c r="BQ319" i="18"/>
  <c r="BP319" i="18"/>
  <c r="BO319" i="18"/>
  <c r="BM319" i="18"/>
  <c r="BL319" i="18"/>
  <c r="BK319" i="18"/>
  <c r="BJ319" i="18"/>
  <c r="BI319" i="18"/>
  <c r="BH319" i="18"/>
  <c r="BG319" i="18"/>
  <c r="BE319" i="18"/>
  <c r="BD319" i="18"/>
  <c r="BC319" i="18"/>
  <c r="BA319" i="18"/>
  <c r="AZ319" i="18"/>
  <c r="AY319" i="18"/>
  <c r="AV319" i="18"/>
  <c r="AU319" i="18"/>
  <c r="AS319" i="18"/>
  <c r="AR319" i="18"/>
  <c r="AT319" i="18" s="1"/>
  <c r="AQ319" i="18"/>
  <c r="AN319" i="18"/>
  <c r="AO319" i="18" s="1"/>
  <c r="AM319" i="18"/>
  <c r="AL319" i="18"/>
  <c r="AK319" i="18"/>
  <c r="AJ319" i="18"/>
  <c r="AI319" i="18"/>
  <c r="AG319" i="18"/>
  <c r="AF319" i="18"/>
  <c r="AE319" i="18"/>
  <c r="AD319" i="18"/>
  <c r="AC319" i="18"/>
  <c r="AB319" i="18"/>
  <c r="AA319" i="18"/>
  <c r="Y319" i="18"/>
  <c r="X319" i="18"/>
  <c r="W319" i="18"/>
  <c r="U319" i="18"/>
  <c r="T319" i="18"/>
  <c r="S319" i="18"/>
  <c r="P319" i="18"/>
  <c r="O319" i="18"/>
  <c r="M319" i="18"/>
  <c r="L319" i="18"/>
  <c r="N319" i="18" s="1"/>
  <c r="K319" i="18"/>
  <c r="H319" i="18"/>
  <c r="I319" i="18" s="1"/>
  <c r="G319" i="18"/>
  <c r="F319" i="18"/>
  <c r="E319" i="18"/>
  <c r="D319" i="18"/>
  <c r="C319" i="18"/>
  <c r="FM318" i="18"/>
  <c r="FE318" i="18"/>
  <c r="EW318" i="18"/>
  <c r="EO318" i="18"/>
  <c r="EG318" i="18"/>
  <c r="DY318" i="18"/>
  <c r="DQ318" i="18"/>
  <c r="DI318" i="18"/>
  <c r="DA318" i="18"/>
  <c r="CS318" i="18"/>
  <c r="CK318" i="18"/>
  <c r="CC318" i="18"/>
  <c r="BU318" i="18"/>
  <c r="BM318" i="18"/>
  <c r="BE318" i="18"/>
  <c r="AW318" i="18"/>
  <c r="AO318" i="18"/>
  <c r="AG318" i="18"/>
  <c r="Y318" i="18"/>
  <c r="Q318" i="18"/>
  <c r="I318" i="18"/>
  <c r="FM317" i="18"/>
  <c r="FE317" i="18"/>
  <c r="EW317" i="18"/>
  <c r="EO317" i="18"/>
  <c r="EG317" i="18"/>
  <c r="DY317" i="18"/>
  <c r="DQ317" i="18"/>
  <c r="DI317" i="18"/>
  <c r="DA317" i="18"/>
  <c r="CS317" i="18"/>
  <c r="CK317" i="18"/>
  <c r="CC317" i="18"/>
  <c r="BU317" i="18"/>
  <c r="BM317" i="18"/>
  <c r="BE317" i="18"/>
  <c r="AW317" i="18"/>
  <c r="AO317" i="18"/>
  <c r="AG317" i="18"/>
  <c r="Y317" i="18"/>
  <c r="Q317" i="18"/>
  <c r="I317" i="18"/>
  <c r="FM316" i="18"/>
  <c r="FE316" i="18"/>
  <c r="EW316" i="18"/>
  <c r="EO316" i="18"/>
  <c r="EG316" i="18"/>
  <c r="DY316" i="18"/>
  <c r="DQ316" i="18"/>
  <c r="DI316" i="18"/>
  <c r="DA316" i="18"/>
  <c r="CS316" i="18"/>
  <c r="CK316" i="18"/>
  <c r="CC316" i="18"/>
  <c r="BU316" i="18"/>
  <c r="BM316" i="18"/>
  <c r="BE316" i="18"/>
  <c r="AW316" i="18"/>
  <c r="AO316" i="18"/>
  <c r="AG316" i="18"/>
  <c r="Y316" i="18"/>
  <c r="Q316" i="18"/>
  <c r="I316" i="18"/>
  <c r="FM315" i="18"/>
  <c r="FE315" i="18"/>
  <c r="EW315" i="18"/>
  <c r="EO315" i="18"/>
  <c r="EG315" i="18"/>
  <c r="DY315" i="18"/>
  <c r="DQ315" i="18"/>
  <c r="DI315" i="18"/>
  <c r="DA315" i="18"/>
  <c r="CS315" i="18"/>
  <c r="CK315" i="18"/>
  <c r="CC315" i="18"/>
  <c r="BU315" i="18"/>
  <c r="BM315" i="18"/>
  <c r="BE315" i="18"/>
  <c r="AW315" i="18"/>
  <c r="AO315" i="18"/>
  <c r="AG315" i="18"/>
  <c r="Y315" i="18"/>
  <c r="Q315" i="18"/>
  <c r="I315" i="18"/>
  <c r="FM314" i="18"/>
  <c r="FE314" i="18"/>
  <c r="EW314" i="18"/>
  <c r="EO314" i="18"/>
  <c r="EG314" i="18"/>
  <c r="DY314" i="18"/>
  <c r="DQ314" i="18"/>
  <c r="DI314" i="18"/>
  <c r="DA314" i="18"/>
  <c r="CS314" i="18"/>
  <c r="CK314" i="18"/>
  <c r="CC314" i="18"/>
  <c r="BU314" i="18"/>
  <c r="BM314" i="18"/>
  <c r="BE314" i="18"/>
  <c r="AW314" i="18"/>
  <c r="AO314" i="18"/>
  <c r="AG314" i="18"/>
  <c r="Y314" i="18"/>
  <c r="Q314" i="18"/>
  <c r="I314" i="18"/>
  <c r="FL313" i="18"/>
  <c r="FK313" i="18"/>
  <c r="FJ313" i="18"/>
  <c r="FI313" i="18"/>
  <c r="FH313" i="18"/>
  <c r="FG313" i="18"/>
  <c r="FE313" i="18"/>
  <c r="FD313" i="18"/>
  <c r="FC313" i="18"/>
  <c r="FB313" i="18"/>
  <c r="FA313" i="18"/>
  <c r="EZ313" i="18"/>
  <c r="EY313" i="18"/>
  <c r="EW313" i="18"/>
  <c r="EV313" i="18"/>
  <c r="EU313" i="18"/>
  <c r="ES313" i="18"/>
  <c r="ET313" i="18" s="1"/>
  <c r="ER313" i="18"/>
  <c r="EQ313" i="18"/>
  <c r="EN313" i="18"/>
  <c r="EO313" i="18" s="1"/>
  <c r="EM313" i="18"/>
  <c r="EK313" i="18"/>
  <c r="EJ313" i="18"/>
  <c r="EL313" i="18" s="1"/>
  <c r="EI313" i="18"/>
  <c r="EF313" i="18"/>
  <c r="EE313" i="18"/>
  <c r="EG313" i="18" s="1"/>
  <c r="ED313" i="18"/>
  <c r="EC313" i="18"/>
  <c r="EB313" i="18"/>
  <c r="EA313" i="18"/>
  <c r="DY313" i="18"/>
  <c r="DX313" i="18"/>
  <c r="DW313" i="18"/>
  <c r="DU313" i="18"/>
  <c r="DV313" i="18" s="1"/>
  <c r="DT313" i="18"/>
  <c r="DS313" i="18"/>
  <c r="DP313" i="18"/>
  <c r="DQ313" i="18" s="1"/>
  <c r="DO313" i="18"/>
  <c r="DM313" i="18"/>
  <c r="DL313" i="18"/>
  <c r="DN313" i="18" s="1"/>
  <c r="DK313" i="18"/>
  <c r="DH313" i="18"/>
  <c r="DI313" i="18" s="1"/>
  <c r="DG313" i="18"/>
  <c r="DE313" i="18"/>
  <c r="DD313" i="18"/>
  <c r="DF313" i="18" s="1"/>
  <c r="DC313" i="18"/>
  <c r="CZ313" i="18"/>
  <c r="CY313" i="18"/>
  <c r="DA313" i="18" s="1"/>
  <c r="CX313" i="18"/>
  <c r="CW313" i="18"/>
  <c r="CV313" i="18"/>
  <c r="CU313" i="18"/>
  <c r="CS313" i="18"/>
  <c r="CR313" i="18"/>
  <c r="CQ313" i="18"/>
  <c r="CO313" i="18"/>
  <c r="CP313" i="18" s="1"/>
  <c r="CN313" i="18"/>
  <c r="CM313" i="18"/>
  <c r="CJ313" i="18"/>
  <c r="CK313" i="18" s="1"/>
  <c r="CI313" i="18"/>
  <c r="CG313" i="18"/>
  <c r="CF313" i="18"/>
  <c r="CH313" i="18" s="1"/>
  <c r="CE313" i="18"/>
  <c r="CB313" i="18"/>
  <c r="CC313" i="18" s="1"/>
  <c r="CA313" i="18"/>
  <c r="BY313" i="18"/>
  <c r="BX313" i="18"/>
  <c r="BZ313" i="18" s="1"/>
  <c r="BW313" i="18"/>
  <c r="BT313" i="18"/>
  <c r="BS313" i="18"/>
  <c r="BU313" i="18" s="1"/>
  <c r="BR313" i="18"/>
  <c r="BQ313" i="18"/>
  <c r="BP313" i="18"/>
  <c r="BO313" i="18"/>
  <c r="BM313" i="18"/>
  <c r="BL313" i="18"/>
  <c r="BK313" i="18"/>
  <c r="BI313" i="18"/>
  <c r="BJ313" i="18" s="1"/>
  <c r="BH313" i="18"/>
  <c r="BG313" i="18"/>
  <c r="BD313" i="18"/>
  <c r="BE313" i="18" s="1"/>
  <c r="BC313" i="18"/>
  <c r="BA313" i="18"/>
  <c r="AZ313" i="18"/>
  <c r="BB313" i="18" s="1"/>
  <c r="AY313" i="18"/>
  <c r="AV313" i="18"/>
  <c r="AW313" i="18" s="1"/>
  <c r="AU313" i="18"/>
  <c r="AS313" i="18"/>
  <c r="AR313" i="18"/>
  <c r="AT313" i="18" s="1"/>
  <c r="AQ313" i="18"/>
  <c r="AN313" i="18"/>
  <c r="AM313" i="18"/>
  <c r="AO313" i="18" s="1"/>
  <c r="AL313" i="18"/>
  <c r="AK313" i="18"/>
  <c r="AJ313" i="18"/>
  <c r="AI313" i="18"/>
  <c r="AG313" i="18"/>
  <c r="AF313" i="18"/>
  <c r="AE313" i="18"/>
  <c r="AC313" i="18"/>
  <c r="AD313" i="18" s="1"/>
  <c r="AB313" i="18"/>
  <c r="AA313" i="18"/>
  <c r="X313" i="18"/>
  <c r="Y313" i="18" s="1"/>
  <c r="W313" i="18"/>
  <c r="U313" i="18"/>
  <c r="T313" i="18"/>
  <c r="V313" i="18" s="1"/>
  <c r="S313" i="18"/>
  <c r="P313" i="18"/>
  <c r="Q313" i="18" s="1"/>
  <c r="O313" i="18"/>
  <c r="M313" i="18"/>
  <c r="L313" i="18"/>
  <c r="N313" i="18" s="1"/>
  <c r="K313" i="18"/>
  <c r="H313" i="18"/>
  <c r="G313" i="18"/>
  <c r="I313" i="18" s="1"/>
  <c r="F313" i="18"/>
  <c r="E313" i="18"/>
  <c r="D313" i="18"/>
  <c r="C313" i="18"/>
  <c r="FM312" i="18"/>
  <c r="FE312" i="18"/>
  <c r="EW312" i="18"/>
  <c r="EO312" i="18"/>
  <c r="EG312" i="18"/>
  <c r="DY312" i="18"/>
  <c r="DQ312" i="18"/>
  <c r="DI312" i="18"/>
  <c r="DA312" i="18"/>
  <c r="CS312" i="18"/>
  <c r="CK312" i="18"/>
  <c r="CC312" i="18"/>
  <c r="BU312" i="18"/>
  <c r="BM312" i="18"/>
  <c r="BE312" i="18"/>
  <c r="AW312" i="18"/>
  <c r="AO312" i="18"/>
  <c r="AG312" i="18"/>
  <c r="Y312" i="18"/>
  <c r="Q312" i="18"/>
  <c r="I312" i="18"/>
  <c r="FM311" i="18"/>
  <c r="FE311" i="18"/>
  <c r="EW311" i="18"/>
  <c r="EO311" i="18"/>
  <c r="EG311" i="18"/>
  <c r="DY311" i="18"/>
  <c r="DQ311" i="18"/>
  <c r="DI311" i="18"/>
  <c r="DA311" i="18"/>
  <c r="CS311" i="18"/>
  <c r="CK311" i="18"/>
  <c r="CC311" i="18"/>
  <c r="BU311" i="18"/>
  <c r="BM311" i="18"/>
  <c r="BE311" i="18"/>
  <c r="AW311" i="18"/>
  <c r="AO311" i="18"/>
  <c r="AG311" i="18"/>
  <c r="Y311" i="18"/>
  <c r="Q311" i="18"/>
  <c r="I311" i="18"/>
  <c r="FM310" i="18"/>
  <c r="FE310" i="18"/>
  <c r="EW310" i="18"/>
  <c r="EO310" i="18"/>
  <c r="EG310" i="18"/>
  <c r="DY310" i="18"/>
  <c r="DQ310" i="18"/>
  <c r="DI310" i="18"/>
  <c r="DA310" i="18"/>
  <c r="CS310" i="18"/>
  <c r="CK310" i="18"/>
  <c r="CC310" i="18"/>
  <c r="BU310" i="18"/>
  <c r="BM310" i="18"/>
  <c r="BE310" i="18"/>
  <c r="AW310" i="18"/>
  <c r="AO310" i="18"/>
  <c r="AG310" i="18"/>
  <c r="Y310" i="18"/>
  <c r="Q310" i="18"/>
  <c r="I310" i="18"/>
  <c r="FM309" i="18"/>
  <c r="FE309" i="18"/>
  <c r="EW309" i="18"/>
  <c r="EO309" i="18"/>
  <c r="EG309" i="18"/>
  <c r="DY309" i="18"/>
  <c r="DQ309" i="18"/>
  <c r="DI309" i="18"/>
  <c r="DA309" i="18"/>
  <c r="CS309" i="18"/>
  <c r="CK309" i="18"/>
  <c r="CC309" i="18"/>
  <c r="BU309" i="18"/>
  <c r="BM309" i="18"/>
  <c r="BE309" i="18"/>
  <c r="AW309" i="18"/>
  <c r="AO309" i="18"/>
  <c r="AG309" i="18"/>
  <c r="Y309" i="18"/>
  <c r="Q309" i="18"/>
  <c r="I309" i="18"/>
  <c r="FM308" i="18"/>
  <c r="FE308" i="18"/>
  <c r="EW308" i="18"/>
  <c r="EO308" i="18"/>
  <c r="EG308" i="18"/>
  <c r="DY308" i="18"/>
  <c r="DQ308" i="18"/>
  <c r="DI308" i="18"/>
  <c r="DA308" i="18"/>
  <c r="CS308" i="18"/>
  <c r="CK308" i="18"/>
  <c r="CC308" i="18"/>
  <c r="BU308" i="18"/>
  <c r="BM308" i="18"/>
  <c r="BE308" i="18"/>
  <c r="AW308" i="18"/>
  <c r="AO308" i="18"/>
  <c r="AG308" i="18"/>
  <c r="Y308" i="18"/>
  <c r="Q308" i="18"/>
  <c r="I308" i="18"/>
  <c r="FL307" i="18"/>
  <c r="FK307" i="18"/>
  <c r="FM307" i="18" s="1"/>
  <c r="FJ307" i="18"/>
  <c r="FI307" i="18"/>
  <c r="FH307" i="18"/>
  <c r="FG307" i="18"/>
  <c r="FE307" i="18"/>
  <c r="FD307" i="18"/>
  <c r="FC307" i="18"/>
  <c r="FA307" i="18"/>
  <c r="FB307" i="18" s="1"/>
  <c r="EZ307" i="18"/>
  <c r="EY307" i="18"/>
  <c r="EV307" i="18"/>
  <c r="EW307" i="18" s="1"/>
  <c r="EU307" i="18"/>
  <c r="ES307" i="18"/>
  <c r="ER307" i="18"/>
  <c r="ET307" i="18" s="1"/>
  <c r="EQ307" i="18"/>
  <c r="EN307" i="18"/>
  <c r="EO307" i="18" s="1"/>
  <c r="EM307" i="18"/>
  <c r="EK307" i="18"/>
  <c r="EJ307" i="18"/>
  <c r="EL307" i="18" s="1"/>
  <c r="EI307" i="18"/>
  <c r="EF307" i="18"/>
  <c r="EE307" i="18"/>
  <c r="EG307" i="18" s="1"/>
  <c r="ED307" i="18"/>
  <c r="EC307" i="18"/>
  <c r="EB307" i="18"/>
  <c r="EA307" i="18"/>
  <c r="DY307" i="18"/>
  <c r="DX307" i="18"/>
  <c r="DW307" i="18"/>
  <c r="DU307" i="18"/>
  <c r="DV307" i="18" s="1"/>
  <c r="DT307" i="18"/>
  <c r="DS307" i="18"/>
  <c r="DP307" i="18"/>
  <c r="DQ307" i="18" s="1"/>
  <c r="DO307" i="18"/>
  <c r="DM307" i="18"/>
  <c r="DL307" i="18"/>
  <c r="DN307" i="18" s="1"/>
  <c r="DK307" i="18"/>
  <c r="DH307" i="18"/>
  <c r="DI307" i="18" s="1"/>
  <c r="DG307" i="18"/>
  <c r="DE307" i="18"/>
  <c r="DD307" i="18"/>
  <c r="DF307" i="18" s="1"/>
  <c r="DC307" i="18"/>
  <c r="CZ307" i="18"/>
  <c r="CY307" i="18"/>
  <c r="DA307" i="18" s="1"/>
  <c r="CX307" i="18"/>
  <c r="CW307" i="18"/>
  <c r="CV307" i="18"/>
  <c r="CU307" i="18"/>
  <c r="CS307" i="18"/>
  <c r="CR307" i="18"/>
  <c r="CQ307" i="18"/>
  <c r="CO307" i="18"/>
  <c r="CP307" i="18" s="1"/>
  <c r="CN307" i="18"/>
  <c r="CM307" i="18"/>
  <c r="CJ307" i="18"/>
  <c r="CK307" i="18" s="1"/>
  <c r="CI307" i="18"/>
  <c r="CG307" i="18"/>
  <c r="CF307" i="18"/>
  <c r="CH307" i="18" s="1"/>
  <c r="CE307" i="18"/>
  <c r="CB307" i="18"/>
  <c r="CC307" i="18" s="1"/>
  <c r="CA307" i="18"/>
  <c r="BY307" i="18"/>
  <c r="BX307" i="18"/>
  <c r="BZ307" i="18" s="1"/>
  <c r="BW307" i="18"/>
  <c r="BT307" i="18"/>
  <c r="BS307" i="18"/>
  <c r="BU307" i="18" s="1"/>
  <c r="BR307" i="18"/>
  <c r="BQ307" i="18"/>
  <c r="BP307" i="18"/>
  <c r="BO307" i="18"/>
  <c r="BM307" i="18"/>
  <c r="BL307" i="18"/>
  <c r="BK307" i="18"/>
  <c r="BI307" i="18"/>
  <c r="BJ307" i="18" s="1"/>
  <c r="BH307" i="18"/>
  <c r="BG307" i="18"/>
  <c r="BD307" i="18"/>
  <c r="BE307" i="18" s="1"/>
  <c r="BC307" i="18"/>
  <c r="BA307" i="18"/>
  <c r="AZ307" i="18"/>
  <c r="BB307" i="18" s="1"/>
  <c r="AY307" i="18"/>
  <c r="AV307" i="18"/>
  <c r="AW307" i="18" s="1"/>
  <c r="AU307" i="18"/>
  <c r="AS307" i="18"/>
  <c r="AR307" i="18"/>
  <c r="AT307" i="18" s="1"/>
  <c r="AQ307" i="18"/>
  <c r="AN307" i="18"/>
  <c r="AM307" i="18"/>
  <c r="AO307" i="18" s="1"/>
  <c r="AL307" i="18"/>
  <c r="AK307" i="18"/>
  <c r="AJ307" i="18"/>
  <c r="AI307" i="18"/>
  <c r="AG307" i="18"/>
  <c r="AF307" i="18"/>
  <c r="AE307" i="18"/>
  <c r="AC307" i="18"/>
  <c r="AD307" i="18" s="1"/>
  <c r="AB307" i="18"/>
  <c r="AA307" i="18"/>
  <c r="X307" i="18"/>
  <c r="Y307" i="18" s="1"/>
  <c r="W307" i="18"/>
  <c r="U307" i="18"/>
  <c r="T307" i="18"/>
  <c r="V307" i="18" s="1"/>
  <c r="S307" i="18"/>
  <c r="P307" i="18"/>
  <c r="Q307" i="18" s="1"/>
  <c r="O307" i="18"/>
  <c r="M307" i="18"/>
  <c r="L307" i="18"/>
  <c r="N307" i="18" s="1"/>
  <c r="K307" i="18"/>
  <c r="H307" i="18"/>
  <c r="G307" i="18"/>
  <c r="I307" i="18" s="1"/>
  <c r="F307" i="18"/>
  <c r="E307" i="18"/>
  <c r="D307" i="18"/>
  <c r="C307" i="18"/>
  <c r="FM306" i="18"/>
  <c r="FE306" i="18"/>
  <c r="EW306" i="18"/>
  <c r="EO306" i="18"/>
  <c r="EG306" i="18"/>
  <c r="DY306" i="18"/>
  <c r="DQ306" i="18"/>
  <c r="DI306" i="18"/>
  <c r="DA306" i="18"/>
  <c r="CS306" i="18"/>
  <c r="CK306" i="18"/>
  <c r="CC306" i="18"/>
  <c r="BU306" i="18"/>
  <c r="BM306" i="18"/>
  <c r="BE306" i="18"/>
  <c r="AW306" i="18"/>
  <c r="AO306" i="18"/>
  <c r="AG306" i="18"/>
  <c r="Y306" i="18"/>
  <c r="Q306" i="18"/>
  <c r="I306" i="18"/>
  <c r="FM305" i="18"/>
  <c r="FE305" i="18"/>
  <c r="EW305" i="18"/>
  <c r="EO305" i="18"/>
  <c r="EG305" i="18"/>
  <c r="DY305" i="18"/>
  <c r="DQ305" i="18"/>
  <c r="DI305" i="18"/>
  <c r="DA305" i="18"/>
  <c r="CS305" i="18"/>
  <c r="CK305" i="18"/>
  <c r="CC305" i="18"/>
  <c r="BU305" i="18"/>
  <c r="BM305" i="18"/>
  <c r="BE305" i="18"/>
  <c r="AW305" i="18"/>
  <c r="AO305" i="18"/>
  <c r="AG305" i="18"/>
  <c r="Y305" i="18"/>
  <c r="Q305" i="18"/>
  <c r="I305" i="18"/>
  <c r="FM304" i="18"/>
  <c r="FE304" i="18"/>
  <c r="EW304" i="18"/>
  <c r="EO304" i="18"/>
  <c r="EG304" i="18"/>
  <c r="DY304" i="18"/>
  <c r="DQ304" i="18"/>
  <c r="DI304" i="18"/>
  <c r="DA304" i="18"/>
  <c r="CS304" i="18"/>
  <c r="CK304" i="18"/>
  <c r="CC304" i="18"/>
  <c r="BU304" i="18"/>
  <c r="BM304" i="18"/>
  <c r="BE304" i="18"/>
  <c r="AW304" i="18"/>
  <c r="AO304" i="18"/>
  <c r="AG304" i="18"/>
  <c r="Y304" i="18"/>
  <c r="Q304" i="18"/>
  <c r="I304" i="18"/>
  <c r="FM303" i="18"/>
  <c r="FE303" i="18"/>
  <c r="EW303" i="18"/>
  <c r="EO303" i="18"/>
  <c r="EG303" i="18"/>
  <c r="DY303" i="18"/>
  <c r="DQ303" i="18"/>
  <c r="DI303" i="18"/>
  <c r="DA303" i="18"/>
  <c r="CS303" i="18"/>
  <c r="CK303" i="18"/>
  <c r="CC303" i="18"/>
  <c r="BU303" i="18"/>
  <c r="BM303" i="18"/>
  <c r="BE303" i="18"/>
  <c r="AW303" i="18"/>
  <c r="AO303" i="18"/>
  <c r="AG303" i="18"/>
  <c r="Y303" i="18"/>
  <c r="Q303" i="18"/>
  <c r="I303" i="18"/>
  <c r="FM302" i="18"/>
  <c r="FE302" i="18"/>
  <c r="EW302" i="18"/>
  <c r="EO302" i="18"/>
  <c r="EG302" i="18"/>
  <c r="DY302" i="18"/>
  <c r="DQ302" i="18"/>
  <c r="DI302" i="18"/>
  <c r="DA302" i="18"/>
  <c r="CS302" i="18"/>
  <c r="CK302" i="18"/>
  <c r="CC302" i="18"/>
  <c r="BU302" i="18"/>
  <c r="BM302" i="18"/>
  <c r="BE302" i="18"/>
  <c r="AW302" i="18"/>
  <c r="AO302" i="18"/>
  <c r="AG302" i="18"/>
  <c r="Y302" i="18"/>
  <c r="Q302" i="18"/>
  <c r="I302" i="18"/>
  <c r="FL301" i="18"/>
  <c r="FK301" i="18"/>
  <c r="FM301" i="18" s="1"/>
  <c r="FJ301" i="18"/>
  <c r="FI301" i="18"/>
  <c r="FH301" i="18"/>
  <c r="FG301" i="18"/>
  <c r="FE301" i="18"/>
  <c r="FD301" i="18"/>
  <c r="FC301" i="18"/>
  <c r="FA301" i="18"/>
  <c r="FB301" i="18" s="1"/>
  <c r="EZ301" i="18"/>
  <c r="EY301" i="18"/>
  <c r="EV301" i="18"/>
  <c r="EW301" i="18" s="1"/>
  <c r="EU301" i="18"/>
  <c r="ES301" i="18"/>
  <c r="ER301" i="18"/>
  <c r="ET301" i="18" s="1"/>
  <c r="EQ301" i="18"/>
  <c r="EN301" i="18"/>
  <c r="EO301" i="18" s="1"/>
  <c r="EM301" i="18"/>
  <c r="EK301" i="18"/>
  <c r="EJ301" i="18"/>
  <c r="EL301" i="18" s="1"/>
  <c r="EI301" i="18"/>
  <c r="EF301" i="18"/>
  <c r="EE301" i="18"/>
  <c r="EG301" i="18" s="1"/>
  <c r="ED301" i="18"/>
  <c r="EC301" i="18"/>
  <c r="EB301" i="18"/>
  <c r="EA301" i="18"/>
  <c r="DY301" i="18"/>
  <c r="DX301" i="18"/>
  <c r="DW301" i="18"/>
  <c r="DU301" i="18"/>
  <c r="DV301" i="18" s="1"/>
  <c r="DT301" i="18"/>
  <c r="DS301" i="18"/>
  <c r="DP301" i="18"/>
  <c r="DQ301" i="18" s="1"/>
  <c r="DO301" i="18"/>
  <c r="DM301" i="18"/>
  <c r="DL301" i="18"/>
  <c r="DN301" i="18" s="1"/>
  <c r="DK301" i="18"/>
  <c r="DH301" i="18"/>
  <c r="DI301" i="18" s="1"/>
  <c r="DG301" i="18"/>
  <c r="DE301" i="18"/>
  <c r="DD301" i="18"/>
  <c r="DF301" i="18" s="1"/>
  <c r="DC301" i="18"/>
  <c r="CZ301" i="18"/>
  <c r="CY301" i="18"/>
  <c r="DA301" i="18" s="1"/>
  <c r="CX301" i="18"/>
  <c r="CW301" i="18"/>
  <c r="CV301" i="18"/>
  <c r="CU301" i="18"/>
  <c r="CS301" i="18"/>
  <c r="CR301" i="18"/>
  <c r="CQ301" i="18"/>
  <c r="CO301" i="18"/>
  <c r="CP301" i="18" s="1"/>
  <c r="CN301" i="18"/>
  <c r="CM301" i="18"/>
  <c r="CJ301" i="18"/>
  <c r="CK301" i="18" s="1"/>
  <c r="CI301" i="18"/>
  <c r="CG301" i="18"/>
  <c r="CF301" i="18"/>
  <c r="CH301" i="18" s="1"/>
  <c r="CE301" i="18"/>
  <c r="CB301" i="18"/>
  <c r="CC301" i="18" s="1"/>
  <c r="CA301" i="18"/>
  <c r="BY301" i="18"/>
  <c r="BX301" i="18"/>
  <c r="BZ301" i="18" s="1"/>
  <c r="BW301" i="18"/>
  <c r="BT301" i="18"/>
  <c r="BS301" i="18"/>
  <c r="BU301" i="18" s="1"/>
  <c r="BR301" i="18"/>
  <c r="BQ301" i="18"/>
  <c r="BP301" i="18"/>
  <c r="BO301" i="18"/>
  <c r="BM301" i="18"/>
  <c r="BL301" i="18"/>
  <c r="BK301" i="18"/>
  <c r="BI301" i="18"/>
  <c r="BJ301" i="18" s="1"/>
  <c r="BH301" i="18"/>
  <c r="BG301" i="18"/>
  <c r="BD301" i="18"/>
  <c r="BE301" i="18" s="1"/>
  <c r="BC301" i="18"/>
  <c r="BA301" i="18"/>
  <c r="AZ301" i="18"/>
  <c r="BB301" i="18" s="1"/>
  <c r="AY301" i="18"/>
  <c r="AV301" i="18"/>
  <c r="AW301" i="18" s="1"/>
  <c r="AU301" i="18"/>
  <c r="AS301" i="18"/>
  <c r="AR301" i="18"/>
  <c r="AT301" i="18" s="1"/>
  <c r="AQ301" i="18"/>
  <c r="AN301" i="18"/>
  <c r="AM301" i="18"/>
  <c r="AO301" i="18" s="1"/>
  <c r="AL301" i="18"/>
  <c r="AK301" i="18"/>
  <c r="AJ301" i="18"/>
  <c r="AI301" i="18"/>
  <c r="AG301" i="18"/>
  <c r="AF301" i="18"/>
  <c r="AE301" i="18"/>
  <c r="AC301" i="18"/>
  <c r="AD301" i="18" s="1"/>
  <c r="AB301" i="18"/>
  <c r="AA301" i="18"/>
  <c r="X301" i="18"/>
  <c r="Y301" i="18" s="1"/>
  <c r="W301" i="18"/>
  <c r="U301" i="18"/>
  <c r="T301" i="18"/>
  <c r="V301" i="18" s="1"/>
  <c r="S301" i="18"/>
  <c r="P301" i="18"/>
  <c r="Q301" i="18" s="1"/>
  <c r="O301" i="18"/>
  <c r="M301" i="18"/>
  <c r="L301" i="18"/>
  <c r="N301" i="18" s="1"/>
  <c r="K301" i="18"/>
  <c r="H301" i="18"/>
  <c r="G301" i="18"/>
  <c r="I301" i="18" s="1"/>
  <c r="F301" i="18"/>
  <c r="E301" i="18"/>
  <c r="D301" i="18"/>
  <c r="C301" i="18"/>
  <c r="FM300" i="18"/>
  <c r="FL300" i="18"/>
  <c r="FK300" i="18"/>
  <c r="FI300" i="18"/>
  <c r="FJ300" i="18" s="1"/>
  <c r="FH300" i="18"/>
  <c r="FG300" i="18"/>
  <c r="FD300" i="18"/>
  <c r="FE300" i="18" s="1"/>
  <c r="FC300" i="18"/>
  <c r="FA300" i="18"/>
  <c r="EZ300" i="18"/>
  <c r="FB300" i="18" s="1"/>
  <c r="EY300" i="18"/>
  <c r="EV300" i="18"/>
  <c r="EW300" i="18" s="1"/>
  <c r="EU300" i="18"/>
  <c r="ES300" i="18"/>
  <c r="ER300" i="18"/>
  <c r="ET300" i="18" s="1"/>
  <c r="EQ300" i="18"/>
  <c r="EN300" i="18"/>
  <c r="EM300" i="18"/>
  <c r="EO300" i="18" s="1"/>
  <c r="EL300" i="18"/>
  <c r="EK300" i="18"/>
  <c r="EJ300" i="18"/>
  <c r="EI300" i="18"/>
  <c r="EG300" i="18"/>
  <c r="EF300" i="18"/>
  <c r="EE300" i="18"/>
  <c r="EC300" i="18"/>
  <c r="ED300" i="18" s="1"/>
  <c r="EB300" i="18"/>
  <c r="EA300" i="18"/>
  <c r="DX300" i="18"/>
  <c r="DY300" i="18" s="1"/>
  <c r="DW300" i="18"/>
  <c r="DU300" i="18"/>
  <c r="DT300" i="18"/>
  <c r="DV300" i="18" s="1"/>
  <c r="DS300" i="18"/>
  <c r="DP300" i="18"/>
  <c r="DQ300" i="18" s="1"/>
  <c r="DO300" i="18"/>
  <c r="DM300" i="18"/>
  <c r="DL300" i="18"/>
  <c r="DN300" i="18" s="1"/>
  <c r="DK300" i="18"/>
  <c r="DH300" i="18"/>
  <c r="DG300" i="18"/>
  <c r="DI300" i="18" s="1"/>
  <c r="DF300" i="18"/>
  <c r="DE300" i="18"/>
  <c r="DD300" i="18"/>
  <c r="DC300" i="18"/>
  <c r="DA300" i="18"/>
  <c r="CZ300" i="18"/>
  <c r="CY300" i="18"/>
  <c r="CW300" i="18"/>
  <c r="CX300" i="18" s="1"/>
  <c r="CV300" i="18"/>
  <c r="CU300" i="18"/>
  <c r="CR300" i="18"/>
  <c r="CS300" i="18" s="1"/>
  <c r="CQ300" i="18"/>
  <c r="CO300" i="18"/>
  <c r="CN300" i="18"/>
  <c r="CP300" i="18" s="1"/>
  <c r="CM300" i="18"/>
  <c r="CJ300" i="18"/>
  <c r="CK300" i="18" s="1"/>
  <c r="CI300" i="18"/>
  <c r="CG300" i="18"/>
  <c r="CF300" i="18"/>
  <c r="CH300" i="18" s="1"/>
  <c r="CE300" i="18"/>
  <c r="CB300" i="18"/>
  <c r="CA300" i="18"/>
  <c r="CC300" i="18" s="1"/>
  <c r="BZ300" i="18"/>
  <c r="BY300" i="18"/>
  <c r="BX300" i="18"/>
  <c r="BW300" i="18"/>
  <c r="BU300" i="18"/>
  <c r="BT300" i="18"/>
  <c r="BS300" i="18"/>
  <c r="BQ300" i="18"/>
  <c r="BR300" i="18" s="1"/>
  <c r="BP300" i="18"/>
  <c r="BO300" i="18"/>
  <c r="BL300" i="18"/>
  <c r="BM300" i="18" s="1"/>
  <c r="BK300" i="18"/>
  <c r="BI300" i="18"/>
  <c r="BH300" i="18"/>
  <c r="BJ300" i="18" s="1"/>
  <c r="BG300" i="18"/>
  <c r="BD300" i="18"/>
  <c r="BE300" i="18" s="1"/>
  <c r="BC300" i="18"/>
  <c r="BA300" i="18"/>
  <c r="AZ300" i="18"/>
  <c r="BB300" i="18" s="1"/>
  <c r="AY300" i="18"/>
  <c r="AV300" i="18"/>
  <c r="AU300" i="18"/>
  <c r="AW300" i="18" s="1"/>
  <c r="AT300" i="18"/>
  <c r="AS300" i="18"/>
  <c r="AR300" i="18"/>
  <c r="AQ300" i="18"/>
  <c r="AO300" i="18"/>
  <c r="AN300" i="18"/>
  <c r="AM300" i="18"/>
  <c r="AK300" i="18"/>
  <c r="AL300" i="18" s="1"/>
  <c r="AJ300" i="18"/>
  <c r="AI300" i="18"/>
  <c r="AF300" i="18"/>
  <c r="AG300" i="18" s="1"/>
  <c r="AE300" i="18"/>
  <c r="AC300" i="18"/>
  <c r="AB300" i="18"/>
  <c r="AD300" i="18" s="1"/>
  <c r="AA300" i="18"/>
  <c r="X300" i="18"/>
  <c r="Y300" i="18" s="1"/>
  <c r="W300" i="18"/>
  <c r="U300" i="18"/>
  <c r="T300" i="18"/>
  <c r="V300" i="18" s="1"/>
  <c r="S300" i="18"/>
  <c r="P300" i="18"/>
  <c r="O300" i="18"/>
  <c r="Q300" i="18" s="1"/>
  <c r="N300" i="18"/>
  <c r="M300" i="18"/>
  <c r="L300" i="18"/>
  <c r="K300" i="18"/>
  <c r="I300" i="18"/>
  <c r="H300" i="18"/>
  <c r="G300" i="18"/>
  <c r="E300" i="18"/>
  <c r="F300" i="18" s="1"/>
  <c r="D300" i="18"/>
  <c r="C300" i="18"/>
  <c r="FM299" i="18"/>
  <c r="FE299" i="18"/>
  <c r="EW299" i="18"/>
  <c r="EO299" i="18"/>
  <c r="EG299" i="18"/>
  <c r="DY299" i="18"/>
  <c r="DQ299" i="18"/>
  <c r="DI299" i="18"/>
  <c r="DA299" i="18"/>
  <c r="CS299" i="18"/>
  <c r="CK299" i="18"/>
  <c r="CC299" i="18"/>
  <c r="BU299" i="18"/>
  <c r="BM299" i="18"/>
  <c r="BE299" i="18"/>
  <c r="AW299" i="18"/>
  <c r="AO299" i="18"/>
  <c r="AG299" i="18"/>
  <c r="Y299" i="18"/>
  <c r="Q299" i="18"/>
  <c r="I299" i="18"/>
  <c r="FM298" i="18"/>
  <c r="FE298" i="18"/>
  <c r="EW298" i="18"/>
  <c r="EO298" i="18"/>
  <c r="EG298" i="18"/>
  <c r="DY298" i="18"/>
  <c r="DQ298" i="18"/>
  <c r="DI298" i="18"/>
  <c r="DA298" i="18"/>
  <c r="CS298" i="18"/>
  <c r="CK298" i="18"/>
  <c r="CC298" i="18"/>
  <c r="BU298" i="18"/>
  <c r="BM298" i="18"/>
  <c r="BE298" i="18"/>
  <c r="AW298" i="18"/>
  <c r="AO298" i="18"/>
  <c r="AG298" i="18"/>
  <c r="Y298" i="18"/>
  <c r="Q298" i="18"/>
  <c r="I298" i="18"/>
  <c r="FM297" i="18"/>
  <c r="FE297" i="18"/>
  <c r="EW297" i="18"/>
  <c r="EO297" i="18"/>
  <c r="EG297" i="18"/>
  <c r="DY297" i="18"/>
  <c r="DQ297" i="18"/>
  <c r="DI297" i="18"/>
  <c r="DA297" i="18"/>
  <c r="CS297" i="18"/>
  <c r="CK297" i="18"/>
  <c r="CC297" i="18"/>
  <c r="BU297" i="18"/>
  <c r="BM297" i="18"/>
  <c r="BE297" i="18"/>
  <c r="AW297" i="18"/>
  <c r="AO297" i="18"/>
  <c r="AG297" i="18"/>
  <c r="Y297" i="18"/>
  <c r="Q297" i="18"/>
  <c r="I297" i="18"/>
  <c r="FM296" i="18"/>
  <c r="FE296" i="18"/>
  <c r="EW296" i="18"/>
  <c r="EO296" i="18"/>
  <c r="EG296" i="18"/>
  <c r="DY296" i="18"/>
  <c r="DQ296" i="18"/>
  <c r="DI296" i="18"/>
  <c r="DA296" i="18"/>
  <c r="CS296" i="18"/>
  <c r="CK296" i="18"/>
  <c r="CC296" i="18"/>
  <c r="BU296" i="18"/>
  <c r="BM296" i="18"/>
  <c r="BE296" i="18"/>
  <c r="AW296" i="18"/>
  <c r="AO296" i="18"/>
  <c r="AG296" i="18"/>
  <c r="Y296" i="18"/>
  <c r="Q296" i="18"/>
  <c r="I296" i="18"/>
  <c r="FM295" i="18"/>
  <c r="FE295" i="18"/>
  <c r="EW295" i="18"/>
  <c r="EO295" i="18"/>
  <c r="EG295" i="18"/>
  <c r="DY295" i="18"/>
  <c r="DQ295" i="18"/>
  <c r="DI295" i="18"/>
  <c r="DA295" i="18"/>
  <c r="CS295" i="18"/>
  <c r="CK295" i="18"/>
  <c r="CC295" i="18"/>
  <c r="BU295" i="18"/>
  <c r="BM295" i="18"/>
  <c r="BE295" i="18"/>
  <c r="AW295" i="18"/>
  <c r="AO295" i="18"/>
  <c r="AG295" i="18"/>
  <c r="Y295" i="18"/>
  <c r="Q295" i="18"/>
  <c r="I295" i="18"/>
  <c r="FM294" i="18"/>
  <c r="FL294" i="18"/>
  <c r="FK294" i="18"/>
  <c r="FI294" i="18"/>
  <c r="FJ294" i="18" s="1"/>
  <c r="FH294" i="18"/>
  <c r="FG294" i="18"/>
  <c r="FD294" i="18"/>
  <c r="FE294" i="18" s="1"/>
  <c r="FC294" i="18"/>
  <c r="FA294" i="18"/>
  <c r="EZ294" i="18"/>
  <c r="FB294" i="18" s="1"/>
  <c r="EY294" i="18"/>
  <c r="EV294" i="18"/>
  <c r="EW294" i="18" s="1"/>
  <c r="EU294" i="18"/>
  <c r="ES294" i="18"/>
  <c r="ER294" i="18"/>
  <c r="ET294" i="18" s="1"/>
  <c r="EQ294" i="18"/>
  <c r="EN294" i="18"/>
  <c r="EM294" i="18"/>
  <c r="EO294" i="18" s="1"/>
  <c r="EL294" i="18"/>
  <c r="EK294" i="18"/>
  <c r="EJ294" i="18"/>
  <c r="EI294" i="18"/>
  <c r="EG294" i="18"/>
  <c r="EF294" i="18"/>
  <c r="EE294" i="18"/>
  <c r="EC294" i="18"/>
  <c r="ED294" i="18" s="1"/>
  <c r="EB294" i="18"/>
  <c r="EA294" i="18"/>
  <c r="DX294" i="18"/>
  <c r="DY294" i="18" s="1"/>
  <c r="DW294" i="18"/>
  <c r="DU294" i="18"/>
  <c r="DT294" i="18"/>
  <c r="DV294" i="18" s="1"/>
  <c r="DS294" i="18"/>
  <c r="DP294" i="18"/>
  <c r="DQ294" i="18" s="1"/>
  <c r="DO294" i="18"/>
  <c r="DM294" i="18"/>
  <c r="DL294" i="18"/>
  <c r="DN294" i="18" s="1"/>
  <c r="DK294" i="18"/>
  <c r="DH294" i="18"/>
  <c r="DG294" i="18"/>
  <c r="DI294" i="18" s="1"/>
  <c r="DF294" i="18"/>
  <c r="DE294" i="18"/>
  <c r="DD294" i="18"/>
  <c r="DC294" i="18"/>
  <c r="DA294" i="18"/>
  <c r="CZ294" i="18"/>
  <c r="CY294" i="18"/>
  <c r="CW294" i="18"/>
  <c r="CX294" i="18" s="1"/>
  <c r="CV294" i="18"/>
  <c r="CU294" i="18"/>
  <c r="CR294" i="18"/>
  <c r="CS294" i="18" s="1"/>
  <c r="CQ294" i="18"/>
  <c r="CO294" i="18"/>
  <c r="CN294" i="18"/>
  <c r="CP294" i="18" s="1"/>
  <c r="CM294" i="18"/>
  <c r="CJ294" i="18"/>
  <c r="CK294" i="18" s="1"/>
  <c r="CI294" i="18"/>
  <c r="CG294" i="18"/>
  <c r="CF294" i="18"/>
  <c r="CH294" i="18" s="1"/>
  <c r="CE294" i="18"/>
  <c r="CB294" i="18"/>
  <c r="CA294" i="18"/>
  <c r="CC294" i="18" s="1"/>
  <c r="BZ294" i="18"/>
  <c r="BY294" i="18"/>
  <c r="BX294" i="18"/>
  <c r="BW294" i="18"/>
  <c r="BU294" i="18"/>
  <c r="BT294" i="18"/>
  <c r="BS294" i="18"/>
  <c r="BQ294" i="18"/>
  <c r="BR294" i="18" s="1"/>
  <c r="BP294" i="18"/>
  <c r="BO294" i="18"/>
  <c r="BL294" i="18"/>
  <c r="BM294" i="18" s="1"/>
  <c r="BK294" i="18"/>
  <c r="BI294" i="18"/>
  <c r="BH294" i="18"/>
  <c r="BJ294" i="18" s="1"/>
  <c r="BG294" i="18"/>
  <c r="BD294" i="18"/>
  <c r="BE294" i="18" s="1"/>
  <c r="BC294" i="18"/>
  <c r="BA294" i="18"/>
  <c r="AZ294" i="18"/>
  <c r="BB294" i="18" s="1"/>
  <c r="AY294" i="18"/>
  <c r="AV294" i="18"/>
  <c r="AU294" i="18"/>
  <c r="AW294" i="18" s="1"/>
  <c r="AT294" i="18"/>
  <c r="AS294" i="18"/>
  <c r="AR294" i="18"/>
  <c r="AQ294" i="18"/>
  <c r="AO294" i="18"/>
  <c r="AN294" i="18"/>
  <c r="AM294" i="18"/>
  <c r="AK294" i="18"/>
  <c r="AL294" i="18" s="1"/>
  <c r="AJ294" i="18"/>
  <c r="AI294" i="18"/>
  <c r="AF294" i="18"/>
  <c r="AG294" i="18" s="1"/>
  <c r="AE294" i="18"/>
  <c r="AC294" i="18"/>
  <c r="AB294" i="18"/>
  <c r="AD294" i="18" s="1"/>
  <c r="AA294" i="18"/>
  <c r="X294" i="18"/>
  <c r="Y294" i="18" s="1"/>
  <c r="W294" i="18"/>
  <c r="U294" i="18"/>
  <c r="T294" i="18"/>
  <c r="V294" i="18" s="1"/>
  <c r="S294" i="18"/>
  <c r="P294" i="18"/>
  <c r="O294" i="18"/>
  <c r="Q294" i="18" s="1"/>
  <c r="N294" i="18"/>
  <c r="M294" i="18"/>
  <c r="L294" i="18"/>
  <c r="K294" i="18"/>
  <c r="I294" i="18"/>
  <c r="H294" i="18"/>
  <c r="G294" i="18"/>
  <c r="E294" i="18"/>
  <c r="F294" i="18" s="1"/>
  <c r="D294" i="18"/>
  <c r="C294" i="18"/>
  <c r="FM293" i="18"/>
  <c r="FE293" i="18"/>
  <c r="EW293" i="18"/>
  <c r="EO293" i="18"/>
  <c r="EG293" i="18"/>
  <c r="DY293" i="18"/>
  <c r="DQ293" i="18"/>
  <c r="DI293" i="18"/>
  <c r="DA293" i="18"/>
  <c r="CS293" i="18"/>
  <c r="CK293" i="18"/>
  <c r="CC293" i="18"/>
  <c r="BU293" i="18"/>
  <c r="BM293" i="18"/>
  <c r="BE293" i="18"/>
  <c r="AW293" i="18"/>
  <c r="AO293" i="18"/>
  <c r="AG293" i="18"/>
  <c r="Y293" i="18"/>
  <c r="Q293" i="18"/>
  <c r="I293" i="18"/>
  <c r="FM292" i="18"/>
  <c r="FE292" i="18"/>
  <c r="EW292" i="18"/>
  <c r="EO292" i="18"/>
  <c r="EG292" i="18"/>
  <c r="DY292" i="18"/>
  <c r="DQ292" i="18"/>
  <c r="DI292" i="18"/>
  <c r="DA292" i="18"/>
  <c r="CS292" i="18"/>
  <c r="CK292" i="18"/>
  <c r="CC292" i="18"/>
  <c r="BU292" i="18"/>
  <c r="BM292" i="18"/>
  <c r="BE292" i="18"/>
  <c r="AW292" i="18"/>
  <c r="AO292" i="18"/>
  <c r="AG292" i="18"/>
  <c r="Y292" i="18"/>
  <c r="Q292" i="18"/>
  <c r="I292" i="18"/>
  <c r="FM291" i="18"/>
  <c r="FE291" i="18"/>
  <c r="EW291" i="18"/>
  <c r="EO291" i="18"/>
  <c r="EG291" i="18"/>
  <c r="DY291" i="18"/>
  <c r="DQ291" i="18"/>
  <c r="DI291" i="18"/>
  <c r="DA291" i="18"/>
  <c r="CS291" i="18"/>
  <c r="CK291" i="18"/>
  <c r="CC291" i="18"/>
  <c r="BU291" i="18"/>
  <c r="BM291" i="18"/>
  <c r="BE291" i="18"/>
  <c r="AW291" i="18"/>
  <c r="AO291" i="18"/>
  <c r="AG291" i="18"/>
  <c r="Y291" i="18"/>
  <c r="Q291" i="18"/>
  <c r="I291" i="18"/>
  <c r="FM290" i="18"/>
  <c r="FE290" i="18"/>
  <c r="EW290" i="18"/>
  <c r="EO290" i="18"/>
  <c r="EG290" i="18"/>
  <c r="DY290" i="18"/>
  <c r="DQ290" i="18"/>
  <c r="DI290" i="18"/>
  <c r="DA290" i="18"/>
  <c r="CS290" i="18"/>
  <c r="CK290" i="18"/>
  <c r="CC290" i="18"/>
  <c r="BU290" i="18"/>
  <c r="BM290" i="18"/>
  <c r="BE290" i="18"/>
  <c r="AW290" i="18"/>
  <c r="AO290" i="18"/>
  <c r="AG290" i="18"/>
  <c r="Y290" i="18"/>
  <c r="Q290" i="18"/>
  <c r="I290" i="18"/>
  <c r="FM289" i="18"/>
  <c r="FE289" i="18"/>
  <c r="EW289" i="18"/>
  <c r="EO289" i="18"/>
  <c r="EG289" i="18"/>
  <c r="DY289" i="18"/>
  <c r="DQ289" i="18"/>
  <c r="DI289" i="18"/>
  <c r="DA289" i="18"/>
  <c r="CS289" i="18"/>
  <c r="CK289" i="18"/>
  <c r="CC289" i="18"/>
  <c r="BU289" i="18"/>
  <c r="BM289" i="18"/>
  <c r="BE289" i="18"/>
  <c r="AW289" i="18"/>
  <c r="AO289" i="18"/>
  <c r="AG289" i="18"/>
  <c r="Y289" i="18"/>
  <c r="Q289" i="18"/>
  <c r="I289" i="18"/>
  <c r="FM288" i="18"/>
  <c r="FL288" i="18"/>
  <c r="FK288" i="18"/>
  <c r="FI288" i="18"/>
  <c r="FJ288" i="18" s="1"/>
  <c r="FH288" i="18"/>
  <c r="FG288" i="18"/>
  <c r="FD288" i="18"/>
  <c r="FE288" i="18" s="1"/>
  <c r="FC288" i="18"/>
  <c r="FA288" i="18"/>
  <c r="EZ288" i="18"/>
  <c r="FB288" i="18" s="1"/>
  <c r="EY288" i="18"/>
  <c r="EV288" i="18"/>
  <c r="EW288" i="18" s="1"/>
  <c r="EU288" i="18"/>
  <c r="ES288" i="18"/>
  <c r="ER288" i="18"/>
  <c r="ET288" i="18" s="1"/>
  <c r="EQ288" i="18"/>
  <c r="EN288" i="18"/>
  <c r="EM288" i="18"/>
  <c r="EO288" i="18" s="1"/>
  <c r="EL288" i="18"/>
  <c r="EK288" i="18"/>
  <c r="EJ288" i="18"/>
  <c r="EI288" i="18"/>
  <c r="EG288" i="18"/>
  <c r="EF288" i="18"/>
  <c r="EE288" i="18"/>
  <c r="EC288" i="18"/>
  <c r="ED288" i="18" s="1"/>
  <c r="EB288" i="18"/>
  <c r="EA288" i="18"/>
  <c r="DX288" i="18"/>
  <c r="DY288" i="18" s="1"/>
  <c r="DW288" i="18"/>
  <c r="DU288" i="18"/>
  <c r="DT288" i="18"/>
  <c r="DV288" i="18" s="1"/>
  <c r="DS288" i="18"/>
  <c r="DP288" i="18"/>
  <c r="DQ288" i="18" s="1"/>
  <c r="DO288" i="18"/>
  <c r="DM288" i="18"/>
  <c r="DL288" i="18"/>
  <c r="DN288" i="18" s="1"/>
  <c r="DK288" i="18"/>
  <c r="DH288" i="18"/>
  <c r="DG288" i="18"/>
  <c r="DI288" i="18" s="1"/>
  <c r="DF288" i="18"/>
  <c r="DE288" i="18"/>
  <c r="DD288" i="18"/>
  <c r="DC288" i="18"/>
  <c r="DA288" i="18"/>
  <c r="CZ288" i="18"/>
  <c r="CY288" i="18"/>
  <c r="CW288" i="18"/>
  <c r="CX288" i="18" s="1"/>
  <c r="CV288" i="18"/>
  <c r="CU288" i="18"/>
  <c r="CR288" i="18"/>
  <c r="CS288" i="18" s="1"/>
  <c r="CQ288" i="18"/>
  <c r="CO288" i="18"/>
  <c r="CN288" i="18"/>
  <c r="CP288" i="18" s="1"/>
  <c r="CM288" i="18"/>
  <c r="CJ288" i="18"/>
  <c r="CK288" i="18" s="1"/>
  <c r="CI288" i="18"/>
  <c r="CG288" i="18"/>
  <c r="CF288" i="18"/>
  <c r="CH288" i="18" s="1"/>
  <c r="CE288" i="18"/>
  <c r="CB288" i="18"/>
  <c r="CA288" i="18"/>
  <c r="CC288" i="18" s="1"/>
  <c r="BZ288" i="18"/>
  <c r="BY288" i="18"/>
  <c r="BX288" i="18"/>
  <c r="BW288" i="18"/>
  <c r="BU288" i="18"/>
  <c r="BT288" i="18"/>
  <c r="BS288" i="18"/>
  <c r="BQ288" i="18"/>
  <c r="BR288" i="18" s="1"/>
  <c r="BP288" i="18"/>
  <c r="BO288" i="18"/>
  <c r="BL288" i="18"/>
  <c r="BM288" i="18" s="1"/>
  <c r="BK288" i="18"/>
  <c r="BI288" i="18"/>
  <c r="BH288" i="18"/>
  <c r="BJ288" i="18" s="1"/>
  <c r="BG288" i="18"/>
  <c r="BD288" i="18"/>
  <c r="BE288" i="18" s="1"/>
  <c r="BC288" i="18"/>
  <c r="BA288" i="18"/>
  <c r="AZ288" i="18"/>
  <c r="BB288" i="18" s="1"/>
  <c r="AY288" i="18"/>
  <c r="AV288" i="18"/>
  <c r="AU288" i="18"/>
  <c r="AW288" i="18" s="1"/>
  <c r="AT288" i="18"/>
  <c r="AS288" i="18"/>
  <c r="AR288" i="18"/>
  <c r="AQ288" i="18"/>
  <c r="AO288" i="18"/>
  <c r="AN288" i="18"/>
  <c r="AM288" i="18"/>
  <c r="AK288" i="18"/>
  <c r="AL288" i="18" s="1"/>
  <c r="AJ288" i="18"/>
  <c r="AI288" i="18"/>
  <c r="AF288" i="18"/>
  <c r="AG288" i="18" s="1"/>
  <c r="AE288" i="18"/>
  <c r="AC288" i="18"/>
  <c r="AB288" i="18"/>
  <c r="AD288" i="18" s="1"/>
  <c r="AA288" i="18"/>
  <c r="X288" i="18"/>
  <c r="Y288" i="18" s="1"/>
  <c r="W288" i="18"/>
  <c r="U288" i="18"/>
  <c r="T288" i="18"/>
  <c r="V288" i="18" s="1"/>
  <c r="S288" i="18"/>
  <c r="P288" i="18"/>
  <c r="O288" i="18"/>
  <c r="Q288" i="18" s="1"/>
  <c r="N288" i="18"/>
  <c r="M288" i="18"/>
  <c r="L288" i="18"/>
  <c r="K288" i="18"/>
  <c r="I288" i="18"/>
  <c r="H288" i="18"/>
  <c r="G288" i="18"/>
  <c r="E288" i="18"/>
  <c r="F288" i="18" s="1"/>
  <c r="D288" i="18"/>
  <c r="C288" i="18"/>
  <c r="FM287" i="18"/>
  <c r="FE287" i="18"/>
  <c r="EW287" i="18"/>
  <c r="EO287" i="18"/>
  <c r="EG287" i="18"/>
  <c r="DY287" i="18"/>
  <c r="DQ287" i="18"/>
  <c r="DI287" i="18"/>
  <c r="DA287" i="18"/>
  <c r="CS287" i="18"/>
  <c r="CK287" i="18"/>
  <c r="CC287" i="18"/>
  <c r="BU287" i="18"/>
  <c r="BM287" i="18"/>
  <c r="BE287" i="18"/>
  <c r="AW287" i="18"/>
  <c r="AO287" i="18"/>
  <c r="AG287" i="18"/>
  <c r="Y287" i="18"/>
  <c r="Q287" i="18"/>
  <c r="I287" i="18"/>
  <c r="FM286" i="18"/>
  <c r="FE286" i="18"/>
  <c r="EW286" i="18"/>
  <c r="EO286" i="18"/>
  <c r="EG286" i="18"/>
  <c r="DY286" i="18"/>
  <c r="DQ286" i="18"/>
  <c r="DI286" i="18"/>
  <c r="DA286" i="18"/>
  <c r="CS286" i="18"/>
  <c r="CK286" i="18"/>
  <c r="CC286" i="18"/>
  <c r="BU286" i="18"/>
  <c r="BM286" i="18"/>
  <c r="BE286" i="18"/>
  <c r="AW286" i="18"/>
  <c r="AO286" i="18"/>
  <c r="AG286" i="18"/>
  <c r="Y286" i="18"/>
  <c r="Q286" i="18"/>
  <c r="I286" i="18"/>
  <c r="FM285" i="18"/>
  <c r="FE285" i="18"/>
  <c r="EW285" i="18"/>
  <c r="EO285" i="18"/>
  <c r="EG285" i="18"/>
  <c r="DY285" i="18"/>
  <c r="DQ285" i="18"/>
  <c r="DI285" i="18"/>
  <c r="DA285" i="18"/>
  <c r="CS285" i="18"/>
  <c r="CK285" i="18"/>
  <c r="CC285" i="18"/>
  <c r="BU285" i="18"/>
  <c r="BM285" i="18"/>
  <c r="BE285" i="18"/>
  <c r="AW285" i="18"/>
  <c r="AO285" i="18"/>
  <c r="AG285" i="18"/>
  <c r="Y285" i="18"/>
  <c r="Q285" i="18"/>
  <c r="I285" i="18"/>
  <c r="FM284" i="18"/>
  <c r="FE284" i="18"/>
  <c r="EW284" i="18"/>
  <c r="EO284" i="18"/>
  <c r="EG284" i="18"/>
  <c r="DY284" i="18"/>
  <c r="DQ284" i="18"/>
  <c r="DI284" i="18"/>
  <c r="DA284" i="18"/>
  <c r="CS284" i="18"/>
  <c r="CK284" i="18"/>
  <c r="CC284" i="18"/>
  <c r="BU284" i="18"/>
  <c r="BM284" i="18"/>
  <c r="BE284" i="18"/>
  <c r="AW284" i="18"/>
  <c r="AO284" i="18"/>
  <c r="AG284" i="18"/>
  <c r="Y284" i="18"/>
  <c r="Q284" i="18"/>
  <c r="I284" i="18"/>
  <c r="FM283" i="18"/>
  <c r="FE283" i="18"/>
  <c r="EW283" i="18"/>
  <c r="EO283" i="18"/>
  <c r="EG283" i="18"/>
  <c r="DY283" i="18"/>
  <c r="DQ283" i="18"/>
  <c r="DI283" i="18"/>
  <c r="DA283" i="18"/>
  <c r="CS283" i="18"/>
  <c r="CK283" i="18"/>
  <c r="CC283" i="18"/>
  <c r="BU283" i="18"/>
  <c r="BM283" i="18"/>
  <c r="BE283" i="18"/>
  <c r="AW283" i="18"/>
  <c r="AO283" i="18"/>
  <c r="AG283" i="18"/>
  <c r="Y283" i="18"/>
  <c r="Q283" i="18"/>
  <c r="I283" i="18"/>
  <c r="FM282" i="18"/>
  <c r="FL282" i="18"/>
  <c r="FK282" i="18"/>
  <c r="FI282" i="18"/>
  <c r="FJ282" i="18" s="1"/>
  <c r="FH282" i="18"/>
  <c r="FG282" i="18"/>
  <c r="FD282" i="18"/>
  <c r="FE282" i="18" s="1"/>
  <c r="FC282" i="18"/>
  <c r="FA282" i="18"/>
  <c r="EZ282" i="18"/>
  <c r="FB282" i="18" s="1"/>
  <c r="EY282" i="18"/>
  <c r="EV282" i="18"/>
  <c r="EW282" i="18" s="1"/>
  <c r="EU282" i="18"/>
  <c r="ES282" i="18"/>
  <c r="ER282" i="18"/>
  <c r="ET282" i="18" s="1"/>
  <c r="EQ282" i="18"/>
  <c r="EN282" i="18"/>
  <c r="EM282" i="18"/>
  <c r="EO282" i="18" s="1"/>
  <c r="EL282" i="18"/>
  <c r="EK282" i="18"/>
  <c r="EJ282" i="18"/>
  <c r="EI282" i="18"/>
  <c r="EG282" i="18"/>
  <c r="EF282" i="18"/>
  <c r="EE282" i="18"/>
  <c r="EC282" i="18"/>
  <c r="ED282" i="18" s="1"/>
  <c r="EB282" i="18"/>
  <c r="EA282" i="18"/>
  <c r="DX282" i="18"/>
  <c r="DY282" i="18" s="1"/>
  <c r="DW282" i="18"/>
  <c r="DU282" i="18"/>
  <c r="DT282" i="18"/>
  <c r="DV282" i="18" s="1"/>
  <c r="DS282" i="18"/>
  <c r="DP282" i="18"/>
  <c r="DQ282" i="18" s="1"/>
  <c r="DO282" i="18"/>
  <c r="DM282" i="18"/>
  <c r="DL282" i="18"/>
  <c r="DN282" i="18" s="1"/>
  <c r="DK282" i="18"/>
  <c r="DH282" i="18"/>
  <c r="DG282" i="18"/>
  <c r="DI282" i="18" s="1"/>
  <c r="DF282" i="18"/>
  <c r="DE282" i="18"/>
  <c r="DD282" i="18"/>
  <c r="DC282" i="18"/>
  <c r="DA282" i="18"/>
  <c r="CZ282" i="18"/>
  <c r="CY282" i="18"/>
  <c r="CW282" i="18"/>
  <c r="CX282" i="18" s="1"/>
  <c r="CV282" i="18"/>
  <c r="CU282" i="18"/>
  <c r="CR282" i="18"/>
  <c r="CS282" i="18" s="1"/>
  <c r="CQ282" i="18"/>
  <c r="CO282" i="18"/>
  <c r="CN282" i="18"/>
  <c r="CP282" i="18" s="1"/>
  <c r="CM282" i="18"/>
  <c r="CJ282" i="18"/>
  <c r="CK282" i="18" s="1"/>
  <c r="CI282" i="18"/>
  <c r="CG282" i="18"/>
  <c r="CF282" i="18"/>
  <c r="CH282" i="18" s="1"/>
  <c r="CE282" i="18"/>
  <c r="CB282" i="18"/>
  <c r="CA282" i="18"/>
  <c r="CC282" i="18" s="1"/>
  <c r="BZ282" i="18"/>
  <c r="BY282" i="18"/>
  <c r="BX282" i="18"/>
  <c r="BW282" i="18"/>
  <c r="BU282" i="18"/>
  <c r="BT282" i="18"/>
  <c r="BS282" i="18"/>
  <c r="BQ282" i="18"/>
  <c r="BR282" i="18" s="1"/>
  <c r="BP282" i="18"/>
  <c r="BO282" i="18"/>
  <c r="BL282" i="18"/>
  <c r="BM282" i="18" s="1"/>
  <c r="BK282" i="18"/>
  <c r="BI282" i="18"/>
  <c r="BH282" i="18"/>
  <c r="BJ282" i="18" s="1"/>
  <c r="BG282" i="18"/>
  <c r="BD282" i="18"/>
  <c r="BE282" i="18" s="1"/>
  <c r="BC282" i="18"/>
  <c r="BA282" i="18"/>
  <c r="AZ282" i="18"/>
  <c r="BB282" i="18" s="1"/>
  <c r="AY282" i="18"/>
  <c r="AV282" i="18"/>
  <c r="AU282" i="18"/>
  <c r="AW282" i="18" s="1"/>
  <c r="AT282" i="18"/>
  <c r="AS282" i="18"/>
  <c r="AR282" i="18"/>
  <c r="AQ282" i="18"/>
  <c r="AO282" i="18"/>
  <c r="AN282" i="18"/>
  <c r="AM282" i="18"/>
  <c r="AK282" i="18"/>
  <c r="AL282" i="18" s="1"/>
  <c r="AJ282" i="18"/>
  <c r="AI282" i="18"/>
  <c r="AF282" i="18"/>
  <c r="AG282" i="18" s="1"/>
  <c r="AE282" i="18"/>
  <c r="AC282" i="18"/>
  <c r="AB282" i="18"/>
  <c r="AD282" i="18" s="1"/>
  <c r="AA282" i="18"/>
  <c r="X282" i="18"/>
  <c r="Y282" i="18" s="1"/>
  <c r="W282" i="18"/>
  <c r="U282" i="18"/>
  <c r="T282" i="18"/>
  <c r="V282" i="18" s="1"/>
  <c r="S282" i="18"/>
  <c r="P282" i="18"/>
  <c r="O282" i="18"/>
  <c r="Q282" i="18" s="1"/>
  <c r="N282" i="18"/>
  <c r="M282" i="18"/>
  <c r="L282" i="18"/>
  <c r="K282" i="18"/>
  <c r="I282" i="18"/>
  <c r="H282" i="18"/>
  <c r="G282" i="18"/>
  <c r="E282" i="18"/>
  <c r="F282" i="18" s="1"/>
  <c r="D282" i="18"/>
  <c r="C282" i="18"/>
  <c r="FM281" i="18"/>
  <c r="FE281" i="18"/>
  <c r="EW281" i="18"/>
  <c r="EO281" i="18"/>
  <c r="EG281" i="18"/>
  <c r="DY281" i="18"/>
  <c r="DQ281" i="18"/>
  <c r="DI281" i="18"/>
  <c r="DA281" i="18"/>
  <c r="CS281" i="18"/>
  <c r="CK281" i="18"/>
  <c r="CC281" i="18"/>
  <c r="BU281" i="18"/>
  <c r="BM281" i="18"/>
  <c r="BE281" i="18"/>
  <c r="AW281" i="18"/>
  <c r="AO281" i="18"/>
  <c r="AG281" i="18"/>
  <c r="Y281" i="18"/>
  <c r="Q281" i="18"/>
  <c r="I281" i="18"/>
  <c r="FM280" i="18"/>
  <c r="FE280" i="18"/>
  <c r="EW280" i="18"/>
  <c r="EO280" i="18"/>
  <c r="EG280" i="18"/>
  <c r="DY280" i="18"/>
  <c r="DQ280" i="18"/>
  <c r="DI280" i="18"/>
  <c r="DA280" i="18"/>
  <c r="CS280" i="18"/>
  <c r="CK280" i="18"/>
  <c r="CC280" i="18"/>
  <c r="BU280" i="18"/>
  <c r="BM280" i="18"/>
  <c r="BE280" i="18"/>
  <c r="AW280" i="18"/>
  <c r="AO280" i="18"/>
  <c r="AG280" i="18"/>
  <c r="Y280" i="18"/>
  <c r="Q280" i="18"/>
  <c r="I280" i="18"/>
  <c r="FM279" i="18"/>
  <c r="FE279" i="18"/>
  <c r="EW279" i="18"/>
  <c r="EO279" i="18"/>
  <c r="EG279" i="18"/>
  <c r="DY279" i="18"/>
  <c r="DQ279" i="18"/>
  <c r="DI279" i="18"/>
  <c r="DA279" i="18"/>
  <c r="CS279" i="18"/>
  <c r="CK279" i="18"/>
  <c r="CC279" i="18"/>
  <c r="BU279" i="18"/>
  <c r="BM279" i="18"/>
  <c r="BE279" i="18"/>
  <c r="AW279" i="18"/>
  <c r="AO279" i="18"/>
  <c r="AG279" i="18"/>
  <c r="Y279" i="18"/>
  <c r="Q279" i="18"/>
  <c r="I279" i="18"/>
  <c r="FM278" i="18"/>
  <c r="FE278" i="18"/>
  <c r="EW278" i="18"/>
  <c r="EO278" i="18"/>
  <c r="EG278" i="18"/>
  <c r="DY278" i="18"/>
  <c r="DQ278" i="18"/>
  <c r="DI278" i="18"/>
  <c r="DA278" i="18"/>
  <c r="CS278" i="18"/>
  <c r="CK278" i="18"/>
  <c r="CC278" i="18"/>
  <c r="BU278" i="18"/>
  <c r="BM278" i="18"/>
  <c r="BE278" i="18"/>
  <c r="AW278" i="18"/>
  <c r="AO278" i="18"/>
  <c r="AG278" i="18"/>
  <c r="Y278" i="18"/>
  <c r="Q278" i="18"/>
  <c r="I278" i="18"/>
  <c r="FM277" i="18"/>
  <c r="FE277" i="18"/>
  <c r="EW277" i="18"/>
  <c r="EO277" i="18"/>
  <c r="EG277" i="18"/>
  <c r="DY277" i="18"/>
  <c r="DQ277" i="18"/>
  <c r="DI277" i="18"/>
  <c r="DA277" i="18"/>
  <c r="CS277" i="18"/>
  <c r="CK277" i="18"/>
  <c r="CC277" i="18"/>
  <c r="BU277" i="18"/>
  <c r="BM277" i="18"/>
  <c r="BE277" i="18"/>
  <c r="AW277" i="18"/>
  <c r="AO277" i="18"/>
  <c r="AG277" i="18"/>
  <c r="Y277" i="18"/>
  <c r="Q277" i="18"/>
  <c r="I277" i="18"/>
  <c r="FM276" i="18"/>
  <c r="FL276" i="18"/>
  <c r="FK276" i="18"/>
  <c r="FI276" i="18"/>
  <c r="FJ276" i="18" s="1"/>
  <c r="FH276" i="18"/>
  <c r="FG276" i="18"/>
  <c r="FD276" i="18"/>
  <c r="FE276" i="18" s="1"/>
  <c r="FC276" i="18"/>
  <c r="FA276" i="18"/>
  <c r="EZ276" i="18"/>
  <c r="FB276" i="18" s="1"/>
  <c r="EY276" i="18"/>
  <c r="EV276" i="18"/>
  <c r="EW276" i="18" s="1"/>
  <c r="EU276" i="18"/>
  <c r="ES276" i="18"/>
  <c r="ER276" i="18"/>
  <c r="ET276" i="18" s="1"/>
  <c r="EQ276" i="18"/>
  <c r="EN276" i="18"/>
  <c r="EM276" i="18"/>
  <c r="EO276" i="18" s="1"/>
  <c r="EL276" i="18"/>
  <c r="EK276" i="18"/>
  <c r="EJ276" i="18"/>
  <c r="EI276" i="18"/>
  <c r="EG276" i="18"/>
  <c r="EF276" i="18"/>
  <c r="EE276" i="18"/>
  <c r="EC276" i="18"/>
  <c r="ED276" i="18" s="1"/>
  <c r="EB276" i="18"/>
  <c r="EA276" i="18"/>
  <c r="DX276" i="18"/>
  <c r="DY276" i="18" s="1"/>
  <c r="DW276" i="18"/>
  <c r="DU276" i="18"/>
  <c r="DT276" i="18"/>
  <c r="DV276" i="18" s="1"/>
  <c r="DS276" i="18"/>
  <c r="DP276" i="18"/>
  <c r="DQ276" i="18" s="1"/>
  <c r="DO276" i="18"/>
  <c r="DM276" i="18"/>
  <c r="DL276" i="18"/>
  <c r="DN276" i="18" s="1"/>
  <c r="DK276" i="18"/>
  <c r="DH276" i="18"/>
  <c r="DG276" i="18"/>
  <c r="DI276" i="18" s="1"/>
  <c r="DF276" i="18"/>
  <c r="DE276" i="18"/>
  <c r="DD276" i="18"/>
  <c r="DC276" i="18"/>
  <c r="DA276" i="18"/>
  <c r="CZ276" i="18"/>
  <c r="CY276" i="18"/>
  <c r="CW276" i="18"/>
  <c r="CX276" i="18" s="1"/>
  <c r="CV276" i="18"/>
  <c r="CU276" i="18"/>
  <c r="CR276" i="18"/>
  <c r="CS276" i="18" s="1"/>
  <c r="CQ276" i="18"/>
  <c r="CO276" i="18"/>
  <c r="CN276" i="18"/>
  <c r="CP276" i="18" s="1"/>
  <c r="CM276" i="18"/>
  <c r="CJ276" i="18"/>
  <c r="CK276" i="18" s="1"/>
  <c r="CI276" i="18"/>
  <c r="CG276" i="18"/>
  <c r="CF276" i="18"/>
  <c r="CH276" i="18" s="1"/>
  <c r="CE276" i="18"/>
  <c r="CB276" i="18"/>
  <c r="CA276" i="18"/>
  <c r="CC276" i="18" s="1"/>
  <c r="BZ276" i="18"/>
  <c r="BY276" i="18"/>
  <c r="BX276" i="18"/>
  <c r="BW276" i="18"/>
  <c r="BU276" i="18"/>
  <c r="BT276" i="18"/>
  <c r="BS276" i="18"/>
  <c r="BQ276" i="18"/>
  <c r="BR276" i="18" s="1"/>
  <c r="BP276" i="18"/>
  <c r="BO276" i="18"/>
  <c r="BL276" i="18"/>
  <c r="BM276" i="18" s="1"/>
  <c r="BK276" i="18"/>
  <c r="BI276" i="18"/>
  <c r="BH276" i="18"/>
  <c r="BJ276" i="18" s="1"/>
  <c r="BG276" i="18"/>
  <c r="BD276" i="18"/>
  <c r="BE276" i="18" s="1"/>
  <c r="BC276" i="18"/>
  <c r="BA276" i="18"/>
  <c r="AZ276" i="18"/>
  <c r="BB276" i="18" s="1"/>
  <c r="AY276" i="18"/>
  <c r="AV276" i="18"/>
  <c r="AU276" i="18"/>
  <c r="AW276" i="18" s="1"/>
  <c r="AT276" i="18"/>
  <c r="AS276" i="18"/>
  <c r="AR276" i="18"/>
  <c r="AQ276" i="18"/>
  <c r="AO276" i="18"/>
  <c r="AN276" i="18"/>
  <c r="AM276" i="18"/>
  <c r="AK276" i="18"/>
  <c r="AL276" i="18" s="1"/>
  <c r="AJ276" i="18"/>
  <c r="AI276" i="18"/>
  <c r="AF276" i="18"/>
  <c r="AG276" i="18" s="1"/>
  <c r="AE276" i="18"/>
  <c r="AC276" i="18"/>
  <c r="AB276" i="18"/>
  <c r="AD276" i="18" s="1"/>
  <c r="AA276" i="18"/>
  <c r="X276" i="18"/>
  <c r="Y276" i="18" s="1"/>
  <c r="W276" i="18"/>
  <c r="U276" i="18"/>
  <c r="T276" i="18"/>
  <c r="V276" i="18" s="1"/>
  <c r="S276" i="18"/>
  <c r="P276" i="18"/>
  <c r="O276" i="18"/>
  <c r="Q276" i="18" s="1"/>
  <c r="N276" i="18"/>
  <c r="M276" i="18"/>
  <c r="L276" i="18"/>
  <c r="K276" i="18"/>
  <c r="I276" i="18"/>
  <c r="H276" i="18"/>
  <c r="G276" i="18"/>
  <c r="E276" i="18"/>
  <c r="F276" i="18" s="1"/>
  <c r="D276" i="18"/>
  <c r="C276" i="18"/>
  <c r="FM275" i="18"/>
  <c r="FE275" i="18"/>
  <c r="EW275" i="18"/>
  <c r="EO275" i="18"/>
  <c r="EG275" i="18"/>
  <c r="DY275" i="18"/>
  <c r="DQ275" i="18"/>
  <c r="DI275" i="18"/>
  <c r="DA275" i="18"/>
  <c r="CS275" i="18"/>
  <c r="CK275" i="18"/>
  <c r="CC275" i="18"/>
  <c r="BU275" i="18"/>
  <c r="BM275" i="18"/>
  <c r="BE275" i="18"/>
  <c r="AW275" i="18"/>
  <c r="AO275" i="18"/>
  <c r="AG275" i="18"/>
  <c r="Y275" i="18"/>
  <c r="Q275" i="18"/>
  <c r="I275" i="18"/>
  <c r="FM274" i="18"/>
  <c r="FL274" i="18"/>
  <c r="FK274" i="18"/>
  <c r="FI274" i="18"/>
  <c r="FJ274" i="18" s="1"/>
  <c r="FH274" i="18"/>
  <c r="FG274" i="18"/>
  <c r="FD274" i="18"/>
  <c r="FE274" i="18" s="1"/>
  <c r="FC274" i="18"/>
  <c r="FA274" i="18"/>
  <c r="EZ274" i="18"/>
  <c r="FB274" i="18" s="1"/>
  <c r="EY274" i="18"/>
  <c r="EV274" i="18"/>
  <c r="EW274" i="18" s="1"/>
  <c r="EU274" i="18"/>
  <c r="ES274" i="18"/>
  <c r="ER274" i="18"/>
  <c r="ET274" i="18" s="1"/>
  <c r="EQ274" i="18"/>
  <c r="EN274" i="18"/>
  <c r="EM274" i="18"/>
  <c r="EO274" i="18" s="1"/>
  <c r="EL274" i="18"/>
  <c r="EK274" i="18"/>
  <c r="EJ274" i="18"/>
  <c r="EI274" i="18"/>
  <c r="EG274" i="18"/>
  <c r="EF274" i="18"/>
  <c r="EE274" i="18"/>
  <c r="EC274" i="18"/>
  <c r="ED274" i="18" s="1"/>
  <c r="EB274" i="18"/>
  <c r="EA274" i="18"/>
  <c r="DX274" i="18"/>
  <c r="DY274" i="18" s="1"/>
  <c r="DW274" i="18"/>
  <c r="DU274" i="18"/>
  <c r="DT274" i="18"/>
  <c r="DV274" i="18" s="1"/>
  <c r="DS274" i="18"/>
  <c r="DP274" i="18"/>
  <c r="DO274" i="18"/>
  <c r="DM274" i="18"/>
  <c r="DL274" i="18"/>
  <c r="DN274" i="18" s="1"/>
  <c r="DK274" i="18"/>
  <c r="DH274" i="18"/>
  <c r="DG274" i="18"/>
  <c r="DI274" i="18" s="1"/>
  <c r="DF274" i="18"/>
  <c r="DE274" i="18"/>
  <c r="DD274" i="18"/>
  <c r="DC274" i="18"/>
  <c r="DA274" i="18"/>
  <c r="CZ274" i="18"/>
  <c r="CY274" i="18"/>
  <c r="CW274" i="18"/>
  <c r="CX274" i="18" s="1"/>
  <c r="CV274" i="18"/>
  <c r="CU274" i="18"/>
  <c r="CR274" i="18"/>
  <c r="CS274" i="18" s="1"/>
  <c r="CQ274" i="18"/>
  <c r="CO274" i="18"/>
  <c r="CN274" i="18"/>
  <c r="CP274" i="18" s="1"/>
  <c r="CM274" i="18"/>
  <c r="CJ274" i="18"/>
  <c r="CK274" i="18" s="1"/>
  <c r="CI274" i="18"/>
  <c r="CG274" i="18"/>
  <c r="CF274" i="18"/>
  <c r="CH274" i="18" s="1"/>
  <c r="CE274" i="18"/>
  <c r="CB274" i="18"/>
  <c r="CA274" i="18"/>
  <c r="CC274" i="18" s="1"/>
  <c r="BZ274" i="18"/>
  <c r="BY274" i="18"/>
  <c r="BX274" i="18"/>
  <c r="BW274" i="18"/>
  <c r="BU274" i="18"/>
  <c r="BT274" i="18"/>
  <c r="BS274" i="18"/>
  <c r="BQ274" i="18"/>
  <c r="BR274" i="18" s="1"/>
  <c r="BP274" i="18"/>
  <c r="BO274" i="18"/>
  <c r="BL274" i="18"/>
  <c r="BM274" i="18" s="1"/>
  <c r="BK274" i="18"/>
  <c r="BI274" i="18"/>
  <c r="BH274" i="18"/>
  <c r="BJ274" i="18" s="1"/>
  <c r="BG274" i="18"/>
  <c r="BD274" i="18"/>
  <c r="BC274" i="18"/>
  <c r="BA274" i="18"/>
  <c r="AZ274" i="18"/>
  <c r="BB274" i="18" s="1"/>
  <c r="AY274" i="18"/>
  <c r="AV274" i="18"/>
  <c r="AU274" i="18"/>
  <c r="AW274" i="18" s="1"/>
  <c r="AT274" i="18"/>
  <c r="AS274" i="18"/>
  <c r="AR274" i="18"/>
  <c r="AQ274" i="18"/>
  <c r="AO274" i="18"/>
  <c r="AN274" i="18"/>
  <c r="AM274" i="18"/>
  <c r="AK274" i="18"/>
  <c r="AL274" i="18" s="1"/>
  <c r="AJ274" i="18"/>
  <c r="AI274" i="18"/>
  <c r="AF274" i="18"/>
  <c r="AG274" i="18" s="1"/>
  <c r="AE274" i="18"/>
  <c r="AC274" i="18"/>
  <c r="AB274" i="18"/>
  <c r="AD274" i="18" s="1"/>
  <c r="AA274" i="18"/>
  <c r="X274" i="18"/>
  <c r="Y274" i="18" s="1"/>
  <c r="W274" i="18"/>
  <c r="U274" i="18"/>
  <c r="T274" i="18"/>
  <c r="V274" i="18" s="1"/>
  <c r="S274" i="18"/>
  <c r="P274" i="18"/>
  <c r="O274" i="18"/>
  <c r="Q274" i="18" s="1"/>
  <c r="N274" i="18"/>
  <c r="M274" i="18"/>
  <c r="L274" i="18"/>
  <c r="K274" i="18"/>
  <c r="I274" i="18"/>
  <c r="H274" i="18"/>
  <c r="G274" i="18"/>
  <c r="E274" i="18"/>
  <c r="F274" i="18" s="1"/>
  <c r="D274" i="18"/>
  <c r="C274" i="18"/>
  <c r="FM273" i="18"/>
  <c r="FE273" i="18"/>
  <c r="EW273" i="18"/>
  <c r="EO273" i="18"/>
  <c r="EG273" i="18"/>
  <c r="DY273" i="18"/>
  <c r="DQ273" i="18"/>
  <c r="DI273" i="18"/>
  <c r="DA273" i="18"/>
  <c r="CS273" i="18"/>
  <c r="CK273" i="18"/>
  <c r="CC273" i="18"/>
  <c r="BU273" i="18"/>
  <c r="BM273" i="18"/>
  <c r="BE273" i="18"/>
  <c r="AW273" i="18"/>
  <c r="AO273" i="18"/>
  <c r="AG273" i="18"/>
  <c r="Y273" i="18"/>
  <c r="Q273" i="18"/>
  <c r="I273" i="18"/>
  <c r="FM272" i="18"/>
  <c r="FE272" i="18"/>
  <c r="EW272" i="18"/>
  <c r="EO272" i="18"/>
  <c r="EG272" i="18"/>
  <c r="DY272" i="18"/>
  <c r="DQ272" i="18"/>
  <c r="DI272" i="18"/>
  <c r="DA272" i="18"/>
  <c r="CS272" i="18"/>
  <c r="CK272" i="18"/>
  <c r="CC272" i="18"/>
  <c r="BU272" i="18"/>
  <c r="BM272" i="18"/>
  <c r="BE272" i="18"/>
  <c r="AW272" i="18"/>
  <c r="AO272" i="18"/>
  <c r="AG272" i="18"/>
  <c r="Y272" i="18"/>
  <c r="Q272" i="18"/>
  <c r="I272" i="18"/>
  <c r="FM271" i="18"/>
  <c r="FE271" i="18"/>
  <c r="EW271" i="18"/>
  <c r="EO271" i="18"/>
  <c r="EG271" i="18"/>
  <c r="DY271" i="18"/>
  <c r="DQ271" i="18"/>
  <c r="DI271" i="18"/>
  <c r="DA271" i="18"/>
  <c r="CS271" i="18"/>
  <c r="CK271" i="18"/>
  <c r="CC271" i="18"/>
  <c r="BU271" i="18"/>
  <c r="BM271" i="18"/>
  <c r="BE271" i="18"/>
  <c r="AW271" i="18"/>
  <c r="AO271" i="18"/>
  <c r="AG271" i="18"/>
  <c r="Y271" i="18"/>
  <c r="Q271" i="18"/>
  <c r="I271" i="18"/>
  <c r="FM270" i="18"/>
  <c r="FE270" i="18"/>
  <c r="EW270" i="18"/>
  <c r="EO270" i="18"/>
  <c r="EG270" i="18"/>
  <c r="DY270" i="18"/>
  <c r="DQ270" i="18"/>
  <c r="DI270" i="18"/>
  <c r="DA270" i="18"/>
  <c r="CS270" i="18"/>
  <c r="CK270" i="18"/>
  <c r="CC270" i="18"/>
  <c r="BU270" i="18"/>
  <c r="BM270" i="18"/>
  <c r="BE270" i="18"/>
  <c r="AW270" i="18"/>
  <c r="AO270" i="18"/>
  <c r="AG270" i="18"/>
  <c r="Y270" i="18"/>
  <c r="Q270" i="18"/>
  <c r="I270" i="18"/>
  <c r="FL269" i="18"/>
  <c r="FM269" i="18" s="1"/>
  <c r="FK269" i="18"/>
  <c r="FI269" i="18"/>
  <c r="FH269" i="18"/>
  <c r="FJ269" i="18" s="1"/>
  <c r="FG269" i="18"/>
  <c r="FD269" i="18"/>
  <c r="FE269" i="18" s="1"/>
  <c r="FC269" i="18"/>
  <c r="FA269" i="18"/>
  <c r="EZ269" i="18"/>
  <c r="FB269" i="18" s="1"/>
  <c r="EY269" i="18"/>
  <c r="EV269" i="18"/>
  <c r="EU269" i="18"/>
  <c r="EW269" i="18" s="1"/>
  <c r="ET269" i="18"/>
  <c r="ES269" i="18"/>
  <c r="ER269" i="18"/>
  <c r="EQ269" i="18"/>
  <c r="EO269" i="18"/>
  <c r="EN269" i="18"/>
  <c r="EM269" i="18"/>
  <c r="EK269" i="18"/>
  <c r="EL269" i="18" s="1"/>
  <c r="EJ269" i="18"/>
  <c r="EI269" i="18"/>
  <c r="EF269" i="18"/>
  <c r="EG269" i="18" s="1"/>
  <c r="EE269" i="18"/>
  <c r="EC269" i="18"/>
  <c r="EB269" i="18"/>
  <c r="ED269" i="18" s="1"/>
  <c r="EA269" i="18"/>
  <c r="DX269" i="18"/>
  <c r="DY269" i="18" s="1"/>
  <c r="DW269" i="18"/>
  <c r="DU269" i="18"/>
  <c r="DT269" i="18"/>
  <c r="DV269" i="18" s="1"/>
  <c r="DS269" i="18"/>
  <c r="DP269" i="18"/>
  <c r="DO269" i="18"/>
  <c r="DQ269" i="18" s="1"/>
  <c r="DN269" i="18"/>
  <c r="DM269" i="18"/>
  <c r="DL269" i="18"/>
  <c r="DK269" i="18"/>
  <c r="DI269" i="18"/>
  <c r="DH269" i="18"/>
  <c r="DG269" i="18"/>
  <c r="DE269" i="18"/>
  <c r="DF269" i="18" s="1"/>
  <c r="DD269" i="18"/>
  <c r="DC269" i="18"/>
  <c r="CZ269" i="18"/>
  <c r="DA269" i="18" s="1"/>
  <c r="CY269" i="18"/>
  <c r="CW269" i="18"/>
  <c r="CV269" i="18"/>
  <c r="CX269" i="18" s="1"/>
  <c r="CU269" i="18"/>
  <c r="CR269" i="18"/>
  <c r="CS269" i="18" s="1"/>
  <c r="CQ269" i="18"/>
  <c r="CO269" i="18"/>
  <c r="CN269" i="18"/>
  <c r="CP269" i="18" s="1"/>
  <c r="CM269" i="18"/>
  <c r="CJ269" i="18"/>
  <c r="CI269" i="18"/>
  <c r="CK269" i="18" s="1"/>
  <c r="CH269" i="18"/>
  <c r="CG269" i="18"/>
  <c r="CF269" i="18"/>
  <c r="CE269" i="18"/>
  <c r="CC269" i="18"/>
  <c r="CB269" i="18"/>
  <c r="CA269" i="18"/>
  <c r="BY269" i="18"/>
  <c r="BZ269" i="18" s="1"/>
  <c r="BX269" i="18"/>
  <c r="BW269" i="18"/>
  <c r="BT269" i="18"/>
  <c r="BU269" i="18" s="1"/>
  <c r="BS269" i="18"/>
  <c r="BQ269" i="18"/>
  <c r="BP269" i="18"/>
  <c r="BR269" i="18" s="1"/>
  <c r="BO269" i="18"/>
  <c r="BL269" i="18"/>
  <c r="BM269" i="18" s="1"/>
  <c r="BK269" i="18"/>
  <c r="BI269" i="18"/>
  <c r="BH269" i="18"/>
  <c r="BJ269" i="18" s="1"/>
  <c r="BG269" i="18"/>
  <c r="BD269" i="18"/>
  <c r="BC269" i="18"/>
  <c r="BE269" i="18" s="1"/>
  <c r="BB269" i="18"/>
  <c r="BA269" i="18"/>
  <c r="AZ269" i="18"/>
  <c r="AY269" i="18"/>
  <c r="AW269" i="18"/>
  <c r="AV269" i="18"/>
  <c r="AU269" i="18"/>
  <c r="AS269" i="18"/>
  <c r="AT269" i="18" s="1"/>
  <c r="AR269" i="18"/>
  <c r="AQ269" i="18"/>
  <c r="AN269" i="18"/>
  <c r="AO269" i="18" s="1"/>
  <c r="AM269" i="18"/>
  <c r="AK269" i="18"/>
  <c r="AJ269" i="18"/>
  <c r="AL269" i="18" s="1"/>
  <c r="AI269" i="18"/>
  <c r="AF269" i="18"/>
  <c r="AG269" i="18" s="1"/>
  <c r="AE269" i="18"/>
  <c r="AC269" i="18"/>
  <c r="AB269" i="18"/>
  <c r="AD269" i="18" s="1"/>
  <c r="AA269" i="18"/>
  <c r="X269" i="18"/>
  <c r="W269" i="18"/>
  <c r="Y269" i="18" s="1"/>
  <c r="V269" i="18"/>
  <c r="U269" i="18"/>
  <c r="T269" i="18"/>
  <c r="S269" i="18"/>
  <c r="Q269" i="18"/>
  <c r="P269" i="18"/>
  <c r="O269" i="18"/>
  <c r="M269" i="18"/>
  <c r="N269" i="18" s="1"/>
  <c r="L269" i="18"/>
  <c r="K269" i="18"/>
  <c r="H269" i="18"/>
  <c r="I269" i="18" s="1"/>
  <c r="G269" i="18"/>
  <c r="E269" i="18"/>
  <c r="D269" i="18"/>
  <c r="F269" i="18" s="1"/>
  <c r="C269" i="18"/>
  <c r="FM268" i="18"/>
  <c r="FE268" i="18"/>
  <c r="EW268" i="18"/>
  <c r="EO268" i="18"/>
  <c r="EG268" i="18"/>
  <c r="DY268" i="18"/>
  <c r="DQ268" i="18"/>
  <c r="DI268" i="18"/>
  <c r="DA268" i="18"/>
  <c r="CS268" i="18"/>
  <c r="CK268" i="18"/>
  <c r="CC268" i="18"/>
  <c r="BU268" i="18"/>
  <c r="BM268" i="18"/>
  <c r="BE268" i="18"/>
  <c r="AW268" i="18"/>
  <c r="AO268" i="18"/>
  <c r="AG268" i="18"/>
  <c r="Y268" i="18"/>
  <c r="Q268" i="18"/>
  <c r="I268" i="18"/>
  <c r="FM267" i="18"/>
  <c r="FE267" i="18"/>
  <c r="EW267" i="18"/>
  <c r="EO267" i="18"/>
  <c r="EG267" i="18"/>
  <c r="DY267" i="18"/>
  <c r="DQ267" i="18"/>
  <c r="DI267" i="18"/>
  <c r="DA267" i="18"/>
  <c r="CS267" i="18"/>
  <c r="CK267" i="18"/>
  <c r="CC267" i="18"/>
  <c r="BU267" i="18"/>
  <c r="BM267" i="18"/>
  <c r="BE267" i="18"/>
  <c r="AW267" i="18"/>
  <c r="AO267" i="18"/>
  <c r="AG267" i="18"/>
  <c r="Y267" i="18"/>
  <c r="Q267" i="18"/>
  <c r="I267" i="18"/>
  <c r="FM266" i="18"/>
  <c r="FE266" i="18"/>
  <c r="EW266" i="18"/>
  <c r="EO266" i="18"/>
  <c r="EG266" i="18"/>
  <c r="DY266" i="18"/>
  <c r="DQ266" i="18"/>
  <c r="DI266" i="18"/>
  <c r="DA266" i="18"/>
  <c r="CS266" i="18"/>
  <c r="CK266" i="18"/>
  <c r="CC266" i="18"/>
  <c r="BU266" i="18"/>
  <c r="BM266" i="18"/>
  <c r="BE266" i="18"/>
  <c r="AW266" i="18"/>
  <c r="AO266" i="18"/>
  <c r="AG266" i="18"/>
  <c r="Y266" i="18"/>
  <c r="Q266" i="18"/>
  <c r="I266" i="18"/>
  <c r="FM265" i="18"/>
  <c r="FE265" i="18"/>
  <c r="EW265" i="18"/>
  <c r="EO265" i="18"/>
  <c r="EG265" i="18"/>
  <c r="DY265" i="18"/>
  <c r="DQ265" i="18"/>
  <c r="DI265" i="18"/>
  <c r="DA265" i="18"/>
  <c r="CS265" i="18"/>
  <c r="CK265" i="18"/>
  <c r="CC265" i="18"/>
  <c r="BU265" i="18"/>
  <c r="BM265" i="18"/>
  <c r="BE265" i="18"/>
  <c r="AW265" i="18"/>
  <c r="AO265" i="18"/>
  <c r="AG265" i="18"/>
  <c r="Y265" i="18"/>
  <c r="Q265" i="18"/>
  <c r="I265" i="18"/>
  <c r="FM264" i="18"/>
  <c r="FE264" i="18"/>
  <c r="EW264" i="18"/>
  <c r="EO264" i="18"/>
  <c r="EG264" i="18"/>
  <c r="DY264" i="18"/>
  <c r="DQ264" i="18"/>
  <c r="DI264" i="18"/>
  <c r="DA264" i="18"/>
  <c r="CS264" i="18"/>
  <c r="CK264" i="18"/>
  <c r="CC264" i="18"/>
  <c r="BU264" i="18"/>
  <c r="BM264" i="18"/>
  <c r="BE264" i="18"/>
  <c r="AW264" i="18"/>
  <c r="AO264" i="18"/>
  <c r="AG264" i="18"/>
  <c r="Y264" i="18"/>
  <c r="Q264" i="18"/>
  <c r="I264" i="18"/>
  <c r="FL263" i="18"/>
  <c r="FM263" i="18" s="1"/>
  <c r="FK263" i="18"/>
  <c r="FI263" i="18"/>
  <c r="FH263" i="18"/>
  <c r="FJ263" i="18" s="1"/>
  <c r="FG263" i="18"/>
  <c r="FD263" i="18"/>
  <c r="FE263" i="18" s="1"/>
  <c r="FC263" i="18"/>
  <c r="FA263" i="18"/>
  <c r="EZ263" i="18"/>
  <c r="FB263" i="18" s="1"/>
  <c r="EY263" i="18"/>
  <c r="EV263" i="18"/>
  <c r="EU263" i="18"/>
  <c r="EW263" i="18" s="1"/>
  <c r="ET263" i="18"/>
  <c r="ES263" i="18"/>
  <c r="ER263" i="18"/>
  <c r="EQ263" i="18"/>
  <c r="EO263" i="18"/>
  <c r="EN263" i="18"/>
  <c r="EM263" i="18"/>
  <c r="EK263" i="18"/>
  <c r="EL263" i="18" s="1"/>
  <c r="EJ263" i="18"/>
  <c r="EI263" i="18"/>
  <c r="EF263" i="18"/>
  <c r="EG263" i="18" s="1"/>
  <c r="EE263" i="18"/>
  <c r="EC263" i="18"/>
  <c r="EB263" i="18"/>
  <c r="ED263" i="18" s="1"/>
  <c r="EA263" i="18"/>
  <c r="DX263" i="18"/>
  <c r="DY263" i="18" s="1"/>
  <c r="DW263" i="18"/>
  <c r="DU263" i="18"/>
  <c r="DT263" i="18"/>
  <c r="DV263" i="18" s="1"/>
  <c r="DS263" i="18"/>
  <c r="DP263" i="18"/>
  <c r="DO263" i="18"/>
  <c r="DQ263" i="18" s="1"/>
  <c r="DN263" i="18"/>
  <c r="DM263" i="18"/>
  <c r="DL263" i="18"/>
  <c r="DK263" i="18"/>
  <c r="DI263" i="18"/>
  <c r="DH263" i="18"/>
  <c r="DG263" i="18"/>
  <c r="DE263" i="18"/>
  <c r="DF263" i="18" s="1"/>
  <c r="DD263" i="18"/>
  <c r="DC263" i="18"/>
  <c r="CZ263" i="18"/>
  <c r="DA263" i="18" s="1"/>
  <c r="CY263" i="18"/>
  <c r="CW263" i="18"/>
  <c r="CV263" i="18"/>
  <c r="CX263" i="18" s="1"/>
  <c r="CU263" i="18"/>
  <c r="CR263" i="18"/>
  <c r="CS263" i="18" s="1"/>
  <c r="CQ263" i="18"/>
  <c r="CO263" i="18"/>
  <c r="CN263" i="18"/>
  <c r="CP263" i="18" s="1"/>
  <c r="CM263" i="18"/>
  <c r="CJ263" i="18"/>
  <c r="CI263" i="18"/>
  <c r="CK263" i="18" s="1"/>
  <c r="CH263" i="18"/>
  <c r="CG263" i="18"/>
  <c r="CF263" i="18"/>
  <c r="CE263" i="18"/>
  <c r="CC263" i="18"/>
  <c r="CB263" i="18"/>
  <c r="CA263" i="18"/>
  <c r="BY263" i="18"/>
  <c r="BZ263" i="18" s="1"/>
  <c r="BX263" i="18"/>
  <c r="BW263" i="18"/>
  <c r="BT263" i="18"/>
  <c r="BU263" i="18" s="1"/>
  <c r="BS263" i="18"/>
  <c r="BQ263" i="18"/>
  <c r="BP263" i="18"/>
  <c r="BR263" i="18" s="1"/>
  <c r="BO263" i="18"/>
  <c r="BL263" i="18"/>
  <c r="BM263" i="18" s="1"/>
  <c r="BK263" i="18"/>
  <c r="BI263" i="18"/>
  <c r="BH263" i="18"/>
  <c r="BJ263" i="18" s="1"/>
  <c r="BG263" i="18"/>
  <c r="BD263" i="18"/>
  <c r="BC263" i="18"/>
  <c r="BE263" i="18" s="1"/>
  <c r="BB263" i="18"/>
  <c r="BA263" i="18"/>
  <c r="AZ263" i="18"/>
  <c r="AY263" i="18"/>
  <c r="AW263" i="18"/>
  <c r="AV263" i="18"/>
  <c r="AU263" i="18"/>
  <c r="AS263" i="18"/>
  <c r="AT263" i="18" s="1"/>
  <c r="AR263" i="18"/>
  <c r="AQ263" i="18"/>
  <c r="AN263" i="18"/>
  <c r="AO263" i="18" s="1"/>
  <c r="AM263" i="18"/>
  <c r="AK263" i="18"/>
  <c r="AJ263" i="18"/>
  <c r="AL263" i="18" s="1"/>
  <c r="AI263" i="18"/>
  <c r="AF263" i="18"/>
  <c r="AG263" i="18" s="1"/>
  <c r="AE263" i="18"/>
  <c r="AC263" i="18"/>
  <c r="AB263" i="18"/>
  <c r="AD263" i="18" s="1"/>
  <c r="AA263" i="18"/>
  <c r="X263" i="18"/>
  <c r="W263" i="18"/>
  <c r="Y263" i="18" s="1"/>
  <c r="V263" i="18"/>
  <c r="U263" i="18"/>
  <c r="T263" i="18"/>
  <c r="S263" i="18"/>
  <c r="Q263" i="18"/>
  <c r="P263" i="18"/>
  <c r="O263" i="18"/>
  <c r="M263" i="18"/>
  <c r="N263" i="18" s="1"/>
  <c r="L263" i="18"/>
  <c r="K263" i="18"/>
  <c r="H263" i="18"/>
  <c r="I263" i="18" s="1"/>
  <c r="G263" i="18"/>
  <c r="E263" i="18"/>
  <c r="D263" i="18"/>
  <c r="F263" i="18" s="1"/>
  <c r="C263" i="18"/>
  <c r="FM262" i="18"/>
  <c r="FE262" i="18"/>
  <c r="EW262" i="18"/>
  <c r="EO262" i="18"/>
  <c r="EG262" i="18"/>
  <c r="DY262" i="18"/>
  <c r="DQ262" i="18"/>
  <c r="DI262" i="18"/>
  <c r="DA262" i="18"/>
  <c r="CS262" i="18"/>
  <c r="CK262" i="18"/>
  <c r="CC262" i="18"/>
  <c r="BU262" i="18"/>
  <c r="BM262" i="18"/>
  <c r="BE262" i="18"/>
  <c r="AW262" i="18"/>
  <c r="AO262" i="18"/>
  <c r="AG262" i="18"/>
  <c r="Y262" i="18"/>
  <c r="Q262" i="18"/>
  <c r="I262" i="18"/>
  <c r="FM261" i="18"/>
  <c r="FE261" i="18"/>
  <c r="EW261" i="18"/>
  <c r="EO261" i="18"/>
  <c r="EG261" i="18"/>
  <c r="DY261" i="18"/>
  <c r="DQ261" i="18"/>
  <c r="DI261" i="18"/>
  <c r="DA261" i="18"/>
  <c r="CS261" i="18"/>
  <c r="CK261" i="18"/>
  <c r="CC261" i="18"/>
  <c r="BU261" i="18"/>
  <c r="BM261" i="18"/>
  <c r="BE261" i="18"/>
  <c r="AW261" i="18"/>
  <c r="AO261" i="18"/>
  <c r="AG261" i="18"/>
  <c r="Y261" i="18"/>
  <c r="Q261" i="18"/>
  <c r="I261" i="18"/>
  <c r="FM260" i="18"/>
  <c r="FE260" i="18"/>
  <c r="EW260" i="18"/>
  <c r="EO260" i="18"/>
  <c r="EG260" i="18"/>
  <c r="DY260" i="18"/>
  <c r="DQ260" i="18"/>
  <c r="DI260" i="18"/>
  <c r="DA260" i="18"/>
  <c r="CS260" i="18"/>
  <c r="CK260" i="18"/>
  <c r="CC260" i="18"/>
  <c r="BU260" i="18"/>
  <c r="BM260" i="18"/>
  <c r="BE260" i="18"/>
  <c r="AW260" i="18"/>
  <c r="AO260" i="18"/>
  <c r="AG260" i="18"/>
  <c r="Y260" i="18"/>
  <c r="Q260" i="18"/>
  <c r="I260" i="18"/>
  <c r="FM259" i="18"/>
  <c r="FE259" i="18"/>
  <c r="EW259" i="18"/>
  <c r="EO259" i="18"/>
  <c r="EG259" i="18"/>
  <c r="DY259" i="18"/>
  <c r="DQ259" i="18"/>
  <c r="DI259" i="18"/>
  <c r="DA259" i="18"/>
  <c r="CS259" i="18"/>
  <c r="CK259" i="18"/>
  <c r="CC259" i="18"/>
  <c r="BU259" i="18"/>
  <c r="BM259" i="18"/>
  <c r="BE259" i="18"/>
  <c r="AW259" i="18"/>
  <c r="AO259" i="18"/>
  <c r="AG259" i="18"/>
  <c r="Y259" i="18"/>
  <c r="Q259" i="18"/>
  <c r="I259" i="18"/>
  <c r="FM258" i="18"/>
  <c r="FE258" i="18"/>
  <c r="EW258" i="18"/>
  <c r="EO258" i="18"/>
  <c r="EG258" i="18"/>
  <c r="DY258" i="18"/>
  <c r="DQ258" i="18"/>
  <c r="DI258" i="18"/>
  <c r="DA258" i="18"/>
  <c r="CS258" i="18"/>
  <c r="CK258" i="18"/>
  <c r="CC258" i="18"/>
  <c r="BU258" i="18"/>
  <c r="BM258" i="18"/>
  <c r="BE258" i="18"/>
  <c r="AW258" i="18"/>
  <c r="AO258" i="18"/>
  <c r="AG258" i="18"/>
  <c r="Y258" i="18"/>
  <c r="Q258" i="18"/>
  <c r="I258" i="18"/>
  <c r="FL257" i="18"/>
  <c r="FM257" i="18" s="1"/>
  <c r="FK257" i="18"/>
  <c r="FI257" i="18"/>
  <c r="FH257" i="18"/>
  <c r="FJ257" i="18" s="1"/>
  <c r="FG257" i="18"/>
  <c r="FD257" i="18"/>
  <c r="FE257" i="18" s="1"/>
  <c r="FC257" i="18"/>
  <c r="FA257" i="18"/>
  <c r="EZ257" i="18"/>
  <c r="FB257" i="18" s="1"/>
  <c r="EY257" i="18"/>
  <c r="EV257" i="18"/>
  <c r="EU257" i="18"/>
  <c r="EW257" i="18" s="1"/>
  <c r="ET257" i="18"/>
  <c r="ES257" i="18"/>
  <c r="ER257" i="18"/>
  <c r="EQ257" i="18"/>
  <c r="EO257" i="18"/>
  <c r="EN257" i="18"/>
  <c r="EM257" i="18"/>
  <c r="EK257" i="18"/>
  <c r="EL257" i="18" s="1"/>
  <c r="EJ257" i="18"/>
  <c r="EI257" i="18"/>
  <c r="EF257" i="18"/>
  <c r="EG257" i="18" s="1"/>
  <c r="EE257" i="18"/>
  <c r="EC257" i="18"/>
  <c r="EB257" i="18"/>
  <c r="ED257" i="18" s="1"/>
  <c r="EA257" i="18"/>
  <c r="DX257" i="18"/>
  <c r="DY257" i="18" s="1"/>
  <c r="DW257" i="18"/>
  <c r="DU257" i="18"/>
  <c r="DT257" i="18"/>
  <c r="DV257" i="18" s="1"/>
  <c r="DS257" i="18"/>
  <c r="DP257" i="18"/>
  <c r="DO257" i="18"/>
  <c r="DQ257" i="18" s="1"/>
  <c r="DN257" i="18"/>
  <c r="DM257" i="18"/>
  <c r="DL257" i="18"/>
  <c r="DK257" i="18"/>
  <c r="DI257" i="18"/>
  <c r="DH257" i="18"/>
  <c r="DG257" i="18"/>
  <c r="DE257" i="18"/>
  <c r="DF257" i="18" s="1"/>
  <c r="DD257" i="18"/>
  <c r="DC257" i="18"/>
  <c r="CZ257" i="18"/>
  <c r="DA257" i="18" s="1"/>
  <c r="CY257" i="18"/>
  <c r="CW257" i="18"/>
  <c r="CV257" i="18"/>
  <c r="CX257" i="18" s="1"/>
  <c r="CU257" i="18"/>
  <c r="CR257" i="18"/>
  <c r="CS257" i="18" s="1"/>
  <c r="CQ257" i="18"/>
  <c r="CO257" i="18"/>
  <c r="CN257" i="18"/>
  <c r="CP257" i="18" s="1"/>
  <c r="CM257" i="18"/>
  <c r="CJ257" i="18"/>
  <c r="CI257" i="18"/>
  <c r="CK257" i="18" s="1"/>
  <c r="CH257" i="18"/>
  <c r="CG257" i="18"/>
  <c r="CF257" i="18"/>
  <c r="CE257" i="18"/>
  <c r="CC257" i="18"/>
  <c r="CB257" i="18"/>
  <c r="CA257" i="18"/>
  <c r="BY257" i="18"/>
  <c r="BZ257" i="18" s="1"/>
  <c r="BX257" i="18"/>
  <c r="BW257" i="18"/>
  <c r="BT257" i="18"/>
  <c r="BU257" i="18" s="1"/>
  <c r="BS257" i="18"/>
  <c r="BQ257" i="18"/>
  <c r="BP257" i="18"/>
  <c r="BR257" i="18" s="1"/>
  <c r="BO257" i="18"/>
  <c r="BL257" i="18"/>
  <c r="BM257" i="18" s="1"/>
  <c r="BK257" i="18"/>
  <c r="BI257" i="18"/>
  <c r="BH257" i="18"/>
  <c r="BJ257" i="18" s="1"/>
  <c r="BG257" i="18"/>
  <c r="BD257" i="18"/>
  <c r="BC257" i="18"/>
  <c r="BE257" i="18" s="1"/>
  <c r="BB257" i="18"/>
  <c r="BA257" i="18"/>
  <c r="AZ257" i="18"/>
  <c r="AY257" i="18"/>
  <c r="AW257" i="18"/>
  <c r="AV257" i="18"/>
  <c r="AU257" i="18"/>
  <c r="AS257" i="18"/>
  <c r="AT257" i="18" s="1"/>
  <c r="AR257" i="18"/>
  <c r="AQ257" i="18"/>
  <c r="AN257" i="18"/>
  <c r="AO257" i="18" s="1"/>
  <c r="AM257" i="18"/>
  <c r="AK257" i="18"/>
  <c r="AJ257" i="18"/>
  <c r="AL257" i="18" s="1"/>
  <c r="AI257" i="18"/>
  <c r="AF257" i="18"/>
  <c r="AG257" i="18" s="1"/>
  <c r="AE257" i="18"/>
  <c r="AC257" i="18"/>
  <c r="AB257" i="18"/>
  <c r="AD257" i="18" s="1"/>
  <c r="AA257" i="18"/>
  <c r="X257" i="18"/>
  <c r="W257" i="18"/>
  <c r="Y257" i="18" s="1"/>
  <c r="V257" i="18"/>
  <c r="U257" i="18"/>
  <c r="T257" i="18"/>
  <c r="S257" i="18"/>
  <c r="Q257" i="18"/>
  <c r="P257" i="18"/>
  <c r="O257" i="18"/>
  <c r="M257" i="18"/>
  <c r="N257" i="18" s="1"/>
  <c r="L257" i="18"/>
  <c r="K257" i="18"/>
  <c r="H257" i="18"/>
  <c r="I257" i="18" s="1"/>
  <c r="G257" i="18"/>
  <c r="E257" i="18"/>
  <c r="D257" i="18"/>
  <c r="F257" i="18" s="1"/>
  <c r="C257" i="18"/>
  <c r="FM256" i="18"/>
  <c r="FE256" i="18"/>
  <c r="EW256" i="18"/>
  <c r="EO256" i="18"/>
  <c r="EG256" i="18"/>
  <c r="DY256" i="18"/>
  <c r="DQ256" i="18"/>
  <c r="DI256" i="18"/>
  <c r="DA256" i="18"/>
  <c r="CS256" i="18"/>
  <c r="CK256" i="18"/>
  <c r="CC256" i="18"/>
  <c r="BU256" i="18"/>
  <c r="BM256" i="18"/>
  <c r="BE256" i="18"/>
  <c r="AW256" i="18"/>
  <c r="AO256" i="18"/>
  <c r="AG256" i="18"/>
  <c r="Y256" i="18"/>
  <c r="Q256" i="18"/>
  <c r="I256" i="18"/>
  <c r="FM255" i="18"/>
  <c r="FE255" i="18"/>
  <c r="EW255" i="18"/>
  <c r="EO255" i="18"/>
  <c r="EG255" i="18"/>
  <c r="DY255" i="18"/>
  <c r="DQ255" i="18"/>
  <c r="DI255" i="18"/>
  <c r="DA255" i="18"/>
  <c r="CS255" i="18"/>
  <c r="CK255" i="18"/>
  <c r="CC255" i="18"/>
  <c r="BU255" i="18"/>
  <c r="BM255" i="18"/>
  <c r="BE255" i="18"/>
  <c r="AW255" i="18"/>
  <c r="AO255" i="18"/>
  <c r="AG255" i="18"/>
  <c r="Y255" i="18"/>
  <c r="Q255" i="18"/>
  <c r="I255" i="18"/>
  <c r="FM254" i="18"/>
  <c r="FE254" i="18"/>
  <c r="EW254" i="18"/>
  <c r="EO254" i="18"/>
  <c r="EG254" i="18"/>
  <c r="DY254" i="18"/>
  <c r="DQ254" i="18"/>
  <c r="DI254" i="18"/>
  <c r="DA254" i="18"/>
  <c r="CS254" i="18"/>
  <c r="CK254" i="18"/>
  <c r="CC254" i="18"/>
  <c r="BU254" i="18"/>
  <c r="BM254" i="18"/>
  <c r="BE254" i="18"/>
  <c r="AW254" i="18"/>
  <c r="AO254" i="18"/>
  <c r="AG254" i="18"/>
  <c r="Y254" i="18"/>
  <c r="Q254" i="18"/>
  <c r="I254" i="18"/>
  <c r="FM253" i="18"/>
  <c r="FE253" i="18"/>
  <c r="EW253" i="18"/>
  <c r="EO253" i="18"/>
  <c r="EG253" i="18"/>
  <c r="DY253" i="18"/>
  <c r="DQ253" i="18"/>
  <c r="DI253" i="18"/>
  <c r="DA253" i="18"/>
  <c r="CS253" i="18"/>
  <c r="CK253" i="18"/>
  <c r="CC253" i="18"/>
  <c r="BU253" i="18"/>
  <c r="BM253" i="18"/>
  <c r="BE253" i="18"/>
  <c r="AW253" i="18"/>
  <c r="AO253" i="18"/>
  <c r="AG253" i="18"/>
  <c r="Y253" i="18"/>
  <c r="Q253" i="18"/>
  <c r="I253" i="18"/>
  <c r="FM252" i="18"/>
  <c r="FE252" i="18"/>
  <c r="EW252" i="18"/>
  <c r="EO252" i="18"/>
  <c r="EG252" i="18"/>
  <c r="DY252" i="18"/>
  <c r="DQ252" i="18"/>
  <c r="DI252" i="18"/>
  <c r="DA252" i="18"/>
  <c r="CS252" i="18"/>
  <c r="CK252" i="18"/>
  <c r="CC252" i="18"/>
  <c r="BU252" i="18"/>
  <c r="BM252" i="18"/>
  <c r="BE252" i="18"/>
  <c r="AW252" i="18"/>
  <c r="AO252" i="18"/>
  <c r="AG252" i="18"/>
  <c r="Y252" i="18"/>
  <c r="Q252" i="18"/>
  <c r="I252" i="18"/>
  <c r="FL251" i="18"/>
  <c r="FM251" i="18" s="1"/>
  <c r="FK251" i="18"/>
  <c r="FI251" i="18"/>
  <c r="FH251" i="18"/>
  <c r="FJ251" i="18" s="1"/>
  <c r="FG251" i="18"/>
  <c r="FD251" i="18"/>
  <c r="FE251" i="18" s="1"/>
  <c r="FC251" i="18"/>
  <c r="FA251" i="18"/>
  <c r="EZ251" i="18"/>
  <c r="FB251" i="18" s="1"/>
  <c r="EY251" i="18"/>
  <c r="EV251" i="18"/>
  <c r="EU251" i="18"/>
  <c r="EW251" i="18" s="1"/>
  <c r="ET251" i="18"/>
  <c r="ES251" i="18"/>
  <c r="ER251" i="18"/>
  <c r="EQ251" i="18"/>
  <c r="EO251" i="18"/>
  <c r="EN251" i="18"/>
  <c r="EM251" i="18"/>
  <c r="EK251" i="18"/>
  <c r="EL251" i="18" s="1"/>
  <c r="EJ251" i="18"/>
  <c r="EI251" i="18"/>
  <c r="EF251" i="18"/>
  <c r="EG251" i="18" s="1"/>
  <c r="EE251" i="18"/>
  <c r="EC251" i="18"/>
  <c r="EB251" i="18"/>
  <c r="ED251" i="18" s="1"/>
  <c r="EA251" i="18"/>
  <c r="DX251" i="18"/>
  <c r="DY251" i="18" s="1"/>
  <c r="DW251" i="18"/>
  <c r="DU251" i="18"/>
  <c r="DT251" i="18"/>
  <c r="DV251" i="18" s="1"/>
  <c r="DS251" i="18"/>
  <c r="DP251" i="18"/>
  <c r="DO251" i="18"/>
  <c r="DQ251" i="18" s="1"/>
  <c r="DN251" i="18"/>
  <c r="DM251" i="18"/>
  <c r="DL251" i="18"/>
  <c r="DK251" i="18"/>
  <c r="DI251" i="18"/>
  <c r="DH251" i="18"/>
  <c r="DG251" i="18"/>
  <c r="DE251" i="18"/>
  <c r="DF251" i="18" s="1"/>
  <c r="DD251" i="18"/>
  <c r="DC251" i="18"/>
  <c r="CZ251" i="18"/>
  <c r="DA251" i="18" s="1"/>
  <c r="CY251" i="18"/>
  <c r="CW251" i="18"/>
  <c r="CV251" i="18"/>
  <c r="CX251" i="18" s="1"/>
  <c r="CU251" i="18"/>
  <c r="CR251" i="18"/>
  <c r="CS251" i="18" s="1"/>
  <c r="CQ251" i="18"/>
  <c r="CO251" i="18"/>
  <c r="CN251" i="18"/>
  <c r="CP251" i="18" s="1"/>
  <c r="CM251" i="18"/>
  <c r="CJ251" i="18"/>
  <c r="CI251" i="18"/>
  <c r="CK251" i="18" s="1"/>
  <c r="CH251" i="18"/>
  <c r="CG251" i="18"/>
  <c r="CF251" i="18"/>
  <c r="CE251" i="18"/>
  <c r="CC251" i="18"/>
  <c r="CB251" i="18"/>
  <c r="CA251" i="18"/>
  <c r="BY251" i="18"/>
  <c r="BZ251" i="18" s="1"/>
  <c r="BX251" i="18"/>
  <c r="BW251" i="18"/>
  <c r="BT251" i="18"/>
  <c r="BU251" i="18" s="1"/>
  <c r="BS251" i="18"/>
  <c r="BQ251" i="18"/>
  <c r="BP251" i="18"/>
  <c r="BR251" i="18" s="1"/>
  <c r="BO251" i="18"/>
  <c r="BL251" i="18"/>
  <c r="BM251" i="18" s="1"/>
  <c r="BK251" i="18"/>
  <c r="BI251" i="18"/>
  <c r="BH251" i="18"/>
  <c r="BJ251" i="18" s="1"/>
  <c r="BG251" i="18"/>
  <c r="BD251" i="18"/>
  <c r="BC251" i="18"/>
  <c r="BE251" i="18" s="1"/>
  <c r="BB251" i="18"/>
  <c r="BA251" i="18"/>
  <c r="AZ251" i="18"/>
  <c r="AY251" i="18"/>
  <c r="AW251" i="18"/>
  <c r="AV251" i="18"/>
  <c r="AU251" i="18"/>
  <c r="AS251" i="18"/>
  <c r="AT251" i="18" s="1"/>
  <c r="AR251" i="18"/>
  <c r="AQ251" i="18"/>
  <c r="AN251" i="18"/>
  <c r="AO251" i="18" s="1"/>
  <c r="AM251" i="18"/>
  <c r="AK251" i="18"/>
  <c r="AJ251" i="18"/>
  <c r="AL251" i="18" s="1"/>
  <c r="AI251" i="18"/>
  <c r="AF251" i="18"/>
  <c r="AG251" i="18" s="1"/>
  <c r="AE251" i="18"/>
  <c r="AC251" i="18"/>
  <c r="AB251" i="18"/>
  <c r="AD251" i="18" s="1"/>
  <c r="AA251" i="18"/>
  <c r="X251" i="18"/>
  <c r="W251" i="18"/>
  <c r="Y251" i="18" s="1"/>
  <c r="V251" i="18"/>
  <c r="U251" i="18"/>
  <c r="T251" i="18"/>
  <c r="S251" i="18"/>
  <c r="Q251" i="18"/>
  <c r="P251" i="18"/>
  <c r="O251" i="18"/>
  <c r="M251" i="18"/>
  <c r="N251" i="18" s="1"/>
  <c r="L251" i="18"/>
  <c r="K251" i="18"/>
  <c r="H251" i="18"/>
  <c r="I251" i="18" s="1"/>
  <c r="G251" i="18"/>
  <c r="E251" i="18"/>
  <c r="D251" i="18"/>
  <c r="F251" i="18" s="1"/>
  <c r="C251" i="18"/>
  <c r="FM250" i="18"/>
  <c r="FE250" i="18"/>
  <c r="EW250" i="18"/>
  <c r="EO250" i="18"/>
  <c r="EG250" i="18"/>
  <c r="DY250" i="18"/>
  <c r="DQ250" i="18"/>
  <c r="DI250" i="18"/>
  <c r="DA250" i="18"/>
  <c r="CS250" i="18"/>
  <c r="CK250" i="18"/>
  <c r="CC250" i="18"/>
  <c r="BU250" i="18"/>
  <c r="BM250" i="18"/>
  <c r="BE250" i="18"/>
  <c r="AW250" i="18"/>
  <c r="AO250" i="18"/>
  <c r="AG250" i="18"/>
  <c r="Y250" i="18"/>
  <c r="Q250" i="18"/>
  <c r="I250" i="18"/>
  <c r="FM249" i="18"/>
  <c r="FE249" i="18"/>
  <c r="EW249" i="18"/>
  <c r="EO249" i="18"/>
  <c r="EG249" i="18"/>
  <c r="DY249" i="18"/>
  <c r="DQ249" i="18"/>
  <c r="DI249" i="18"/>
  <c r="DA249" i="18"/>
  <c r="CS249" i="18"/>
  <c r="CK249" i="18"/>
  <c r="CC249" i="18"/>
  <c r="BU249" i="18"/>
  <c r="BM249" i="18"/>
  <c r="BE249" i="18"/>
  <c r="AW249" i="18"/>
  <c r="AO249" i="18"/>
  <c r="AG249" i="18"/>
  <c r="Y249" i="18"/>
  <c r="Q249" i="18"/>
  <c r="I249" i="18"/>
  <c r="FM248" i="18"/>
  <c r="FE248" i="18"/>
  <c r="EW248" i="18"/>
  <c r="EO248" i="18"/>
  <c r="EG248" i="18"/>
  <c r="DY248" i="18"/>
  <c r="DQ248" i="18"/>
  <c r="DI248" i="18"/>
  <c r="DA248" i="18"/>
  <c r="CS248" i="18"/>
  <c r="CK248" i="18"/>
  <c r="CC248" i="18"/>
  <c r="BU248" i="18"/>
  <c r="BM248" i="18"/>
  <c r="BE248" i="18"/>
  <c r="AW248" i="18"/>
  <c r="AO248" i="18"/>
  <c r="AG248" i="18"/>
  <c r="Y248" i="18"/>
  <c r="Q248" i="18"/>
  <c r="I248" i="18"/>
  <c r="FM247" i="18"/>
  <c r="FE247" i="18"/>
  <c r="EW247" i="18"/>
  <c r="EO247" i="18"/>
  <c r="EG247" i="18"/>
  <c r="DY247" i="18"/>
  <c r="DQ247" i="18"/>
  <c r="DI247" i="18"/>
  <c r="DA247" i="18"/>
  <c r="CS247" i="18"/>
  <c r="CK247" i="18"/>
  <c r="CC247" i="18"/>
  <c r="BU247" i="18"/>
  <c r="BM247" i="18"/>
  <c r="BE247" i="18"/>
  <c r="AW247" i="18"/>
  <c r="AO247" i="18"/>
  <c r="AG247" i="18"/>
  <c r="Y247" i="18"/>
  <c r="Q247" i="18"/>
  <c r="I247" i="18"/>
  <c r="FL246" i="18"/>
  <c r="FM246" i="18" s="1"/>
  <c r="FK246" i="18"/>
  <c r="FI246" i="18"/>
  <c r="FH246" i="18"/>
  <c r="FJ246" i="18" s="1"/>
  <c r="FG246" i="18"/>
  <c r="FD246" i="18"/>
  <c r="FC246" i="18"/>
  <c r="FE246" i="18" s="1"/>
  <c r="FB246" i="18"/>
  <c r="FA246" i="18"/>
  <c r="EZ246" i="18"/>
  <c r="EY246" i="18"/>
  <c r="EW246" i="18"/>
  <c r="EV246" i="18"/>
  <c r="EU246" i="18"/>
  <c r="ES246" i="18"/>
  <c r="ET246" i="18" s="1"/>
  <c r="ER246" i="18"/>
  <c r="EQ246" i="18"/>
  <c r="EN246" i="18"/>
  <c r="EO246" i="18" s="1"/>
  <c r="EM246" i="18"/>
  <c r="EK246" i="18"/>
  <c r="EJ246" i="18"/>
  <c r="EL246" i="18" s="1"/>
  <c r="EI246" i="18"/>
  <c r="EF246" i="18"/>
  <c r="EG246" i="18" s="1"/>
  <c r="EE246" i="18"/>
  <c r="EC246" i="18"/>
  <c r="EB246" i="18"/>
  <c r="ED246" i="18" s="1"/>
  <c r="EA246" i="18"/>
  <c r="DX246" i="18"/>
  <c r="DW246" i="18"/>
  <c r="DY246" i="18" s="1"/>
  <c r="DV246" i="18"/>
  <c r="DU246" i="18"/>
  <c r="DT246" i="18"/>
  <c r="DS246" i="18"/>
  <c r="DQ246" i="18"/>
  <c r="DP246" i="18"/>
  <c r="DO246" i="18"/>
  <c r="DM246" i="18"/>
  <c r="DN246" i="18" s="1"/>
  <c r="DL246" i="18"/>
  <c r="DK246" i="18"/>
  <c r="DH246" i="18"/>
  <c r="DI246" i="18" s="1"/>
  <c r="DG246" i="18"/>
  <c r="DE246" i="18"/>
  <c r="DD246" i="18"/>
  <c r="DF246" i="18" s="1"/>
  <c r="DC246" i="18"/>
  <c r="CZ246" i="18"/>
  <c r="DA246" i="18" s="1"/>
  <c r="CY246" i="18"/>
  <c r="CW246" i="18"/>
  <c r="CV246" i="18"/>
  <c r="CX246" i="18" s="1"/>
  <c r="CU246" i="18"/>
  <c r="CR246" i="18"/>
  <c r="CQ246" i="18"/>
  <c r="CS246" i="18" s="1"/>
  <c r="CP246" i="18"/>
  <c r="CO246" i="18"/>
  <c r="CN246" i="18"/>
  <c r="CM246" i="18"/>
  <c r="CK246" i="18"/>
  <c r="CJ246" i="18"/>
  <c r="CI246" i="18"/>
  <c r="CG246" i="18"/>
  <c r="CH246" i="18" s="1"/>
  <c r="CF246" i="18"/>
  <c r="CE246" i="18"/>
  <c r="CB246" i="18"/>
  <c r="CC246" i="18" s="1"/>
  <c r="CA246" i="18"/>
  <c r="BY246" i="18"/>
  <c r="BX246" i="18"/>
  <c r="BZ246" i="18" s="1"/>
  <c r="BW246" i="18"/>
  <c r="BT246" i="18"/>
  <c r="BU246" i="18" s="1"/>
  <c r="BS246" i="18"/>
  <c r="BQ246" i="18"/>
  <c r="BP246" i="18"/>
  <c r="BR246" i="18" s="1"/>
  <c r="BO246" i="18"/>
  <c r="BL246" i="18"/>
  <c r="BK246" i="18"/>
  <c r="BM246" i="18" s="1"/>
  <c r="BJ246" i="18"/>
  <c r="BI246" i="18"/>
  <c r="BH246" i="18"/>
  <c r="BG246" i="18"/>
  <c r="BE246" i="18"/>
  <c r="BD246" i="18"/>
  <c r="BC246" i="18"/>
  <c r="BA246" i="18"/>
  <c r="BB246" i="18" s="1"/>
  <c r="AZ246" i="18"/>
  <c r="AY246" i="18"/>
  <c r="AV246" i="18"/>
  <c r="AW246" i="18" s="1"/>
  <c r="AU246" i="18"/>
  <c r="AS246" i="18"/>
  <c r="AR246" i="18"/>
  <c r="AT246" i="18" s="1"/>
  <c r="AQ246" i="18"/>
  <c r="AN246" i="18"/>
  <c r="AO246" i="18" s="1"/>
  <c r="AM246" i="18"/>
  <c r="AK246" i="18"/>
  <c r="AJ246" i="18"/>
  <c r="AL246" i="18" s="1"/>
  <c r="AI246" i="18"/>
  <c r="AF246" i="18"/>
  <c r="AE246" i="18"/>
  <c r="AG246" i="18" s="1"/>
  <c r="AD246" i="18"/>
  <c r="AC246" i="18"/>
  <c r="AB246" i="18"/>
  <c r="AA246" i="18"/>
  <c r="Y246" i="18"/>
  <c r="X246" i="18"/>
  <c r="W246" i="18"/>
  <c r="U246" i="18"/>
  <c r="V246" i="18" s="1"/>
  <c r="T246" i="18"/>
  <c r="S246" i="18"/>
  <c r="P246" i="18"/>
  <c r="Q246" i="18" s="1"/>
  <c r="O246" i="18"/>
  <c r="M246" i="18"/>
  <c r="L246" i="18"/>
  <c r="N246" i="18" s="1"/>
  <c r="K246" i="18"/>
  <c r="H246" i="18"/>
  <c r="I246" i="18" s="1"/>
  <c r="G246" i="18"/>
  <c r="E246" i="18"/>
  <c r="D246" i="18"/>
  <c r="F246" i="18" s="1"/>
  <c r="C246" i="18"/>
  <c r="FM245" i="18"/>
  <c r="FE245" i="18"/>
  <c r="EW245" i="18"/>
  <c r="EO245" i="18"/>
  <c r="EG245" i="18"/>
  <c r="DY245" i="18"/>
  <c r="DQ245" i="18"/>
  <c r="DI245" i="18"/>
  <c r="DA245" i="18"/>
  <c r="CS245" i="18"/>
  <c r="CK245" i="18"/>
  <c r="CC245" i="18"/>
  <c r="BU245" i="18"/>
  <c r="BM245" i="18"/>
  <c r="BE245" i="18"/>
  <c r="AW245" i="18"/>
  <c r="AO245" i="18"/>
  <c r="AG245" i="18"/>
  <c r="Y245" i="18"/>
  <c r="Q245" i="18"/>
  <c r="I245" i="18"/>
  <c r="FL244" i="18"/>
  <c r="FM244" i="18" s="1"/>
  <c r="FK244" i="18"/>
  <c r="FI244" i="18"/>
  <c r="FH244" i="18"/>
  <c r="FJ244" i="18" s="1"/>
  <c r="FG244" i="18"/>
  <c r="FD244" i="18"/>
  <c r="FC244" i="18"/>
  <c r="FE244" i="18" s="1"/>
  <c r="FB244" i="18"/>
  <c r="FA244" i="18"/>
  <c r="EZ244" i="18"/>
  <c r="EY244" i="18"/>
  <c r="EW244" i="18"/>
  <c r="EV244" i="18"/>
  <c r="EU244" i="18"/>
  <c r="ES244" i="18"/>
  <c r="ET244" i="18" s="1"/>
  <c r="ER244" i="18"/>
  <c r="EQ244" i="18"/>
  <c r="EN244" i="18"/>
  <c r="EO244" i="18" s="1"/>
  <c r="EM244" i="18"/>
  <c r="EK244" i="18"/>
  <c r="EJ244" i="18"/>
  <c r="EL244" i="18" s="1"/>
  <c r="EI244" i="18"/>
  <c r="EF244" i="18"/>
  <c r="EG244" i="18" s="1"/>
  <c r="EE244" i="18"/>
  <c r="EC244" i="18"/>
  <c r="EB244" i="18"/>
  <c r="ED244" i="18" s="1"/>
  <c r="EA244" i="18"/>
  <c r="DX244" i="18"/>
  <c r="DW244" i="18"/>
  <c r="DY244" i="18" s="1"/>
  <c r="DV244" i="18"/>
  <c r="DU244" i="18"/>
  <c r="DT244" i="18"/>
  <c r="DS244" i="18"/>
  <c r="DQ244" i="18"/>
  <c r="DP244" i="18"/>
  <c r="DO244" i="18"/>
  <c r="DM244" i="18"/>
  <c r="DN244" i="18" s="1"/>
  <c r="DL244" i="18"/>
  <c r="DK244" i="18"/>
  <c r="DH244" i="18"/>
  <c r="DI244" i="18" s="1"/>
  <c r="DG244" i="18"/>
  <c r="DE244" i="18"/>
  <c r="DD244" i="18"/>
  <c r="DF244" i="18" s="1"/>
  <c r="DC244" i="18"/>
  <c r="CZ244" i="18"/>
  <c r="DA244" i="18" s="1"/>
  <c r="CY244" i="18"/>
  <c r="CW244" i="18"/>
  <c r="CV244" i="18"/>
  <c r="CX244" i="18" s="1"/>
  <c r="CU244" i="18"/>
  <c r="CR244" i="18"/>
  <c r="CQ244" i="18"/>
  <c r="CS244" i="18" s="1"/>
  <c r="CP244" i="18"/>
  <c r="CO244" i="18"/>
  <c r="CN244" i="18"/>
  <c r="CM244" i="18"/>
  <c r="CK244" i="18"/>
  <c r="CJ244" i="18"/>
  <c r="CI244" i="18"/>
  <c r="CG244" i="18"/>
  <c r="CH244" i="18" s="1"/>
  <c r="CF244" i="18"/>
  <c r="CE244" i="18"/>
  <c r="CB244" i="18"/>
  <c r="CC244" i="18" s="1"/>
  <c r="CA244" i="18"/>
  <c r="BY244" i="18"/>
  <c r="BX244" i="18"/>
  <c r="BZ244" i="18" s="1"/>
  <c r="BW244" i="18"/>
  <c r="BT244" i="18"/>
  <c r="BU244" i="18" s="1"/>
  <c r="BS244" i="18"/>
  <c r="BQ244" i="18"/>
  <c r="BP244" i="18"/>
  <c r="BR244" i="18" s="1"/>
  <c r="BO244" i="18"/>
  <c r="BL244" i="18"/>
  <c r="BK244" i="18"/>
  <c r="BM244" i="18" s="1"/>
  <c r="BJ244" i="18"/>
  <c r="BI244" i="18"/>
  <c r="BH244" i="18"/>
  <c r="BG244" i="18"/>
  <c r="BE244" i="18"/>
  <c r="BD244" i="18"/>
  <c r="BC244" i="18"/>
  <c r="BA244" i="18"/>
  <c r="BB244" i="18" s="1"/>
  <c r="AZ244" i="18"/>
  <c r="AY244" i="18"/>
  <c r="AV244" i="18"/>
  <c r="AW244" i="18" s="1"/>
  <c r="AU244" i="18"/>
  <c r="AS244" i="18"/>
  <c r="AR244" i="18"/>
  <c r="AT244" i="18" s="1"/>
  <c r="AQ244" i="18"/>
  <c r="AN244" i="18"/>
  <c r="AO244" i="18" s="1"/>
  <c r="AM244" i="18"/>
  <c r="AK244" i="18"/>
  <c r="AJ244" i="18"/>
  <c r="AL244" i="18" s="1"/>
  <c r="AI244" i="18"/>
  <c r="AF244" i="18"/>
  <c r="AE244" i="18"/>
  <c r="AG244" i="18" s="1"/>
  <c r="AD244" i="18"/>
  <c r="AC244" i="18"/>
  <c r="AB244" i="18"/>
  <c r="AA244" i="18"/>
  <c r="Y244" i="18"/>
  <c r="X244" i="18"/>
  <c r="W244" i="18"/>
  <c r="U244" i="18"/>
  <c r="V244" i="18" s="1"/>
  <c r="T244" i="18"/>
  <c r="S244" i="18"/>
  <c r="P244" i="18"/>
  <c r="Q244" i="18" s="1"/>
  <c r="O244" i="18"/>
  <c r="M244" i="18"/>
  <c r="L244" i="18"/>
  <c r="N244" i="18" s="1"/>
  <c r="K244" i="18"/>
  <c r="H244" i="18"/>
  <c r="I244" i="18" s="1"/>
  <c r="G244" i="18"/>
  <c r="E244" i="18"/>
  <c r="D244" i="18"/>
  <c r="F244" i="18" s="1"/>
  <c r="C244" i="18"/>
  <c r="FM243" i="18"/>
  <c r="FE243" i="18"/>
  <c r="EW243" i="18"/>
  <c r="EO243" i="18"/>
  <c r="EG243" i="18"/>
  <c r="DY243" i="18"/>
  <c r="DQ243" i="18"/>
  <c r="DI243" i="18"/>
  <c r="DA243" i="18"/>
  <c r="CS243" i="18"/>
  <c r="CK243" i="18"/>
  <c r="CC243" i="18"/>
  <c r="BU243" i="18"/>
  <c r="BM243" i="18"/>
  <c r="BE243" i="18"/>
  <c r="AW243" i="18"/>
  <c r="AO243" i="18"/>
  <c r="AG243" i="18"/>
  <c r="Y243" i="18"/>
  <c r="Q243" i="18"/>
  <c r="I243" i="18"/>
  <c r="FM242" i="18"/>
  <c r="FE242" i="18"/>
  <c r="EW242" i="18"/>
  <c r="EO242" i="18"/>
  <c r="EG242" i="18"/>
  <c r="DY242" i="18"/>
  <c r="DQ242" i="18"/>
  <c r="DI242" i="18"/>
  <c r="DA242" i="18"/>
  <c r="CS242" i="18"/>
  <c r="CK242" i="18"/>
  <c r="CC242" i="18"/>
  <c r="BU242" i="18"/>
  <c r="BM242" i="18"/>
  <c r="BE242" i="18"/>
  <c r="AW242" i="18"/>
  <c r="AO242" i="18"/>
  <c r="AG242" i="18"/>
  <c r="Y242" i="18"/>
  <c r="Q242" i="18"/>
  <c r="I242" i="18"/>
  <c r="FM241" i="18"/>
  <c r="FE241" i="18"/>
  <c r="EW241" i="18"/>
  <c r="EO241" i="18"/>
  <c r="EG241" i="18"/>
  <c r="DY241" i="18"/>
  <c r="DQ241" i="18"/>
  <c r="DI241" i="18"/>
  <c r="DA241" i="18"/>
  <c r="CS241" i="18"/>
  <c r="CK241" i="18"/>
  <c r="CC241" i="18"/>
  <c r="BU241" i="18"/>
  <c r="BM241" i="18"/>
  <c r="BE241" i="18"/>
  <c r="AW241" i="18"/>
  <c r="AO241" i="18"/>
  <c r="AG241" i="18"/>
  <c r="Y241" i="18"/>
  <c r="Q241" i="18"/>
  <c r="I241" i="18"/>
  <c r="FM240" i="18"/>
  <c r="FE240" i="18"/>
  <c r="EW240" i="18"/>
  <c r="EO240" i="18"/>
  <c r="EG240" i="18"/>
  <c r="DY240" i="18"/>
  <c r="DQ240" i="18"/>
  <c r="DI240" i="18"/>
  <c r="DA240" i="18"/>
  <c r="CS240" i="18"/>
  <c r="CK240" i="18"/>
  <c r="CC240" i="18"/>
  <c r="BU240" i="18"/>
  <c r="BM240" i="18"/>
  <c r="BE240" i="18"/>
  <c r="AW240" i="18"/>
  <c r="AO240" i="18"/>
  <c r="AG240" i="18"/>
  <c r="Y240" i="18"/>
  <c r="Q240" i="18"/>
  <c r="I240" i="18"/>
  <c r="FM239" i="18"/>
  <c r="FE239" i="18"/>
  <c r="EW239" i="18"/>
  <c r="EO239" i="18"/>
  <c r="EG239" i="18"/>
  <c r="DY239" i="18"/>
  <c r="DQ239" i="18"/>
  <c r="DI239" i="18"/>
  <c r="DA239" i="18"/>
  <c r="CS239" i="18"/>
  <c r="CK239" i="18"/>
  <c r="CC239" i="18"/>
  <c r="BU239" i="18"/>
  <c r="BM239" i="18"/>
  <c r="BE239" i="18"/>
  <c r="AW239" i="18"/>
  <c r="AO239" i="18"/>
  <c r="AG239" i="18"/>
  <c r="Y239" i="18"/>
  <c r="Q239" i="18"/>
  <c r="I239" i="18"/>
  <c r="FL238" i="18"/>
  <c r="FM238" i="18" s="1"/>
  <c r="FK238" i="18"/>
  <c r="FI238" i="18"/>
  <c r="FH238" i="18"/>
  <c r="FJ238" i="18" s="1"/>
  <c r="FG238" i="18"/>
  <c r="FD238" i="18"/>
  <c r="FC238" i="18"/>
  <c r="FE238" i="18" s="1"/>
  <c r="FB238" i="18"/>
  <c r="FA238" i="18"/>
  <c r="EZ238" i="18"/>
  <c r="EY238" i="18"/>
  <c r="EW238" i="18"/>
  <c r="EV238" i="18"/>
  <c r="EU238" i="18"/>
  <c r="ES238" i="18"/>
  <c r="ET238" i="18" s="1"/>
  <c r="ER238" i="18"/>
  <c r="EQ238" i="18"/>
  <c r="EN238" i="18"/>
  <c r="EO238" i="18" s="1"/>
  <c r="EM238" i="18"/>
  <c r="EK238" i="18"/>
  <c r="EJ238" i="18"/>
  <c r="EL238" i="18" s="1"/>
  <c r="EI238" i="18"/>
  <c r="EF238" i="18"/>
  <c r="EG238" i="18" s="1"/>
  <c r="EE238" i="18"/>
  <c r="EC238" i="18"/>
  <c r="EB238" i="18"/>
  <c r="ED238" i="18" s="1"/>
  <c r="EA238" i="18"/>
  <c r="DX238" i="18"/>
  <c r="DW238" i="18"/>
  <c r="DY238" i="18" s="1"/>
  <c r="DV238" i="18"/>
  <c r="DU238" i="18"/>
  <c r="DT238" i="18"/>
  <c r="DS238" i="18"/>
  <c r="DQ238" i="18"/>
  <c r="DP238" i="18"/>
  <c r="DO238" i="18"/>
  <c r="DM238" i="18"/>
  <c r="DN238" i="18" s="1"/>
  <c r="DL238" i="18"/>
  <c r="DK238" i="18"/>
  <c r="DH238" i="18"/>
  <c r="DI238" i="18" s="1"/>
  <c r="DG238" i="18"/>
  <c r="DE238" i="18"/>
  <c r="DD238" i="18"/>
  <c r="DF238" i="18" s="1"/>
  <c r="DC238" i="18"/>
  <c r="CZ238" i="18"/>
  <c r="DA238" i="18" s="1"/>
  <c r="CY238" i="18"/>
  <c r="CW238" i="18"/>
  <c r="CV238" i="18"/>
  <c r="CX238" i="18" s="1"/>
  <c r="CU238" i="18"/>
  <c r="CR238" i="18"/>
  <c r="CQ238" i="18"/>
  <c r="CS238" i="18" s="1"/>
  <c r="CP238" i="18"/>
  <c r="CO238" i="18"/>
  <c r="CN238" i="18"/>
  <c r="CM238" i="18"/>
  <c r="CK238" i="18"/>
  <c r="CJ238" i="18"/>
  <c r="CI238" i="18"/>
  <c r="CG238" i="18"/>
  <c r="CH238" i="18" s="1"/>
  <c r="CF238" i="18"/>
  <c r="CE238" i="18"/>
  <c r="CB238" i="18"/>
  <c r="CC238" i="18" s="1"/>
  <c r="CA238" i="18"/>
  <c r="BY238" i="18"/>
  <c r="BX238" i="18"/>
  <c r="BZ238" i="18" s="1"/>
  <c r="BW238" i="18"/>
  <c r="BT238" i="18"/>
  <c r="BU238" i="18" s="1"/>
  <c r="BS238" i="18"/>
  <c r="BQ238" i="18"/>
  <c r="BP238" i="18"/>
  <c r="BR238" i="18" s="1"/>
  <c r="BO238" i="18"/>
  <c r="BL238" i="18"/>
  <c r="BK238" i="18"/>
  <c r="BM238" i="18" s="1"/>
  <c r="BJ238" i="18"/>
  <c r="BI238" i="18"/>
  <c r="BH238" i="18"/>
  <c r="BG238" i="18"/>
  <c r="BE238" i="18"/>
  <c r="BD238" i="18"/>
  <c r="BC238" i="18"/>
  <c r="BA238" i="18"/>
  <c r="BB238" i="18" s="1"/>
  <c r="AZ238" i="18"/>
  <c r="AY238" i="18"/>
  <c r="AV238" i="18"/>
  <c r="AW238" i="18" s="1"/>
  <c r="AU238" i="18"/>
  <c r="AS238" i="18"/>
  <c r="AR238" i="18"/>
  <c r="AT238" i="18" s="1"/>
  <c r="AQ238" i="18"/>
  <c r="AN238" i="18"/>
  <c r="AO238" i="18" s="1"/>
  <c r="AM238" i="18"/>
  <c r="AK238" i="18"/>
  <c r="AJ238" i="18"/>
  <c r="AL238" i="18" s="1"/>
  <c r="AI238" i="18"/>
  <c r="AF238" i="18"/>
  <c r="AE238" i="18"/>
  <c r="AG238" i="18" s="1"/>
  <c r="AD238" i="18"/>
  <c r="AC238" i="18"/>
  <c r="AB238" i="18"/>
  <c r="AA238" i="18"/>
  <c r="Y238" i="18"/>
  <c r="X238" i="18"/>
  <c r="W238" i="18"/>
  <c r="U238" i="18"/>
  <c r="V238" i="18" s="1"/>
  <c r="T238" i="18"/>
  <c r="S238" i="18"/>
  <c r="P238" i="18"/>
  <c r="Q238" i="18" s="1"/>
  <c r="O238" i="18"/>
  <c r="M238" i="18"/>
  <c r="L238" i="18"/>
  <c r="N238" i="18" s="1"/>
  <c r="K238" i="18"/>
  <c r="H238" i="18"/>
  <c r="I238" i="18" s="1"/>
  <c r="G238" i="18"/>
  <c r="E238" i="18"/>
  <c r="D238" i="18"/>
  <c r="F238" i="18" s="1"/>
  <c r="C238" i="18"/>
  <c r="FM237" i="18"/>
  <c r="FE237" i="18"/>
  <c r="EW237" i="18"/>
  <c r="EO237" i="18"/>
  <c r="EG237" i="18"/>
  <c r="DY237" i="18"/>
  <c r="DQ237" i="18"/>
  <c r="DI237" i="18"/>
  <c r="DA237" i="18"/>
  <c r="CS237" i="18"/>
  <c r="CK237" i="18"/>
  <c r="CC237" i="18"/>
  <c r="BU237" i="18"/>
  <c r="BM237" i="18"/>
  <c r="BE237" i="18"/>
  <c r="AW237" i="18"/>
  <c r="AO237" i="18"/>
  <c r="AG237" i="18"/>
  <c r="Y237" i="18"/>
  <c r="Q237" i="18"/>
  <c r="I237" i="18"/>
  <c r="FM236" i="18"/>
  <c r="FE236" i="18"/>
  <c r="EW236" i="18"/>
  <c r="EO236" i="18"/>
  <c r="EG236" i="18"/>
  <c r="DY236" i="18"/>
  <c r="DQ236" i="18"/>
  <c r="DI236" i="18"/>
  <c r="DA236" i="18"/>
  <c r="CS236" i="18"/>
  <c r="CK236" i="18"/>
  <c r="CC236" i="18"/>
  <c r="BU236" i="18"/>
  <c r="BM236" i="18"/>
  <c r="BE236" i="18"/>
  <c r="AW236" i="18"/>
  <c r="AO236" i="18"/>
  <c r="AG236" i="18"/>
  <c r="Y236" i="18"/>
  <c r="Q236" i="18"/>
  <c r="I236" i="18"/>
  <c r="FM235" i="18"/>
  <c r="FE235" i="18"/>
  <c r="EW235" i="18"/>
  <c r="EO235" i="18"/>
  <c r="EG235" i="18"/>
  <c r="DY235" i="18"/>
  <c r="DQ235" i="18"/>
  <c r="DH235" i="18"/>
  <c r="DI235" i="18" s="1"/>
  <c r="DA235" i="18"/>
  <c r="CS235" i="18"/>
  <c r="CK235" i="18"/>
  <c r="CC235" i="18"/>
  <c r="BU235" i="18"/>
  <c r="BM235" i="18"/>
  <c r="BE235" i="18"/>
  <c r="AW235" i="18"/>
  <c r="AO235" i="18"/>
  <c r="AG235" i="18"/>
  <c r="Y235" i="18"/>
  <c r="Q235" i="18"/>
  <c r="I235" i="18"/>
  <c r="FM234" i="18"/>
  <c r="FE234" i="18"/>
  <c r="EW234" i="18"/>
  <c r="EO234" i="18"/>
  <c r="EG234" i="18"/>
  <c r="DY234" i="18"/>
  <c r="DQ234" i="18"/>
  <c r="DI234" i="18"/>
  <c r="DA234" i="18"/>
  <c r="CS234" i="18"/>
  <c r="CK234" i="18"/>
  <c r="CC234" i="18"/>
  <c r="CB234" i="18"/>
  <c r="BU234" i="18"/>
  <c r="BM234" i="18"/>
  <c r="BE234" i="18"/>
  <c r="AW234" i="18"/>
  <c r="AO234" i="18"/>
  <c r="AG234" i="18"/>
  <c r="Y234" i="18"/>
  <c r="Q234" i="18"/>
  <c r="I234" i="18"/>
  <c r="FM233" i="18"/>
  <c r="FE233" i="18"/>
  <c r="EW233" i="18"/>
  <c r="EO233" i="18"/>
  <c r="EG233" i="18"/>
  <c r="DY233" i="18"/>
  <c r="DQ233" i="18"/>
  <c r="DI233" i="18"/>
  <c r="DA233" i="18"/>
  <c r="CS233" i="18"/>
  <c r="CK233" i="18"/>
  <c r="CC233" i="18"/>
  <c r="BU233" i="18"/>
  <c r="BM233" i="18"/>
  <c r="BE233" i="18"/>
  <c r="AW233" i="18"/>
  <c r="AO233" i="18"/>
  <c r="AG233" i="18"/>
  <c r="Y233" i="18"/>
  <c r="Q233" i="18"/>
  <c r="I233" i="18"/>
  <c r="FM232" i="18"/>
  <c r="FL232" i="18"/>
  <c r="FK232" i="18"/>
  <c r="FI232" i="18"/>
  <c r="FJ232" i="18" s="1"/>
  <c r="FH232" i="18"/>
  <c r="FG232" i="18"/>
  <c r="FD232" i="18"/>
  <c r="FE232" i="18" s="1"/>
  <c r="FC232" i="18"/>
  <c r="FA232" i="18"/>
  <c r="EZ232" i="18"/>
  <c r="FB232" i="18" s="1"/>
  <c r="EY232" i="18"/>
  <c r="EV232" i="18"/>
  <c r="EW232" i="18" s="1"/>
  <c r="EU232" i="18"/>
  <c r="ES232" i="18"/>
  <c r="ER232" i="18"/>
  <c r="ET232" i="18" s="1"/>
  <c r="EQ232" i="18"/>
  <c r="EN232" i="18"/>
  <c r="EM232" i="18"/>
  <c r="EO232" i="18" s="1"/>
  <c r="EL232" i="18"/>
  <c r="EK232" i="18"/>
  <c r="EJ232" i="18"/>
  <c r="EI232" i="18"/>
  <c r="EG232" i="18"/>
  <c r="EF232" i="18"/>
  <c r="EE232" i="18"/>
  <c r="EC232" i="18"/>
  <c r="ED232" i="18" s="1"/>
  <c r="EB232" i="18"/>
  <c r="EA232" i="18"/>
  <c r="DX232" i="18"/>
  <c r="DY232" i="18" s="1"/>
  <c r="DW232" i="18"/>
  <c r="DU232" i="18"/>
  <c r="DT232" i="18"/>
  <c r="DV232" i="18" s="1"/>
  <c r="DS232" i="18"/>
  <c r="DP232" i="18"/>
  <c r="DQ232" i="18" s="1"/>
  <c r="DO232" i="18"/>
  <c r="DM232" i="18"/>
  <c r="DL232" i="18"/>
  <c r="DN232" i="18" s="1"/>
  <c r="DK232" i="18"/>
  <c r="DH232" i="18"/>
  <c r="DG232" i="18"/>
  <c r="DI232" i="18" s="1"/>
  <c r="DF232" i="18"/>
  <c r="DE232" i="18"/>
  <c r="DD232" i="18"/>
  <c r="DC232" i="18"/>
  <c r="DA232" i="18"/>
  <c r="CZ232" i="18"/>
  <c r="CY232" i="18"/>
  <c r="CW232" i="18"/>
  <c r="CX232" i="18" s="1"/>
  <c r="CV232" i="18"/>
  <c r="CU232" i="18"/>
  <c r="CR232" i="18"/>
  <c r="CS232" i="18" s="1"/>
  <c r="CQ232" i="18"/>
  <c r="CO232" i="18"/>
  <c r="CN232" i="18"/>
  <c r="CP232" i="18" s="1"/>
  <c r="CM232" i="18"/>
  <c r="CJ232" i="18"/>
  <c r="CK232" i="18" s="1"/>
  <c r="CI232" i="18"/>
  <c r="CG232" i="18"/>
  <c r="CF232" i="18"/>
  <c r="CH232" i="18" s="1"/>
  <c r="CE232" i="18"/>
  <c r="CB232" i="18"/>
  <c r="CA232" i="18"/>
  <c r="CC232" i="18" s="1"/>
  <c r="BZ232" i="18"/>
  <c r="BY232" i="18"/>
  <c r="BX232" i="18"/>
  <c r="BW232" i="18"/>
  <c r="BU232" i="18"/>
  <c r="BT232" i="18"/>
  <c r="BS232" i="18"/>
  <c r="BQ232" i="18"/>
  <c r="BR232" i="18" s="1"/>
  <c r="BP232" i="18"/>
  <c r="BO232" i="18"/>
  <c r="BL232" i="18"/>
  <c r="BM232" i="18" s="1"/>
  <c r="BK232" i="18"/>
  <c r="BI232" i="18"/>
  <c r="BH232" i="18"/>
  <c r="BJ232" i="18" s="1"/>
  <c r="BG232" i="18"/>
  <c r="BD232" i="18"/>
  <c r="BE232" i="18" s="1"/>
  <c r="BC232" i="18"/>
  <c r="BA232" i="18"/>
  <c r="AZ232" i="18"/>
  <c r="BB232" i="18" s="1"/>
  <c r="AY232" i="18"/>
  <c r="AV232" i="18"/>
  <c r="AU232" i="18"/>
  <c r="AW232" i="18" s="1"/>
  <c r="AT232" i="18"/>
  <c r="AS232" i="18"/>
  <c r="AR232" i="18"/>
  <c r="AQ232" i="18"/>
  <c r="AO232" i="18"/>
  <c r="AN232" i="18"/>
  <c r="AM232" i="18"/>
  <c r="AK232" i="18"/>
  <c r="AL232" i="18" s="1"/>
  <c r="AJ232" i="18"/>
  <c r="AI232" i="18"/>
  <c r="AF232" i="18"/>
  <c r="AG232" i="18" s="1"/>
  <c r="AE232" i="18"/>
  <c r="AC232" i="18"/>
  <c r="AB232" i="18"/>
  <c r="AD232" i="18" s="1"/>
  <c r="AA232" i="18"/>
  <c r="X232" i="18"/>
  <c r="Y232" i="18" s="1"/>
  <c r="W232" i="18"/>
  <c r="U232" i="18"/>
  <c r="T232" i="18"/>
  <c r="V232" i="18" s="1"/>
  <c r="S232" i="18"/>
  <c r="P232" i="18"/>
  <c r="O232" i="18"/>
  <c r="Q232" i="18" s="1"/>
  <c r="N232" i="18"/>
  <c r="M232" i="18"/>
  <c r="L232" i="18"/>
  <c r="K232" i="18"/>
  <c r="I232" i="18"/>
  <c r="H232" i="18"/>
  <c r="G232" i="18"/>
  <c r="E232" i="18"/>
  <c r="F232" i="18" s="1"/>
  <c r="D232" i="18"/>
  <c r="C232" i="18"/>
  <c r="FM231" i="18"/>
  <c r="FE231" i="18"/>
  <c r="EW231" i="18"/>
  <c r="EO231" i="18"/>
  <c r="EG231" i="18"/>
  <c r="DY231" i="18"/>
  <c r="DQ231" i="18"/>
  <c r="DI231" i="18"/>
  <c r="DA231" i="18"/>
  <c r="CS231" i="18"/>
  <c r="CK231" i="18"/>
  <c r="CC231" i="18"/>
  <c r="BU231" i="18"/>
  <c r="BM231" i="18"/>
  <c r="BE231" i="18"/>
  <c r="AW231" i="18"/>
  <c r="AO231" i="18"/>
  <c r="AG231" i="18"/>
  <c r="Y231" i="18"/>
  <c r="Q231" i="18"/>
  <c r="I231" i="18"/>
  <c r="FM230" i="18"/>
  <c r="FE230" i="18"/>
  <c r="EW230" i="18"/>
  <c r="EO230" i="18"/>
  <c r="EG230" i="18"/>
  <c r="DY230" i="18"/>
  <c r="DQ230" i="18"/>
  <c r="DI230" i="18"/>
  <c r="DA230" i="18"/>
  <c r="CS230" i="18"/>
  <c r="CK230" i="18"/>
  <c r="CC230" i="18"/>
  <c r="BU230" i="18"/>
  <c r="BM230" i="18"/>
  <c r="BE230" i="18"/>
  <c r="AW230" i="18"/>
  <c r="AO230" i="18"/>
  <c r="AG230" i="18"/>
  <c r="Y230" i="18"/>
  <c r="Q230" i="18"/>
  <c r="I230" i="18"/>
  <c r="FM229" i="18"/>
  <c r="FE229" i="18"/>
  <c r="EW229" i="18"/>
  <c r="EO229" i="18"/>
  <c r="EG229" i="18"/>
  <c r="DY229" i="18"/>
  <c r="DQ229" i="18"/>
  <c r="DI229" i="18"/>
  <c r="DA229" i="18"/>
  <c r="CS229" i="18"/>
  <c r="CK229" i="18"/>
  <c r="CC229" i="18"/>
  <c r="BU229" i="18"/>
  <c r="BM229" i="18"/>
  <c r="BE229" i="18"/>
  <c r="AW229" i="18"/>
  <c r="AO229" i="18"/>
  <c r="AG229" i="18"/>
  <c r="Y229" i="18"/>
  <c r="Q229" i="18"/>
  <c r="I229" i="18"/>
  <c r="FM228" i="18"/>
  <c r="FE228" i="18"/>
  <c r="EW228" i="18"/>
  <c r="EO228" i="18"/>
  <c r="EG228" i="18"/>
  <c r="DY228" i="18"/>
  <c r="DQ228" i="18"/>
  <c r="DI228" i="18"/>
  <c r="DA228" i="18"/>
  <c r="CS228" i="18"/>
  <c r="CK228" i="18"/>
  <c r="CC228" i="18"/>
  <c r="BU228" i="18"/>
  <c r="BM228" i="18"/>
  <c r="BE228" i="18"/>
  <c r="AW228" i="18"/>
  <c r="AO228" i="18"/>
  <c r="AG228" i="18"/>
  <c r="Y228" i="18"/>
  <c r="Q228" i="18"/>
  <c r="I228" i="18"/>
  <c r="FM227" i="18"/>
  <c r="FE227" i="18"/>
  <c r="EW227" i="18"/>
  <c r="EO227" i="18"/>
  <c r="EG227" i="18"/>
  <c r="DY227" i="18"/>
  <c r="DQ227" i="18"/>
  <c r="DI227" i="18"/>
  <c r="DA227" i="18"/>
  <c r="CS227" i="18"/>
  <c r="CK227" i="18"/>
  <c r="CC227" i="18"/>
  <c r="BU227" i="18"/>
  <c r="BM227" i="18"/>
  <c r="BE227" i="18"/>
  <c r="AW227" i="18"/>
  <c r="AO227" i="18"/>
  <c r="AG227" i="18"/>
  <c r="Y227" i="18"/>
  <c r="Q227" i="18"/>
  <c r="I227" i="18"/>
  <c r="FM226" i="18"/>
  <c r="FL226" i="18"/>
  <c r="FK226" i="18"/>
  <c r="FI226" i="18"/>
  <c r="FJ226" i="18" s="1"/>
  <c r="FH226" i="18"/>
  <c r="FG226" i="18"/>
  <c r="FD226" i="18"/>
  <c r="FE226" i="18" s="1"/>
  <c r="FC226" i="18"/>
  <c r="FA226" i="18"/>
  <c r="EZ226" i="18"/>
  <c r="FB226" i="18" s="1"/>
  <c r="EY226" i="18"/>
  <c r="EV226" i="18"/>
  <c r="EU226" i="18"/>
  <c r="ES226" i="18"/>
  <c r="ER226" i="18"/>
  <c r="ET226" i="18" s="1"/>
  <c r="EQ226" i="18"/>
  <c r="EN226" i="18"/>
  <c r="EM226" i="18"/>
  <c r="EO226" i="18" s="1"/>
  <c r="EL226" i="18"/>
  <c r="EK226" i="18"/>
  <c r="EJ226" i="18"/>
  <c r="EI226" i="18"/>
  <c r="EG226" i="18"/>
  <c r="EF226" i="18"/>
  <c r="EE226" i="18"/>
  <c r="EC226" i="18"/>
  <c r="ED226" i="18" s="1"/>
  <c r="EB226" i="18"/>
  <c r="EA226" i="18"/>
  <c r="DX226" i="18"/>
  <c r="DY226" i="18" s="1"/>
  <c r="DW226" i="18"/>
  <c r="DU226" i="18"/>
  <c r="DT226" i="18"/>
  <c r="DV226" i="18" s="1"/>
  <c r="DS226" i="18"/>
  <c r="DP226" i="18"/>
  <c r="DO226" i="18"/>
  <c r="DM226" i="18"/>
  <c r="DL226" i="18"/>
  <c r="DN226" i="18" s="1"/>
  <c r="DK226" i="18"/>
  <c r="DH226" i="18"/>
  <c r="DG226" i="18"/>
  <c r="DI226" i="18" s="1"/>
  <c r="DF226" i="18"/>
  <c r="DE226" i="18"/>
  <c r="DD226" i="18"/>
  <c r="DC226" i="18"/>
  <c r="DA226" i="18"/>
  <c r="CZ226" i="18"/>
  <c r="CY226" i="18"/>
  <c r="CW226" i="18"/>
  <c r="CX226" i="18" s="1"/>
  <c r="CV226" i="18"/>
  <c r="CU226" i="18"/>
  <c r="CR226" i="18"/>
  <c r="CS226" i="18" s="1"/>
  <c r="CQ226" i="18"/>
  <c r="CO226" i="18"/>
  <c r="CN226" i="18"/>
  <c r="CP226" i="18" s="1"/>
  <c r="CM226" i="18"/>
  <c r="CJ226" i="18"/>
  <c r="CI226" i="18"/>
  <c r="CG226" i="18"/>
  <c r="CF226" i="18"/>
  <c r="CH226" i="18" s="1"/>
  <c r="CE226" i="18"/>
  <c r="CB226" i="18"/>
  <c r="CA226" i="18"/>
  <c r="CC226" i="18" s="1"/>
  <c r="BZ226" i="18"/>
  <c r="BY226" i="18"/>
  <c r="BX226" i="18"/>
  <c r="BW226" i="18"/>
  <c r="BU226" i="18"/>
  <c r="BT226" i="18"/>
  <c r="BS226" i="18"/>
  <c r="BQ226" i="18"/>
  <c r="BR226" i="18" s="1"/>
  <c r="BP226" i="18"/>
  <c r="BO226" i="18"/>
  <c r="BL226" i="18"/>
  <c r="BM226" i="18" s="1"/>
  <c r="BK226" i="18"/>
  <c r="BI226" i="18"/>
  <c r="BH226" i="18"/>
  <c r="BJ226" i="18" s="1"/>
  <c r="BG226" i="18"/>
  <c r="BD226" i="18"/>
  <c r="BC226" i="18"/>
  <c r="BA226" i="18"/>
  <c r="AZ226" i="18"/>
  <c r="BB226" i="18" s="1"/>
  <c r="AY226" i="18"/>
  <c r="AV226" i="18"/>
  <c r="AU226" i="18"/>
  <c r="AW226" i="18" s="1"/>
  <c r="AT226" i="18"/>
  <c r="AS226" i="18"/>
  <c r="AR226" i="18"/>
  <c r="AQ226" i="18"/>
  <c r="AO226" i="18"/>
  <c r="AN226" i="18"/>
  <c r="AM226" i="18"/>
  <c r="AK226" i="18"/>
  <c r="AL226" i="18" s="1"/>
  <c r="AJ226" i="18"/>
  <c r="AI226" i="18"/>
  <c r="AF226" i="18"/>
  <c r="AG226" i="18" s="1"/>
  <c r="AE226" i="18"/>
  <c r="AC226" i="18"/>
  <c r="AB226" i="18"/>
  <c r="AD226" i="18" s="1"/>
  <c r="AA226" i="18"/>
  <c r="X226" i="18"/>
  <c r="W226" i="18"/>
  <c r="U226" i="18"/>
  <c r="T226" i="18"/>
  <c r="V226" i="18" s="1"/>
  <c r="S226" i="18"/>
  <c r="P226" i="18"/>
  <c r="O226" i="18"/>
  <c r="Q226" i="18" s="1"/>
  <c r="N226" i="18"/>
  <c r="M226" i="18"/>
  <c r="L226" i="18"/>
  <c r="K226" i="18"/>
  <c r="I226" i="18"/>
  <c r="H226" i="18"/>
  <c r="G226" i="18"/>
  <c r="E226" i="18"/>
  <c r="F226" i="18" s="1"/>
  <c r="D226" i="18"/>
  <c r="C226" i="18"/>
  <c r="FM225" i="18"/>
  <c r="FE225" i="18"/>
  <c r="EW225" i="18"/>
  <c r="EO225" i="18"/>
  <c r="EG225" i="18"/>
  <c r="DY225" i="18"/>
  <c r="DQ225" i="18"/>
  <c r="DI225" i="18"/>
  <c r="DA225" i="18"/>
  <c r="CS225" i="18"/>
  <c r="CK225" i="18"/>
  <c r="CC225" i="18"/>
  <c r="BU225" i="18"/>
  <c r="BM225" i="18"/>
  <c r="BE225" i="18"/>
  <c r="AW225" i="18"/>
  <c r="AO225" i="18"/>
  <c r="AG225" i="18"/>
  <c r="Y225" i="18"/>
  <c r="Q225" i="18"/>
  <c r="I225" i="18"/>
  <c r="FM224" i="18"/>
  <c r="FE224" i="18"/>
  <c r="EW224" i="18"/>
  <c r="EO224" i="18"/>
  <c r="EG224" i="18"/>
  <c r="DY224" i="18"/>
  <c r="DQ224" i="18"/>
  <c r="DI224" i="18"/>
  <c r="DA224" i="18"/>
  <c r="CS224" i="18"/>
  <c r="CK224" i="18"/>
  <c r="CC224" i="18"/>
  <c r="BU224" i="18"/>
  <c r="BM224" i="18"/>
  <c r="BE224" i="18"/>
  <c r="AW224" i="18"/>
  <c r="AO224" i="18"/>
  <c r="AG224" i="18"/>
  <c r="Y224" i="18"/>
  <c r="Q224" i="18"/>
  <c r="I224" i="18"/>
  <c r="FM223" i="18"/>
  <c r="FE223" i="18"/>
  <c r="EW223" i="18"/>
  <c r="EO223" i="18"/>
  <c r="EG223" i="18"/>
  <c r="DY223" i="18"/>
  <c r="DQ223" i="18"/>
  <c r="DI223" i="18"/>
  <c r="DA223" i="18"/>
  <c r="CS223" i="18"/>
  <c r="CK223" i="18"/>
  <c r="CC223" i="18"/>
  <c r="BU223" i="18"/>
  <c r="BM223" i="18"/>
  <c r="BE223" i="18"/>
  <c r="AW223" i="18"/>
  <c r="AO223" i="18"/>
  <c r="AG223" i="18"/>
  <c r="Y223" i="18"/>
  <c r="Q223" i="18"/>
  <c r="I223" i="18"/>
  <c r="FM222" i="18"/>
  <c r="FE222" i="18"/>
  <c r="EW222" i="18"/>
  <c r="EO222" i="18"/>
  <c r="EG222" i="18"/>
  <c r="DY222" i="18"/>
  <c r="DQ222" i="18"/>
  <c r="DI222" i="18"/>
  <c r="DA222" i="18"/>
  <c r="CS222" i="18"/>
  <c r="CK222" i="18"/>
  <c r="CC222" i="18"/>
  <c r="BU222" i="18"/>
  <c r="BM222" i="18"/>
  <c r="BE222" i="18"/>
  <c r="AW222" i="18"/>
  <c r="AO222" i="18"/>
  <c r="AG222" i="18"/>
  <c r="Y222" i="18"/>
  <c r="Q222" i="18"/>
  <c r="I222" i="18"/>
  <c r="FM221" i="18"/>
  <c r="FE221" i="18"/>
  <c r="EW221" i="18"/>
  <c r="EO221" i="18"/>
  <c r="EG221" i="18"/>
  <c r="DY221" i="18"/>
  <c r="DQ221" i="18"/>
  <c r="DI221" i="18"/>
  <c r="DA221" i="18"/>
  <c r="CS221" i="18"/>
  <c r="CK221" i="18"/>
  <c r="CC221" i="18"/>
  <c r="BU221" i="18"/>
  <c r="BM221" i="18"/>
  <c r="BE221" i="18"/>
  <c r="AW221" i="18"/>
  <c r="AG221" i="18"/>
  <c r="Y221" i="18"/>
  <c r="Q221" i="18"/>
  <c r="I221" i="18"/>
  <c r="FL220" i="18"/>
  <c r="FM220" i="18" s="1"/>
  <c r="FK220" i="18"/>
  <c r="FI220" i="18"/>
  <c r="FH220" i="18"/>
  <c r="FJ220" i="18" s="1"/>
  <c r="FG220" i="18"/>
  <c r="FD220" i="18"/>
  <c r="FC220" i="18"/>
  <c r="FA220" i="18"/>
  <c r="EZ220" i="18"/>
  <c r="FB220" i="18" s="1"/>
  <c r="EY220" i="18"/>
  <c r="EV220" i="18"/>
  <c r="EU220" i="18"/>
  <c r="EW220" i="18" s="1"/>
  <c r="ET220" i="18"/>
  <c r="ES220" i="18"/>
  <c r="ER220" i="18"/>
  <c r="EQ220" i="18"/>
  <c r="EO220" i="18"/>
  <c r="EN220" i="18"/>
  <c r="EM220" i="18"/>
  <c r="EK220" i="18"/>
  <c r="EL220" i="18" s="1"/>
  <c r="EJ220" i="18"/>
  <c r="EI220" i="18"/>
  <c r="EF220" i="18"/>
  <c r="EG220" i="18" s="1"/>
  <c r="EE220" i="18"/>
  <c r="EC220" i="18"/>
  <c r="EB220" i="18"/>
  <c r="ED220" i="18" s="1"/>
  <c r="EA220" i="18"/>
  <c r="DX220" i="18"/>
  <c r="DW220" i="18"/>
  <c r="DU220" i="18"/>
  <c r="DT220" i="18"/>
  <c r="DV220" i="18" s="1"/>
  <c r="DS220" i="18"/>
  <c r="DP220" i="18"/>
  <c r="DO220" i="18"/>
  <c r="DQ220" i="18" s="1"/>
  <c r="DN220" i="18"/>
  <c r="DM220" i="18"/>
  <c r="DL220" i="18"/>
  <c r="DK220" i="18"/>
  <c r="DI220" i="18"/>
  <c r="DH220" i="18"/>
  <c r="DG220" i="18"/>
  <c r="DE220" i="18"/>
  <c r="DF220" i="18" s="1"/>
  <c r="DD220" i="18"/>
  <c r="DC220" i="18"/>
  <c r="CZ220" i="18"/>
  <c r="DA220" i="18" s="1"/>
  <c r="CY220" i="18"/>
  <c r="CW220" i="18"/>
  <c r="CV220" i="18"/>
  <c r="CX220" i="18" s="1"/>
  <c r="CU220" i="18"/>
  <c r="CR220" i="18"/>
  <c r="CQ220" i="18"/>
  <c r="CO220" i="18"/>
  <c r="CN220" i="18"/>
  <c r="CP220" i="18" s="1"/>
  <c r="CM220" i="18"/>
  <c r="CJ220" i="18"/>
  <c r="CI220" i="18"/>
  <c r="CK220" i="18" s="1"/>
  <c r="CH220" i="18"/>
  <c r="CG220" i="18"/>
  <c r="CF220" i="18"/>
  <c r="CE220" i="18"/>
  <c r="CC220" i="18"/>
  <c r="CB220" i="18"/>
  <c r="CA220" i="18"/>
  <c r="BY220" i="18"/>
  <c r="BZ220" i="18" s="1"/>
  <c r="BX220" i="18"/>
  <c r="BW220" i="18"/>
  <c r="BT220" i="18"/>
  <c r="BU220" i="18" s="1"/>
  <c r="BS220" i="18"/>
  <c r="BQ220" i="18"/>
  <c r="BP220" i="18"/>
  <c r="BR220" i="18" s="1"/>
  <c r="BO220" i="18"/>
  <c r="BL220" i="18"/>
  <c r="BK220" i="18"/>
  <c r="BI220" i="18"/>
  <c r="BH220" i="18"/>
  <c r="BJ220" i="18" s="1"/>
  <c r="BG220" i="18"/>
  <c r="BD220" i="18"/>
  <c r="BC220" i="18"/>
  <c r="BE220" i="18" s="1"/>
  <c r="BB220" i="18"/>
  <c r="BA220" i="18"/>
  <c r="AZ220" i="18"/>
  <c r="AY220" i="18"/>
  <c r="AW220" i="18"/>
  <c r="AV220" i="18"/>
  <c r="AU220" i="18"/>
  <c r="AS220" i="18"/>
  <c r="AT220" i="18" s="1"/>
  <c r="AR220" i="18"/>
  <c r="AQ220" i="18"/>
  <c r="AN220" i="18"/>
  <c r="AO220" i="18" s="1"/>
  <c r="AM220" i="18"/>
  <c r="AK220" i="18"/>
  <c r="AJ220" i="18"/>
  <c r="AL220" i="18" s="1"/>
  <c r="AI220" i="18"/>
  <c r="AF220" i="18"/>
  <c r="AE220" i="18"/>
  <c r="AC220" i="18"/>
  <c r="AB220" i="18"/>
  <c r="AD220" i="18" s="1"/>
  <c r="AA220" i="18"/>
  <c r="X220" i="18"/>
  <c r="W220" i="18"/>
  <c r="Y220" i="18" s="1"/>
  <c r="V220" i="18"/>
  <c r="U220" i="18"/>
  <c r="T220" i="18"/>
  <c r="S220" i="18"/>
  <c r="Q220" i="18"/>
  <c r="P220" i="18"/>
  <c r="O220" i="18"/>
  <c r="M220" i="18"/>
  <c r="N220" i="18" s="1"/>
  <c r="L220" i="18"/>
  <c r="K220" i="18"/>
  <c r="H220" i="18"/>
  <c r="I220" i="18" s="1"/>
  <c r="G220" i="18"/>
  <c r="E220" i="18"/>
  <c r="D220" i="18"/>
  <c r="F220" i="18" s="1"/>
  <c r="C220" i="18"/>
  <c r="FL219" i="18"/>
  <c r="FK219" i="18"/>
  <c r="FI219" i="18"/>
  <c r="FH219" i="18"/>
  <c r="FJ219" i="18" s="1"/>
  <c r="FG219" i="18"/>
  <c r="FD219" i="18"/>
  <c r="FC219" i="18"/>
  <c r="FE219" i="18" s="1"/>
  <c r="FB219" i="18"/>
  <c r="FA219" i="18"/>
  <c r="EZ219" i="18"/>
  <c r="EY219" i="18"/>
  <c r="EW219" i="18"/>
  <c r="EV219" i="18"/>
  <c r="EU219" i="18"/>
  <c r="ES219" i="18"/>
  <c r="ET219" i="18" s="1"/>
  <c r="ER219" i="18"/>
  <c r="EQ219" i="18"/>
  <c r="EN219" i="18"/>
  <c r="EO219" i="18" s="1"/>
  <c r="EM219" i="18"/>
  <c r="EK219" i="18"/>
  <c r="EJ219" i="18"/>
  <c r="EL219" i="18" s="1"/>
  <c r="EI219" i="18"/>
  <c r="EF219" i="18"/>
  <c r="EE219" i="18"/>
  <c r="EC219" i="18"/>
  <c r="EB219" i="18"/>
  <c r="ED219" i="18" s="1"/>
  <c r="EA219" i="18"/>
  <c r="DX219" i="18"/>
  <c r="DW219" i="18"/>
  <c r="DY219" i="18" s="1"/>
  <c r="DV219" i="18"/>
  <c r="DU219" i="18"/>
  <c r="DT219" i="18"/>
  <c r="DS219" i="18"/>
  <c r="DQ219" i="18"/>
  <c r="DP219" i="18"/>
  <c r="DO219" i="18"/>
  <c r="DM219" i="18"/>
  <c r="DN219" i="18" s="1"/>
  <c r="DL219" i="18"/>
  <c r="DK219" i="18"/>
  <c r="DH219" i="18"/>
  <c r="DI219" i="18" s="1"/>
  <c r="DG219" i="18"/>
  <c r="DE219" i="18"/>
  <c r="DD219" i="18"/>
  <c r="DF219" i="18" s="1"/>
  <c r="DC219" i="18"/>
  <c r="CZ219" i="18"/>
  <c r="CY219" i="18"/>
  <c r="CW219" i="18"/>
  <c r="CV219" i="18"/>
  <c r="CX219" i="18" s="1"/>
  <c r="CU219" i="18"/>
  <c r="CR219" i="18"/>
  <c r="CQ219" i="18"/>
  <c r="CS219" i="18" s="1"/>
  <c r="CP219" i="18"/>
  <c r="CO219" i="18"/>
  <c r="CN219" i="18"/>
  <c r="CM219" i="18"/>
  <c r="CK219" i="18"/>
  <c r="CJ219" i="18"/>
  <c r="CI219" i="18"/>
  <c r="CG219" i="18"/>
  <c r="CH219" i="18" s="1"/>
  <c r="CF219" i="18"/>
  <c r="CE219" i="18"/>
  <c r="CB219" i="18"/>
  <c r="CC219" i="18" s="1"/>
  <c r="CA219" i="18"/>
  <c r="BY219" i="18"/>
  <c r="BX219" i="18"/>
  <c r="BZ219" i="18" s="1"/>
  <c r="BW219" i="18"/>
  <c r="BT219" i="18"/>
  <c r="BS219" i="18"/>
  <c r="BQ219" i="18"/>
  <c r="BP219" i="18"/>
  <c r="BR219" i="18" s="1"/>
  <c r="BO219" i="18"/>
  <c r="BL219" i="18"/>
  <c r="BK219" i="18"/>
  <c r="BM219" i="18" s="1"/>
  <c r="BJ219" i="18"/>
  <c r="BI219" i="18"/>
  <c r="BH219" i="18"/>
  <c r="BG219" i="18"/>
  <c r="BE219" i="18"/>
  <c r="BD219" i="18"/>
  <c r="BC219" i="18"/>
  <c r="BA219" i="18"/>
  <c r="BB219" i="18" s="1"/>
  <c r="AZ219" i="18"/>
  <c r="AY219" i="18"/>
  <c r="AV219" i="18"/>
  <c r="AW219" i="18" s="1"/>
  <c r="AU219" i="18"/>
  <c r="AS219" i="18"/>
  <c r="AR219" i="18"/>
  <c r="AT219" i="18" s="1"/>
  <c r="AQ219" i="18"/>
  <c r="AN219" i="18"/>
  <c r="AM219" i="18"/>
  <c r="AK219" i="18"/>
  <c r="AJ219" i="18"/>
  <c r="AL219" i="18" s="1"/>
  <c r="AI219" i="18"/>
  <c r="AF219" i="18"/>
  <c r="AE219" i="18"/>
  <c r="AG219" i="18" s="1"/>
  <c r="AD219" i="18"/>
  <c r="AC219" i="18"/>
  <c r="AB219" i="18"/>
  <c r="AA219" i="18"/>
  <c r="Y219" i="18"/>
  <c r="X219" i="18"/>
  <c r="W219" i="18"/>
  <c r="U219" i="18"/>
  <c r="V219" i="18" s="1"/>
  <c r="T219" i="18"/>
  <c r="S219" i="18"/>
  <c r="P219" i="18"/>
  <c r="Q219" i="18" s="1"/>
  <c r="O219" i="18"/>
  <c r="M219" i="18"/>
  <c r="L219" i="18"/>
  <c r="N219" i="18" s="1"/>
  <c r="K219" i="18"/>
  <c r="H219" i="18"/>
  <c r="G219" i="18"/>
  <c r="E219" i="18"/>
  <c r="D219" i="18"/>
  <c r="F219" i="18" s="1"/>
  <c r="C219" i="18"/>
  <c r="FM218" i="18"/>
  <c r="FE218" i="18"/>
  <c r="EW218" i="18"/>
  <c r="EO218" i="18"/>
  <c r="EG218" i="18"/>
  <c r="DY218" i="18"/>
  <c r="DQ218" i="18"/>
  <c r="DI218" i="18"/>
  <c r="DA218" i="18"/>
  <c r="CS218" i="18"/>
  <c r="CK218" i="18"/>
  <c r="CC218" i="18"/>
  <c r="BU218" i="18"/>
  <c r="BM218" i="18"/>
  <c r="BE218" i="18"/>
  <c r="AW218" i="18"/>
  <c r="AO218" i="18"/>
  <c r="AG218" i="18"/>
  <c r="Y218" i="18"/>
  <c r="Q218" i="18"/>
  <c r="I218" i="18"/>
  <c r="FM217" i="18"/>
  <c r="FE217" i="18"/>
  <c r="EW217" i="18"/>
  <c r="EO217" i="18"/>
  <c r="EG217" i="18"/>
  <c r="DY217" i="18"/>
  <c r="DQ217" i="18"/>
  <c r="DI217" i="18"/>
  <c r="DA217" i="18"/>
  <c r="CS217" i="18"/>
  <c r="CK217" i="18"/>
  <c r="CC217" i="18"/>
  <c r="BU217" i="18"/>
  <c r="BM217" i="18"/>
  <c r="BE217" i="18"/>
  <c r="AW217" i="18"/>
  <c r="AO217" i="18"/>
  <c r="AG217" i="18"/>
  <c r="Y217" i="18"/>
  <c r="Q217" i="18"/>
  <c r="I217" i="18"/>
  <c r="FM216" i="18"/>
  <c r="FE216" i="18"/>
  <c r="EW216" i="18"/>
  <c r="EO216" i="18"/>
  <c r="EG216" i="18"/>
  <c r="DY216" i="18"/>
  <c r="DQ216" i="18"/>
  <c r="DI216" i="18"/>
  <c r="DA216" i="18"/>
  <c r="CS216" i="18"/>
  <c r="CK216" i="18"/>
  <c r="CC216" i="18"/>
  <c r="BU216" i="18"/>
  <c r="BM216" i="18"/>
  <c r="BE216" i="18"/>
  <c r="AW216" i="18"/>
  <c r="AO216" i="18"/>
  <c r="AG216" i="18"/>
  <c r="Y216" i="18"/>
  <c r="Q216" i="18"/>
  <c r="I216" i="18"/>
  <c r="FM215" i="18"/>
  <c r="FE215" i="18"/>
  <c r="EW215" i="18"/>
  <c r="EO215" i="18"/>
  <c r="EG215" i="18"/>
  <c r="DY215" i="18"/>
  <c r="DQ215" i="18"/>
  <c r="DI215" i="18"/>
  <c r="DA215" i="18"/>
  <c r="CS215" i="18"/>
  <c r="CK215" i="18"/>
  <c r="CC215" i="18"/>
  <c r="BU215" i="18"/>
  <c r="BM215" i="18"/>
  <c r="BE215" i="18"/>
  <c r="AW215" i="18"/>
  <c r="AO215" i="18"/>
  <c r="AG215" i="18"/>
  <c r="Y215" i="18"/>
  <c r="Q215" i="18"/>
  <c r="I215" i="18"/>
  <c r="FM214" i="18"/>
  <c r="FE214" i="18"/>
  <c r="EW214" i="18"/>
  <c r="EO214" i="18"/>
  <c r="EG214" i="18"/>
  <c r="DY214" i="18"/>
  <c r="DQ214" i="18"/>
  <c r="DI214" i="18"/>
  <c r="DA214" i="18"/>
  <c r="CS214" i="18"/>
  <c r="CK214" i="18"/>
  <c r="CC214" i="18"/>
  <c r="BU214" i="18"/>
  <c r="BM214" i="18"/>
  <c r="BE214" i="18"/>
  <c r="AW214" i="18"/>
  <c r="AO214" i="18"/>
  <c r="AG214" i="18"/>
  <c r="Y214" i="18"/>
  <c r="Q214" i="18"/>
  <c r="I214" i="18"/>
  <c r="FL213" i="18"/>
  <c r="FK213" i="18"/>
  <c r="FI213" i="18"/>
  <c r="FH213" i="18"/>
  <c r="FJ213" i="18" s="1"/>
  <c r="FG213" i="18"/>
  <c r="FD213" i="18"/>
  <c r="FC213" i="18"/>
  <c r="FE213" i="18" s="1"/>
  <c r="FB213" i="18"/>
  <c r="FA213" i="18"/>
  <c r="EZ213" i="18"/>
  <c r="EY213" i="18"/>
  <c r="EW213" i="18"/>
  <c r="EV213" i="18"/>
  <c r="EU213" i="18"/>
  <c r="ES213" i="18"/>
  <c r="ET213" i="18" s="1"/>
  <c r="ER213" i="18"/>
  <c r="EQ213" i="18"/>
  <c r="EN213" i="18"/>
  <c r="EO213" i="18" s="1"/>
  <c r="EM213" i="18"/>
  <c r="EK213" i="18"/>
  <c r="EJ213" i="18"/>
  <c r="EL213" i="18" s="1"/>
  <c r="EI213" i="18"/>
  <c r="EF213" i="18"/>
  <c r="EE213" i="18"/>
  <c r="EC213" i="18"/>
  <c r="EB213" i="18"/>
  <c r="ED213" i="18" s="1"/>
  <c r="EA213" i="18"/>
  <c r="DX213" i="18"/>
  <c r="DW213" i="18"/>
  <c r="DY213" i="18" s="1"/>
  <c r="DV213" i="18"/>
  <c r="DU213" i="18"/>
  <c r="DT213" i="18"/>
  <c r="DS213" i="18"/>
  <c r="DQ213" i="18"/>
  <c r="DP213" i="18"/>
  <c r="DO213" i="18"/>
  <c r="DM213" i="18"/>
  <c r="DN213" i="18" s="1"/>
  <c r="DL213" i="18"/>
  <c r="DK213" i="18"/>
  <c r="DH213" i="18"/>
  <c r="DI213" i="18" s="1"/>
  <c r="DG213" i="18"/>
  <c r="DE213" i="18"/>
  <c r="DD213" i="18"/>
  <c r="DF213" i="18" s="1"/>
  <c r="DC213" i="18"/>
  <c r="CZ213" i="18"/>
  <c r="CY213" i="18"/>
  <c r="CW213" i="18"/>
  <c r="CV213" i="18"/>
  <c r="CX213" i="18" s="1"/>
  <c r="CU213" i="18"/>
  <c r="CR213" i="18"/>
  <c r="CQ213" i="18"/>
  <c r="CS213" i="18" s="1"/>
  <c r="CP213" i="18"/>
  <c r="CO213" i="18"/>
  <c r="CN213" i="18"/>
  <c r="CM213" i="18"/>
  <c r="CK213" i="18"/>
  <c r="CJ213" i="18"/>
  <c r="CI213" i="18"/>
  <c r="CG213" i="18"/>
  <c r="CH213" i="18" s="1"/>
  <c r="CF213" i="18"/>
  <c r="CE213" i="18"/>
  <c r="CB213" i="18"/>
  <c r="CC213" i="18" s="1"/>
  <c r="CA213" i="18"/>
  <c r="BY213" i="18"/>
  <c r="BX213" i="18"/>
  <c r="BZ213" i="18" s="1"/>
  <c r="BW213" i="18"/>
  <c r="BT213" i="18"/>
  <c r="BS213" i="18"/>
  <c r="BQ213" i="18"/>
  <c r="BP213" i="18"/>
  <c r="BR213" i="18" s="1"/>
  <c r="BO213" i="18"/>
  <c r="BL213" i="18"/>
  <c r="BK213" i="18"/>
  <c r="BM213" i="18" s="1"/>
  <c r="BJ213" i="18"/>
  <c r="BI213" i="18"/>
  <c r="BH213" i="18"/>
  <c r="BG213" i="18"/>
  <c r="BE213" i="18"/>
  <c r="BD213" i="18"/>
  <c r="BC213" i="18"/>
  <c r="BA213" i="18"/>
  <c r="BB213" i="18" s="1"/>
  <c r="AZ213" i="18"/>
  <c r="AY213" i="18"/>
  <c r="AV213" i="18"/>
  <c r="AW213" i="18" s="1"/>
  <c r="AU213" i="18"/>
  <c r="AS213" i="18"/>
  <c r="AR213" i="18"/>
  <c r="AT213" i="18" s="1"/>
  <c r="AQ213" i="18"/>
  <c r="AN213" i="18"/>
  <c r="AM213" i="18"/>
  <c r="AK213" i="18"/>
  <c r="AJ213" i="18"/>
  <c r="AL213" i="18" s="1"/>
  <c r="AI213" i="18"/>
  <c r="AF213" i="18"/>
  <c r="AE213" i="18"/>
  <c r="AG213" i="18" s="1"/>
  <c r="AD213" i="18"/>
  <c r="AC213" i="18"/>
  <c r="AB213" i="18"/>
  <c r="AA213" i="18"/>
  <c r="Y213" i="18"/>
  <c r="X213" i="18"/>
  <c r="W213" i="18"/>
  <c r="U213" i="18"/>
  <c r="V213" i="18" s="1"/>
  <c r="T213" i="18"/>
  <c r="S213" i="18"/>
  <c r="P213" i="18"/>
  <c r="Q213" i="18" s="1"/>
  <c r="O213" i="18"/>
  <c r="M213" i="18"/>
  <c r="L213" i="18"/>
  <c r="N213" i="18" s="1"/>
  <c r="K213" i="18"/>
  <c r="H213" i="18"/>
  <c r="G213" i="18"/>
  <c r="E213" i="18"/>
  <c r="D213" i="18"/>
  <c r="F213" i="18" s="1"/>
  <c r="C213" i="18"/>
  <c r="FM212" i="18"/>
  <c r="FE212" i="18"/>
  <c r="EW212" i="18"/>
  <c r="EO212" i="18"/>
  <c r="EG212" i="18"/>
  <c r="DY212" i="18"/>
  <c r="DQ212" i="18"/>
  <c r="DI212" i="18"/>
  <c r="DA212" i="18"/>
  <c r="CS212" i="18"/>
  <c r="CK212" i="18"/>
  <c r="CC212" i="18"/>
  <c r="BU212" i="18"/>
  <c r="BM212" i="18"/>
  <c r="BE212" i="18"/>
  <c r="AW212" i="18"/>
  <c r="AO212" i="18"/>
  <c r="AG212" i="18"/>
  <c r="Y212" i="18"/>
  <c r="Q212" i="18"/>
  <c r="I212" i="18"/>
  <c r="FM211" i="18"/>
  <c r="FE211" i="18"/>
  <c r="EW211" i="18"/>
  <c r="EO211" i="18"/>
  <c r="EG211" i="18"/>
  <c r="DY211" i="18"/>
  <c r="DQ211" i="18"/>
  <c r="DI211" i="18"/>
  <c r="DA211" i="18"/>
  <c r="CS211" i="18"/>
  <c r="CK211" i="18"/>
  <c r="CC211" i="18"/>
  <c r="BU211" i="18"/>
  <c r="BM211" i="18"/>
  <c r="BE211" i="18"/>
  <c r="AW211" i="18"/>
  <c r="AO211" i="18"/>
  <c r="AG211" i="18"/>
  <c r="Y211" i="18"/>
  <c r="Q211" i="18"/>
  <c r="I211" i="18"/>
  <c r="FM210" i="18"/>
  <c r="FE210" i="18"/>
  <c r="EW210" i="18"/>
  <c r="EO210" i="18"/>
  <c r="EG210" i="18"/>
  <c r="DY210" i="18"/>
  <c r="DQ210" i="18"/>
  <c r="DI210" i="18"/>
  <c r="DA210" i="18"/>
  <c r="CS210" i="18"/>
  <c r="CK210" i="18"/>
  <c r="CC210" i="18"/>
  <c r="BU210" i="18"/>
  <c r="BM210" i="18"/>
  <c r="BE210" i="18"/>
  <c r="AW210" i="18"/>
  <c r="AO210" i="18"/>
  <c r="AG210" i="18"/>
  <c r="Y210" i="18"/>
  <c r="Q210" i="18"/>
  <c r="I210" i="18"/>
  <c r="FM209" i="18"/>
  <c r="FE209" i="18"/>
  <c r="EW209" i="18"/>
  <c r="EO209" i="18"/>
  <c r="EG209" i="18"/>
  <c r="DY209" i="18"/>
  <c r="DQ209" i="18"/>
  <c r="DI209" i="18"/>
  <c r="DA209" i="18"/>
  <c r="CS209" i="18"/>
  <c r="CK209" i="18"/>
  <c r="CC209" i="18"/>
  <c r="BU209" i="18"/>
  <c r="BM209" i="18"/>
  <c r="BE209" i="18"/>
  <c r="AW209" i="18"/>
  <c r="AO209" i="18"/>
  <c r="AG209" i="18"/>
  <c r="Y209" i="18"/>
  <c r="Q209" i="18"/>
  <c r="I209" i="18"/>
  <c r="FM208" i="18"/>
  <c r="FE208" i="18"/>
  <c r="EW208" i="18"/>
  <c r="EO208" i="18"/>
  <c r="EG208" i="18"/>
  <c r="DY208" i="18"/>
  <c r="DQ208" i="18"/>
  <c r="DI208" i="18"/>
  <c r="DA208" i="18"/>
  <c r="CS208" i="18"/>
  <c r="CK208" i="18"/>
  <c r="CC208" i="18"/>
  <c r="BU208" i="18"/>
  <c r="BM208" i="18"/>
  <c r="BE208" i="18"/>
  <c r="AW208" i="18"/>
  <c r="AO208" i="18"/>
  <c r="AG208" i="18"/>
  <c r="Y208" i="18"/>
  <c r="Q208" i="18"/>
  <c r="I208" i="18"/>
  <c r="FL207" i="18"/>
  <c r="FK207" i="18"/>
  <c r="FI207" i="18"/>
  <c r="FH207" i="18"/>
  <c r="FJ207" i="18" s="1"/>
  <c r="FG207" i="18"/>
  <c r="FD207" i="18"/>
  <c r="FC207" i="18"/>
  <c r="FE207" i="18" s="1"/>
  <c r="FB207" i="18"/>
  <c r="FA207" i="18"/>
  <c r="EZ207" i="18"/>
  <c r="EY207" i="18"/>
  <c r="EW207" i="18"/>
  <c r="EV207" i="18"/>
  <c r="EU207" i="18"/>
  <c r="ES207" i="18"/>
  <c r="ET207" i="18" s="1"/>
  <c r="ER207" i="18"/>
  <c r="EQ207" i="18"/>
  <c r="EN207" i="18"/>
  <c r="EO207" i="18" s="1"/>
  <c r="EM207" i="18"/>
  <c r="EK207" i="18"/>
  <c r="EJ207" i="18"/>
  <c r="EL207" i="18" s="1"/>
  <c r="EI207" i="18"/>
  <c r="EF207" i="18"/>
  <c r="EE207" i="18"/>
  <c r="EC207" i="18"/>
  <c r="EB207" i="18"/>
  <c r="ED207" i="18" s="1"/>
  <c r="EA207" i="18"/>
  <c r="DX207" i="18"/>
  <c r="DW207" i="18"/>
  <c r="DY207" i="18" s="1"/>
  <c r="DV207" i="18"/>
  <c r="DU207" i="18"/>
  <c r="DT207" i="18"/>
  <c r="DS207" i="18"/>
  <c r="DQ207" i="18"/>
  <c r="DP207" i="18"/>
  <c r="DO207" i="18"/>
  <c r="DM207" i="18"/>
  <c r="DN207" i="18" s="1"/>
  <c r="DL207" i="18"/>
  <c r="DK207" i="18"/>
  <c r="DH207" i="18"/>
  <c r="DI207" i="18" s="1"/>
  <c r="DG207" i="18"/>
  <c r="DE207" i="18"/>
  <c r="DD207" i="18"/>
  <c r="DF207" i="18" s="1"/>
  <c r="DC207" i="18"/>
  <c r="CZ207" i="18"/>
  <c r="CY207" i="18"/>
  <c r="CW207" i="18"/>
  <c r="CV207" i="18"/>
  <c r="CX207" i="18" s="1"/>
  <c r="CU207" i="18"/>
  <c r="CR207" i="18"/>
  <c r="CQ207" i="18"/>
  <c r="CS207" i="18" s="1"/>
  <c r="CP207" i="18"/>
  <c r="CO207" i="18"/>
  <c r="CN207" i="18"/>
  <c r="CM207" i="18"/>
  <c r="CK207" i="18"/>
  <c r="CJ207" i="18"/>
  <c r="CI207" i="18"/>
  <c r="CG207" i="18"/>
  <c r="CH207" i="18" s="1"/>
  <c r="CF207" i="18"/>
  <c r="CE207" i="18"/>
  <c r="CB207" i="18"/>
  <c r="CC207" i="18" s="1"/>
  <c r="CA207" i="18"/>
  <c r="BY207" i="18"/>
  <c r="BX207" i="18"/>
  <c r="BZ207" i="18" s="1"/>
  <c r="BW207" i="18"/>
  <c r="BT207" i="18"/>
  <c r="BS207" i="18"/>
  <c r="BQ207" i="18"/>
  <c r="BP207" i="18"/>
  <c r="BR207" i="18" s="1"/>
  <c r="BO207" i="18"/>
  <c r="BL207" i="18"/>
  <c r="BK207" i="18"/>
  <c r="BM207" i="18" s="1"/>
  <c r="BJ207" i="18"/>
  <c r="BI207" i="18"/>
  <c r="BH207" i="18"/>
  <c r="BG207" i="18"/>
  <c r="BE207" i="18"/>
  <c r="BD207" i="18"/>
  <c r="BC207" i="18"/>
  <c r="BA207" i="18"/>
  <c r="BB207" i="18" s="1"/>
  <c r="AZ207" i="18"/>
  <c r="AY207" i="18"/>
  <c r="AV207" i="18"/>
  <c r="AW207" i="18" s="1"/>
  <c r="AU207" i="18"/>
  <c r="AS207" i="18"/>
  <c r="AR207" i="18"/>
  <c r="AT207" i="18" s="1"/>
  <c r="AQ207" i="18"/>
  <c r="AN207" i="18"/>
  <c r="AM207" i="18"/>
  <c r="AK207" i="18"/>
  <c r="AJ207" i="18"/>
  <c r="AL207" i="18" s="1"/>
  <c r="AI207" i="18"/>
  <c r="AF207" i="18"/>
  <c r="AE207" i="18"/>
  <c r="AG207" i="18" s="1"/>
  <c r="AD207" i="18"/>
  <c r="AC207" i="18"/>
  <c r="AB207" i="18"/>
  <c r="AA207" i="18"/>
  <c r="Y207" i="18"/>
  <c r="X207" i="18"/>
  <c r="W207" i="18"/>
  <c r="U207" i="18"/>
  <c r="V207" i="18" s="1"/>
  <c r="T207" i="18"/>
  <c r="S207" i="18"/>
  <c r="P207" i="18"/>
  <c r="Q207" i="18" s="1"/>
  <c r="O207" i="18"/>
  <c r="M207" i="18"/>
  <c r="L207" i="18"/>
  <c r="N207" i="18" s="1"/>
  <c r="K207" i="18"/>
  <c r="H207" i="18"/>
  <c r="G207" i="18"/>
  <c r="E207" i="18"/>
  <c r="D207" i="18"/>
  <c r="F207" i="18" s="1"/>
  <c r="C207" i="18"/>
  <c r="FM206" i="18"/>
  <c r="FE206" i="18"/>
  <c r="EW206" i="18"/>
  <c r="EO206" i="18"/>
  <c r="EG206" i="18"/>
  <c r="DY206" i="18"/>
  <c r="DQ206" i="18"/>
  <c r="DI206" i="18"/>
  <c r="DA206" i="18"/>
  <c r="CS206" i="18"/>
  <c r="CK206" i="18"/>
  <c r="CC206" i="18"/>
  <c r="BU206" i="18"/>
  <c r="BM206" i="18"/>
  <c r="BE206" i="18"/>
  <c r="AW206" i="18"/>
  <c r="AO206" i="18"/>
  <c r="AG206" i="18"/>
  <c r="Y206" i="18"/>
  <c r="Q206" i="18"/>
  <c r="I206" i="18"/>
  <c r="FM205" i="18"/>
  <c r="FE205" i="18"/>
  <c r="EW205" i="18"/>
  <c r="EO205" i="18"/>
  <c r="EG205" i="18"/>
  <c r="DY205" i="18"/>
  <c r="DQ205" i="18"/>
  <c r="DI205" i="18"/>
  <c r="DA205" i="18"/>
  <c r="CS205" i="18"/>
  <c r="CK205" i="18"/>
  <c r="CC205" i="18"/>
  <c r="BU205" i="18"/>
  <c r="BM205" i="18"/>
  <c r="BE205" i="18"/>
  <c r="AW205" i="18"/>
  <c r="AO205" i="18"/>
  <c r="AG205" i="18"/>
  <c r="Y205" i="18"/>
  <c r="Q205" i="18"/>
  <c r="I205" i="18"/>
  <c r="FM204" i="18"/>
  <c r="FE204" i="18"/>
  <c r="EW204" i="18"/>
  <c r="EO204" i="18"/>
  <c r="EG204" i="18"/>
  <c r="DY204" i="18"/>
  <c r="DQ204" i="18"/>
  <c r="DI204" i="18"/>
  <c r="DA204" i="18"/>
  <c r="CS204" i="18"/>
  <c r="CK204" i="18"/>
  <c r="CC204" i="18"/>
  <c r="BU204" i="18"/>
  <c r="BM204" i="18"/>
  <c r="BE204" i="18"/>
  <c r="AW204" i="18"/>
  <c r="AO204" i="18"/>
  <c r="AG204" i="18"/>
  <c r="Y204" i="18"/>
  <c r="Q204" i="18"/>
  <c r="I204" i="18"/>
  <c r="FM203" i="18"/>
  <c r="FE203" i="18"/>
  <c r="EW203" i="18"/>
  <c r="EO203" i="18"/>
  <c r="EG203" i="18"/>
  <c r="DY203" i="18"/>
  <c r="DQ203" i="18"/>
  <c r="DI203" i="18"/>
  <c r="DA203" i="18"/>
  <c r="CS203" i="18"/>
  <c r="CK203" i="18"/>
  <c r="CC203" i="18"/>
  <c r="BU203" i="18"/>
  <c r="BM203" i="18"/>
  <c r="BE203" i="18"/>
  <c r="AW203" i="18"/>
  <c r="AO203" i="18"/>
  <c r="AG203" i="18"/>
  <c r="Y203" i="18"/>
  <c r="Q203" i="18"/>
  <c r="I203" i="18"/>
  <c r="FM202" i="18"/>
  <c r="FE202" i="18"/>
  <c r="EW202" i="18"/>
  <c r="EO202" i="18"/>
  <c r="EG202" i="18"/>
  <c r="DY202" i="18"/>
  <c r="DQ202" i="18"/>
  <c r="DI202" i="18"/>
  <c r="DA202" i="18"/>
  <c r="CS202" i="18"/>
  <c r="CK202" i="18"/>
  <c r="CC202" i="18"/>
  <c r="BU202" i="18"/>
  <c r="BM202" i="18"/>
  <c r="BE202" i="18"/>
  <c r="AW202" i="18"/>
  <c r="AO202" i="18"/>
  <c r="AG202" i="18"/>
  <c r="Y202" i="18"/>
  <c r="Q202" i="18"/>
  <c r="I202" i="18"/>
  <c r="FL201" i="18"/>
  <c r="FK201" i="18"/>
  <c r="FI201" i="18"/>
  <c r="FH201" i="18"/>
  <c r="FJ201" i="18" s="1"/>
  <c r="FG201" i="18"/>
  <c r="FD201" i="18"/>
  <c r="FC201" i="18"/>
  <c r="FE201" i="18" s="1"/>
  <c r="FB201" i="18"/>
  <c r="FA201" i="18"/>
  <c r="EZ201" i="18"/>
  <c r="EY201" i="18"/>
  <c r="EW201" i="18"/>
  <c r="EV201" i="18"/>
  <c r="EU201" i="18"/>
  <c r="ES201" i="18"/>
  <c r="ET201" i="18" s="1"/>
  <c r="ER201" i="18"/>
  <c r="EQ201" i="18"/>
  <c r="EN201" i="18"/>
  <c r="EO201" i="18" s="1"/>
  <c r="EM201" i="18"/>
  <c r="EK201" i="18"/>
  <c r="EJ201" i="18"/>
  <c r="EL201" i="18" s="1"/>
  <c r="EI201" i="18"/>
  <c r="EF201" i="18"/>
  <c r="EE201" i="18"/>
  <c r="EC201" i="18"/>
  <c r="EB201" i="18"/>
  <c r="ED201" i="18" s="1"/>
  <c r="EA201" i="18"/>
  <c r="DX201" i="18"/>
  <c r="DW201" i="18"/>
  <c r="DY201" i="18" s="1"/>
  <c r="DV201" i="18"/>
  <c r="DU201" i="18"/>
  <c r="DT201" i="18"/>
  <c r="DS201" i="18"/>
  <c r="DQ201" i="18"/>
  <c r="DP201" i="18"/>
  <c r="DO201" i="18"/>
  <c r="DM201" i="18"/>
  <c r="DN201" i="18" s="1"/>
  <c r="DL201" i="18"/>
  <c r="DK201" i="18"/>
  <c r="DH201" i="18"/>
  <c r="DI201" i="18" s="1"/>
  <c r="DG201" i="18"/>
  <c r="DE201" i="18"/>
  <c r="DD201" i="18"/>
  <c r="DF201" i="18" s="1"/>
  <c r="DC201" i="18"/>
  <c r="CZ201" i="18"/>
  <c r="CY201" i="18"/>
  <c r="CW201" i="18"/>
  <c r="CV201" i="18"/>
  <c r="CX201" i="18" s="1"/>
  <c r="CU201" i="18"/>
  <c r="CR201" i="18"/>
  <c r="CQ201" i="18"/>
  <c r="CS201" i="18" s="1"/>
  <c r="CP201" i="18"/>
  <c r="CO201" i="18"/>
  <c r="CN201" i="18"/>
  <c r="CM201" i="18"/>
  <c r="CK201" i="18"/>
  <c r="CJ201" i="18"/>
  <c r="CI201" i="18"/>
  <c r="CG201" i="18"/>
  <c r="CH201" i="18" s="1"/>
  <c r="CF201" i="18"/>
  <c r="CE201" i="18"/>
  <c r="CB201" i="18"/>
  <c r="CC201" i="18" s="1"/>
  <c r="CA201" i="18"/>
  <c r="BY201" i="18"/>
  <c r="BX201" i="18"/>
  <c r="BZ201" i="18" s="1"/>
  <c r="BW201" i="18"/>
  <c r="BT201" i="18"/>
  <c r="BS201" i="18"/>
  <c r="BQ201" i="18"/>
  <c r="BP201" i="18"/>
  <c r="BR201" i="18" s="1"/>
  <c r="BO201" i="18"/>
  <c r="BL201" i="18"/>
  <c r="BK201" i="18"/>
  <c r="BM201" i="18" s="1"/>
  <c r="BJ201" i="18"/>
  <c r="BI201" i="18"/>
  <c r="BH201" i="18"/>
  <c r="BG201" i="18"/>
  <c r="BE201" i="18"/>
  <c r="BD201" i="18"/>
  <c r="BC201" i="18"/>
  <c r="BA201" i="18"/>
  <c r="BB201" i="18" s="1"/>
  <c r="AZ201" i="18"/>
  <c r="AY201" i="18"/>
  <c r="AV201" i="18"/>
  <c r="AW201" i="18" s="1"/>
  <c r="AU201" i="18"/>
  <c r="AS201" i="18"/>
  <c r="AR201" i="18"/>
  <c r="AT201" i="18" s="1"/>
  <c r="AQ201" i="18"/>
  <c r="AN201" i="18"/>
  <c r="AM201" i="18"/>
  <c r="AK201" i="18"/>
  <c r="AJ201" i="18"/>
  <c r="AL201" i="18" s="1"/>
  <c r="AI201" i="18"/>
  <c r="AF201" i="18"/>
  <c r="AE201" i="18"/>
  <c r="AG201" i="18" s="1"/>
  <c r="AD201" i="18"/>
  <c r="AC201" i="18"/>
  <c r="AB201" i="18"/>
  <c r="AA201" i="18"/>
  <c r="Y201" i="18"/>
  <c r="X201" i="18"/>
  <c r="W201" i="18"/>
  <c r="U201" i="18"/>
  <c r="V201" i="18" s="1"/>
  <c r="T201" i="18"/>
  <c r="S201" i="18"/>
  <c r="P201" i="18"/>
  <c r="Q201" i="18" s="1"/>
  <c r="O201" i="18"/>
  <c r="M201" i="18"/>
  <c r="L201" i="18"/>
  <c r="N201" i="18" s="1"/>
  <c r="K201" i="18"/>
  <c r="H201" i="18"/>
  <c r="G201" i="18"/>
  <c r="E201" i="18"/>
  <c r="D201" i="18"/>
  <c r="F201" i="18" s="1"/>
  <c r="C201" i="18"/>
  <c r="FM200" i="18"/>
  <c r="FE200" i="18"/>
  <c r="EW200" i="18"/>
  <c r="EO200" i="18"/>
  <c r="EG200" i="18"/>
  <c r="DY200" i="18"/>
  <c r="DQ200" i="18"/>
  <c r="DI200" i="18"/>
  <c r="DA200" i="18"/>
  <c r="CS200" i="18"/>
  <c r="CK200" i="18"/>
  <c r="CC200" i="18"/>
  <c r="BU200" i="18"/>
  <c r="BM200" i="18"/>
  <c r="BE200" i="18"/>
  <c r="AW200" i="18"/>
  <c r="AO200" i="18"/>
  <c r="AG200" i="18"/>
  <c r="Y200" i="18"/>
  <c r="Q200" i="18"/>
  <c r="I200" i="18"/>
  <c r="FM199" i="18"/>
  <c r="FE199" i="18"/>
  <c r="EW199" i="18"/>
  <c r="EO199" i="18"/>
  <c r="EG199" i="18"/>
  <c r="DY199" i="18"/>
  <c r="DQ199" i="18"/>
  <c r="DI199" i="18"/>
  <c r="DA199" i="18"/>
  <c r="CS199" i="18"/>
  <c r="CK199" i="18"/>
  <c r="CC199" i="18"/>
  <c r="BU199" i="18"/>
  <c r="BM199" i="18"/>
  <c r="BE199" i="18"/>
  <c r="AW199" i="18"/>
  <c r="AO199" i="18"/>
  <c r="AG199" i="18"/>
  <c r="Y199" i="18"/>
  <c r="Q199" i="18"/>
  <c r="I199" i="18"/>
  <c r="FM198" i="18"/>
  <c r="FE198" i="18"/>
  <c r="EW198" i="18"/>
  <c r="EO198" i="18"/>
  <c r="EG198" i="18"/>
  <c r="DY198" i="18"/>
  <c r="DQ198" i="18"/>
  <c r="DI198" i="18"/>
  <c r="DA198" i="18"/>
  <c r="CS198" i="18"/>
  <c r="CK198" i="18"/>
  <c r="CC198" i="18"/>
  <c r="BU198" i="18"/>
  <c r="BM198" i="18"/>
  <c r="BE198" i="18"/>
  <c r="AW198" i="18"/>
  <c r="AO198" i="18"/>
  <c r="AG198" i="18"/>
  <c r="Y198" i="18"/>
  <c r="Q198" i="18"/>
  <c r="I198" i="18"/>
  <c r="FM197" i="18"/>
  <c r="FE197" i="18"/>
  <c r="EW197" i="18"/>
  <c r="EO197" i="18"/>
  <c r="EG197" i="18"/>
  <c r="DY197" i="18"/>
  <c r="DQ197" i="18"/>
  <c r="DI197" i="18"/>
  <c r="DA197" i="18"/>
  <c r="CS197" i="18"/>
  <c r="CK197" i="18"/>
  <c r="CC197" i="18"/>
  <c r="BU197" i="18"/>
  <c r="BM197" i="18"/>
  <c r="BE197" i="18"/>
  <c r="AW197" i="18"/>
  <c r="AO197" i="18"/>
  <c r="AG197" i="18"/>
  <c r="Y197" i="18"/>
  <c r="Q197" i="18"/>
  <c r="I197" i="18"/>
  <c r="FM196" i="18"/>
  <c r="FE196" i="18"/>
  <c r="EW196" i="18"/>
  <c r="EO196" i="18"/>
  <c r="EG196" i="18"/>
  <c r="DY196" i="18"/>
  <c r="DQ196" i="18"/>
  <c r="DI196" i="18"/>
  <c r="DA196" i="18"/>
  <c r="CS196" i="18"/>
  <c r="CK196" i="18"/>
  <c r="CC196" i="18"/>
  <c r="BU196" i="18"/>
  <c r="BM196" i="18"/>
  <c r="BE196" i="18"/>
  <c r="AW196" i="18"/>
  <c r="AO196" i="18"/>
  <c r="AG196" i="18"/>
  <c r="Y196" i="18"/>
  <c r="Q196" i="18"/>
  <c r="I196" i="18"/>
  <c r="FL195" i="18"/>
  <c r="FK195" i="18"/>
  <c r="FI195" i="18"/>
  <c r="FH195" i="18"/>
  <c r="FJ195" i="18" s="1"/>
  <c r="FG195" i="18"/>
  <c r="FD195" i="18"/>
  <c r="FC195" i="18"/>
  <c r="FE195" i="18" s="1"/>
  <c r="FB195" i="18"/>
  <c r="FA195" i="18"/>
  <c r="EZ195" i="18"/>
  <c r="EY195" i="18"/>
  <c r="EW195" i="18"/>
  <c r="EV195" i="18"/>
  <c r="EU195" i="18"/>
  <c r="ES195" i="18"/>
  <c r="ET195" i="18" s="1"/>
  <c r="ER195" i="18"/>
  <c r="EQ195" i="18"/>
  <c r="EN195" i="18"/>
  <c r="EO195" i="18" s="1"/>
  <c r="EM195" i="18"/>
  <c r="EK195" i="18"/>
  <c r="EJ195" i="18"/>
  <c r="EL195" i="18" s="1"/>
  <c r="EI195" i="18"/>
  <c r="EF195" i="18"/>
  <c r="EE195" i="18"/>
  <c r="EC195" i="18"/>
  <c r="EB195" i="18"/>
  <c r="ED195" i="18" s="1"/>
  <c r="EA195" i="18"/>
  <c r="DX195" i="18"/>
  <c r="DW195" i="18"/>
  <c r="DY195" i="18" s="1"/>
  <c r="DV195" i="18"/>
  <c r="DU195" i="18"/>
  <c r="DT195" i="18"/>
  <c r="DS195" i="18"/>
  <c r="DQ195" i="18"/>
  <c r="DP195" i="18"/>
  <c r="DO195" i="18"/>
  <c r="DM195" i="18"/>
  <c r="DN195" i="18" s="1"/>
  <c r="DL195" i="18"/>
  <c r="DK195" i="18"/>
  <c r="DH195" i="18"/>
  <c r="DI195" i="18" s="1"/>
  <c r="DG195" i="18"/>
  <c r="DE195" i="18"/>
  <c r="DD195" i="18"/>
  <c r="DF195" i="18" s="1"/>
  <c r="DC195" i="18"/>
  <c r="CZ195" i="18"/>
  <c r="CY195" i="18"/>
  <c r="CW195" i="18"/>
  <c r="CV195" i="18"/>
  <c r="CX195" i="18" s="1"/>
  <c r="CU195" i="18"/>
  <c r="CR195" i="18"/>
  <c r="CQ195" i="18"/>
  <c r="CS195" i="18" s="1"/>
  <c r="CP195" i="18"/>
  <c r="CO195" i="18"/>
  <c r="CN195" i="18"/>
  <c r="CM195" i="18"/>
  <c r="CK195" i="18"/>
  <c r="CJ195" i="18"/>
  <c r="CI195" i="18"/>
  <c r="CG195" i="18"/>
  <c r="CH195" i="18" s="1"/>
  <c r="CF195" i="18"/>
  <c r="CE195" i="18"/>
  <c r="CB195" i="18"/>
  <c r="CC195" i="18" s="1"/>
  <c r="CA195" i="18"/>
  <c r="BY195" i="18"/>
  <c r="BX195" i="18"/>
  <c r="BZ195" i="18" s="1"/>
  <c r="BW195" i="18"/>
  <c r="BT195" i="18"/>
  <c r="BS195" i="18"/>
  <c r="BQ195" i="18"/>
  <c r="BP195" i="18"/>
  <c r="BR195" i="18" s="1"/>
  <c r="BO195" i="18"/>
  <c r="BL195" i="18"/>
  <c r="BK195" i="18"/>
  <c r="BM195" i="18" s="1"/>
  <c r="BJ195" i="18"/>
  <c r="BI195" i="18"/>
  <c r="BH195" i="18"/>
  <c r="BG195" i="18"/>
  <c r="BE195" i="18"/>
  <c r="BD195" i="18"/>
  <c r="BC195" i="18"/>
  <c r="BA195" i="18"/>
  <c r="BB195" i="18" s="1"/>
  <c r="AZ195" i="18"/>
  <c r="AY195" i="18"/>
  <c r="AV195" i="18"/>
  <c r="AW195" i="18" s="1"/>
  <c r="AU195" i="18"/>
  <c r="AS195" i="18"/>
  <c r="AR195" i="18"/>
  <c r="AT195" i="18" s="1"/>
  <c r="AQ195" i="18"/>
  <c r="AN195" i="18"/>
  <c r="AM195" i="18"/>
  <c r="AK195" i="18"/>
  <c r="AJ195" i="18"/>
  <c r="AL195" i="18" s="1"/>
  <c r="AI195" i="18"/>
  <c r="AF195" i="18"/>
  <c r="AE195" i="18"/>
  <c r="AG195" i="18" s="1"/>
  <c r="AD195" i="18"/>
  <c r="AC195" i="18"/>
  <c r="AB195" i="18"/>
  <c r="AA195" i="18"/>
  <c r="Y195" i="18"/>
  <c r="X195" i="18"/>
  <c r="W195" i="18"/>
  <c r="U195" i="18"/>
  <c r="V195" i="18" s="1"/>
  <c r="T195" i="18"/>
  <c r="S195" i="18"/>
  <c r="P195" i="18"/>
  <c r="Q195" i="18" s="1"/>
  <c r="O195" i="18"/>
  <c r="M195" i="18"/>
  <c r="L195" i="18"/>
  <c r="N195" i="18" s="1"/>
  <c r="K195" i="18"/>
  <c r="H195" i="18"/>
  <c r="G195" i="18"/>
  <c r="E195" i="18"/>
  <c r="D195" i="18"/>
  <c r="F195" i="18" s="1"/>
  <c r="C195" i="18"/>
  <c r="FM194" i="18"/>
  <c r="FE194" i="18"/>
  <c r="EW194" i="18"/>
  <c r="EO194" i="18"/>
  <c r="EG194" i="18"/>
  <c r="DY194" i="18"/>
  <c r="DQ194" i="18"/>
  <c r="DI194" i="18"/>
  <c r="DA194" i="18"/>
  <c r="CS194" i="18"/>
  <c r="CK194" i="18"/>
  <c r="CC194" i="18"/>
  <c r="BU194" i="18"/>
  <c r="BM194" i="18"/>
  <c r="BE194" i="18"/>
  <c r="AW194" i="18"/>
  <c r="AO194" i="18"/>
  <c r="AG194" i="18"/>
  <c r="Y194" i="18"/>
  <c r="Q194" i="18"/>
  <c r="I194" i="18"/>
  <c r="FM193" i="18"/>
  <c r="FE193" i="18"/>
  <c r="EW193" i="18"/>
  <c r="EO193" i="18"/>
  <c r="EG193" i="18"/>
  <c r="DY193" i="18"/>
  <c r="DQ193" i="18"/>
  <c r="DI193" i="18"/>
  <c r="DA193" i="18"/>
  <c r="CS193" i="18"/>
  <c r="CK193" i="18"/>
  <c r="CC193" i="18"/>
  <c r="BU193" i="18"/>
  <c r="BM193" i="18"/>
  <c r="BE193" i="18"/>
  <c r="AW193" i="18"/>
  <c r="AO193" i="18"/>
  <c r="AG193" i="18"/>
  <c r="Y193" i="18"/>
  <c r="Q193" i="18"/>
  <c r="I193" i="18"/>
  <c r="FK192" i="18"/>
  <c r="FI192" i="18"/>
  <c r="FH192" i="18"/>
  <c r="FJ192" i="18" s="1"/>
  <c r="FG192" i="18"/>
  <c r="FD192" i="18"/>
  <c r="FC192" i="18"/>
  <c r="FA192" i="18"/>
  <c r="EZ192" i="18"/>
  <c r="FB192" i="18" s="1"/>
  <c r="EY192" i="18"/>
  <c r="EV192" i="18"/>
  <c r="EU192" i="18"/>
  <c r="EW192" i="18" s="1"/>
  <c r="ET192" i="18"/>
  <c r="ES192" i="18"/>
  <c r="ER192" i="18"/>
  <c r="EQ192" i="18"/>
  <c r="EO192" i="18"/>
  <c r="EN192" i="18"/>
  <c r="EM192" i="18"/>
  <c r="EK192" i="18"/>
  <c r="EL192" i="18" s="1"/>
  <c r="EJ192" i="18"/>
  <c r="EI192" i="18"/>
  <c r="EF192" i="18"/>
  <c r="EG192" i="18" s="1"/>
  <c r="EE192" i="18"/>
  <c r="EC192" i="18"/>
  <c r="EB192" i="18"/>
  <c r="ED192" i="18" s="1"/>
  <c r="EA192" i="18"/>
  <c r="DX192" i="18"/>
  <c r="DW192" i="18"/>
  <c r="DU192" i="18"/>
  <c r="DT192" i="18"/>
  <c r="DV192" i="18" s="1"/>
  <c r="DS192" i="18"/>
  <c r="DP192" i="18"/>
  <c r="DO192" i="18"/>
  <c r="DQ192" i="18" s="1"/>
  <c r="DN192" i="18"/>
  <c r="DM192" i="18"/>
  <c r="DL192" i="18"/>
  <c r="DK192" i="18"/>
  <c r="DI192" i="18"/>
  <c r="DH192" i="18"/>
  <c r="DG192" i="18"/>
  <c r="DE192" i="18"/>
  <c r="DF192" i="18" s="1"/>
  <c r="DD192" i="18"/>
  <c r="DC192" i="18"/>
  <c r="CZ192" i="18"/>
  <c r="DA192" i="18" s="1"/>
  <c r="CY192" i="18"/>
  <c r="CW192" i="18"/>
  <c r="CV192" i="18"/>
  <c r="CX192" i="18" s="1"/>
  <c r="CU192" i="18"/>
  <c r="CR192" i="18"/>
  <c r="CQ192" i="18"/>
  <c r="CO192" i="18"/>
  <c r="CN192" i="18"/>
  <c r="CP192" i="18" s="1"/>
  <c r="CM192" i="18"/>
  <c r="CJ192" i="18"/>
  <c r="CI192" i="18"/>
  <c r="CK192" i="18" s="1"/>
  <c r="CH192" i="18"/>
  <c r="CG192" i="18"/>
  <c r="CF192" i="18"/>
  <c r="CE192" i="18"/>
  <c r="CC192" i="18"/>
  <c r="CB192" i="18"/>
  <c r="CA192" i="18"/>
  <c r="BY192" i="18"/>
  <c r="BZ192" i="18" s="1"/>
  <c r="BX192" i="18"/>
  <c r="BW192" i="18"/>
  <c r="BT192" i="18"/>
  <c r="BU192" i="18" s="1"/>
  <c r="BS192" i="18"/>
  <c r="BQ192" i="18"/>
  <c r="BP192" i="18"/>
  <c r="BR192" i="18" s="1"/>
  <c r="BO192" i="18"/>
  <c r="BL192" i="18"/>
  <c r="BK192" i="18"/>
  <c r="BI192" i="18"/>
  <c r="BH192" i="18"/>
  <c r="BJ192" i="18" s="1"/>
  <c r="BG192" i="18"/>
  <c r="BD192" i="18"/>
  <c r="BC192" i="18"/>
  <c r="BE192" i="18" s="1"/>
  <c r="BB192" i="18"/>
  <c r="BA192" i="18"/>
  <c r="AZ192" i="18"/>
  <c r="AY192" i="18"/>
  <c r="AW192" i="18"/>
  <c r="AV192" i="18"/>
  <c r="AU192" i="18"/>
  <c r="AS192" i="18"/>
  <c r="AT192" i="18" s="1"/>
  <c r="AR192" i="18"/>
  <c r="AQ192" i="18"/>
  <c r="AN192" i="18"/>
  <c r="AO192" i="18" s="1"/>
  <c r="AM192" i="18"/>
  <c r="AK192" i="18"/>
  <c r="AJ192" i="18"/>
  <c r="AL192" i="18" s="1"/>
  <c r="AI192" i="18"/>
  <c r="AF192" i="18"/>
  <c r="AE192" i="18"/>
  <c r="AC192" i="18"/>
  <c r="AB192" i="18"/>
  <c r="AD192" i="18" s="1"/>
  <c r="AA192" i="18"/>
  <c r="X192" i="18"/>
  <c r="W192" i="18"/>
  <c r="Y192" i="18" s="1"/>
  <c r="V192" i="18"/>
  <c r="U192" i="18"/>
  <c r="T192" i="18"/>
  <c r="S192" i="18"/>
  <c r="Q192" i="18"/>
  <c r="P192" i="18"/>
  <c r="O192" i="18"/>
  <c r="M192" i="18"/>
  <c r="N192" i="18" s="1"/>
  <c r="L192" i="18"/>
  <c r="K192" i="18"/>
  <c r="H192" i="18"/>
  <c r="I192" i="18" s="1"/>
  <c r="G192" i="18"/>
  <c r="E192" i="18"/>
  <c r="D192" i="18"/>
  <c r="F192" i="18" s="1"/>
  <c r="C192" i="18"/>
  <c r="FM191" i="18"/>
  <c r="FE191" i="18"/>
  <c r="EW191" i="18"/>
  <c r="EO191" i="18"/>
  <c r="EG191" i="18"/>
  <c r="DY191" i="18"/>
  <c r="DQ191" i="18"/>
  <c r="DI191" i="18"/>
  <c r="CS191" i="18"/>
  <c r="CK191" i="18"/>
  <c r="CC191" i="18"/>
  <c r="BM191" i="18"/>
  <c r="BE191" i="18"/>
  <c r="AW191" i="18"/>
  <c r="AO191" i="18"/>
  <c r="AG191" i="18"/>
  <c r="Y191" i="18"/>
  <c r="Q191" i="18"/>
  <c r="I191" i="18"/>
  <c r="FM190" i="18"/>
  <c r="FE190" i="18"/>
  <c r="EW190" i="18"/>
  <c r="EO190" i="18"/>
  <c r="EG190" i="18"/>
  <c r="DY190" i="18"/>
  <c r="DQ190" i="18"/>
  <c r="DI190" i="18"/>
  <c r="DA190" i="18"/>
  <c r="CS190" i="18"/>
  <c r="CK190" i="18"/>
  <c r="CC190" i="18"/>
  <c r="BU190" i="18"/>
  <c r="BM190" i="18"/>
  <c r="BE190" i="18"/>
  <c r="AW190" i="18"/>
  <c r="AO190" i="18"/>
  <c r="AG190" i="18"/>
  <c r="Y190" i="18"/>
  <c r="Q190" i="18"/>
  <c r="I190" i="18"/>
  <c r="FM189" i="18"/>
  <c r="FE189" i="18"/>
  <c r="EW189" i="18"/>
  <c r="EO189" i="18"/>
  <c r="EG189" i="18"/>
  <c r="DY189" i="18"/>
  <c r="DQ189" i="18"/>
  <c r="DI189" i="18"/>
  <c r="DA189" i="18"/>
  <c r="CS189" i="18"/>
  <c r="CK189" i="18"/>
  <c r="CC189" i="18"/>
  <c r="BU189" i="18"/>
  <c r="BM189" i="18"/>
  <c r="BE189" i="18"/>
  <c r="AW189" i="18"/>
  <c r="AO189" i="18"/>
  <c r="AG189" i="18"/>
  <c r="Y189" i="18"/>
  <c r="Q189" i="18"/>
  <c r="I189" i="18"/>
  <c r="FK188" i="18"/>
  <c r="FI188" i="18"/>
  <c r="FH188" i="18"/>
  <c r="FJ188" i="18" s="1"/>
  <c r="FG188" i="18"/>
  <c r="FD188" i="18"/>
  <c r="FC188" i="18"/>
  <c r="FA188" i="18"/>
  <c r="EZ188" i="18"/>
  <c r="FB188" i="18" s="1"/>
  <c r="EY188" i="18"/>
  <c r="EV188" i="18"/>
  <c r="EU188" i="18"/>
  <c r="EW188" i="18" s="1"/>
  <c r="ET188" i="18"/>
  <c r="ES188" i="18"/>
  <c r="ER188" i="18"/>
  <c r="EQ188" i="18"/>
  <c r="EO188" i="18"/>
  <c r="EN188" i="18"/>
  <c r="EM188" i="18"/>
  <c r="EK188" i="18"/>
  <c r="EL188" i="18" s="1"/>
  <c r="EJ188" i="18"/>
  <c r="EI188" i="18"/>
  <c r="EF188" i="18"/>
  <c r="EG188" i="18" s="1"/>
  <c r="EE188" i="18"/>
  <c r="EC188" i="18"/>
  <c r="EB188" i="18"/>
  <c r="ED188" i="18" s="1"/>
  <c r="EA188" i="18"/>
  <c r="DX188" i="18"/>
  <c r="DW188" i="18"/>
  <c r="DU188" i="18"/>
  <c r="DT188" i="18"/>
  <c r="DV188" i="18" s="1"/>
  <c r="DS188" i="18"/>
  <c r="DP188" i="18"/>
  <c r="DO188" i="18"/>
  <c r="DQ188" i="18" s="1"/>
  <c r="DN188" i="18"/>
  <c r="DM188" i="18"/>
  <c r="DL188" i="18"/>
  <c r="DK188" i="18"/>
  <c r="DI188" i="18"/>
  <c r="DH188" i="18"/>
  <c r="DG188" i="18"/>
  <c r="DE188" i="18"/>
  <c r="DF188" i="18" s="1"/>
  <c r="DD188" i="18"/>
  <c r="DC188" i="18"/>
  <c r="CZ188" i="18"/>
  <c r="DA188" i="18" s="1"/>
  <c r="CY188" i="18"/>
  <c r="CW188" i="18"/>
  <c r="CV188" i="18"/>
  <c r="CX188" i="18" s="1"/>
  <c r="CU188" i="18"/>
  <c r="CR188" i="18"/>
  <c r="CQ188" i="18"/>
  <c r="CO188" i="18"/>
  <c r="CN188" i="18"/>
  <c r="CP188" i="18" s="1"/>
  <c r="CM188" i="18"/>
  <c r="CJ188" i="18"/>
  <c r="CI188" i="18"/>
  <c r="CK188" i="18" s="1"/>
  <c r="CH188" i="18"/>
  <c r="CG188" i="18"/>
  <c r="CF188" i="18"/>
  <c r="CE188" i="18"/>
  <c r="CC188" i="18"/>
  <c r="CB188" i="18"/>
  <c r="CA188" i="18"/>
  <c r="BY188" i="18"/>
  <c r="BZ188" i="18" s="1"/>
  <c r="BX188" i="18"/>
  <c r="BW188" i="18"/>
  <c r="BT188" i="18"/>
  <c r="BU188" i="18" s="1"/>
  <c r="BS188" i="18"/>
  <c r="BQ188" i="18"/>
  <c r="BP188" i="18"/>
  <c r="BR188" i="18" s="1"/>
  <c r="BO188" i="18"/>
  <c r="BL188" i="18"/>
  <c r="BK188" i="18"/>
  <c r="BI188" i="18"/>
  <c r="BH188" i="18"/>
  <c r="BJ188" i="18" s="1"/>
  <c r="BG188" i="18"/>
  <c r="BD188" i="18"/>
  <c r="BC188" i="18"/>
  <c r="BE188" i="18" s="1"/>
  <c r="BB188" i="18"/>
  <c r="BA188" i="18"/>
  <c r="AZ188" i="18"/>
  <c r="AY188" i="18"/>
  <c r="AW188" i="18"/>
  <c r="AV188" i="18"/>
  <c r="AU188" i="18"/>
  <c r="AS188" i="18"/>
  <c r="AT188" i="18" s="1"/>
  <c r="AR188" i="18"/>
  <c r="AQ188" i="18"/>
  <c r="AN188" i="18"/>
  <c r="AO188" i="18" s="1"/>
  <c r="AM188" i="18"/>
  <c r="AK188" i="18"/>
  <c r="AJ188" i="18"/>
  <c r="AL188" i="18" s="1"/>
  <c r="AI188" i="18"/>
  <c r="AF188" i="18"/>
  <c r="AE188" i="18"/>
  <c r="AC188" i="18"/>
  <c r="AB188" i="18"/>
  <c r="AD188" i="18" s="1"/>
  <c r="AA188" i="18"/>
  <c r="X188" i="18"/>
  <c r="W188" i="18"/>
  <c r="Y188" i="18" s="1"/>
  <c r="V188" i="18"/>
  <c r="U188" i="18"/>
  <c r="T188" i="18"/>
  <c r="S188" i="18"/>
  <c r="Q188" i="18"/>
  <c r="P188" i="18"/>
  <c r="O188" i="18"/>
  <c r="M188" i="18"/>
  <c r="N188" i="18" s="1"/>
  <c r="L188" i="18"/>
  <c r="K188" i="18"/>
  <c r="H188" i="18"/>
  <c r="I188" i="18" s="1"/>
  <c r="G188" i="18"/>
  <c r="E188" i="18"/>
  <c r="D188" i="18"/>
  <c r="F188" i="18" s="1"/>
  <c r="C188" i="18"/>
  <c r="FM187" i="18"/>
  <c r="FE187" i="18"/>
  <c r="EW187" i="18"/>
  <c r="EO187" i="18"/>
  <c r="EG187" i="18"/>
  <c r="DY187" i="18"/>
  <c r="DQ187" i="18"/>
  <c r="DI187" i="18"/>
  <c r="DA187" i="18"/>
  <c r="CS187" i="18"/>
  <c r="CK187" i="18"/>
  <c r="CC187" i="18"/>
  <c r="BU187" i="18"/>
  <c r="BM187" i="18"/>
  <c r="BE187" i="18"/>
  <c r="AW187" i="18"/>
  <c r="AO187" i="18"/>
  <c r="AG187" i="18"/>
  <c r="Y187" i="18"/>
  <c r="Q187" i="18"/>
  <c r="I187" i="18"/>
  <c r="FL186" i="18"/>
  <c r="FM186" i="18" s="1"/>
  <c r="FE186" i="18"/>
  <c r="EW186" i="18"/>
  <c r="EO186" i="18"/>
  <c r="EG186" i="18"/>
  <c r="DY186" i="18"/>
  <c r="DQ186" i="18"/>
  <c r="DI186" i="18"/>
  <c r="DA186" i="18"/>
  <c r="CS186" i="18"/>
  <c r="CK186" i="18"/>
  <c r="CC186" i="18"/>
  <c r="BU186" i="18"/>
  <c r="BM186" i="18"/>
  <c r="BE186" i="18"/>
  <c r="AW186" i="18"/>
  <c r="AO186" i="18"/>
  <c r="AG186" i="18"/>
  <c r="Y186" i="18"/>
  <c r="Q186" i="18"/>
  <c r="I186" i="18"/>
  <c r="FM185" i="18"/>
  <c r="FE185" i="18"/>
  <c r="EW185" i="18"/>
  <c r="EO185" i="18"/>
  <c r="EG185" i="18"/>
  <c r="DY185" i="18"/>
  <c r="DQ185" i="18"/>
  <c r="DI185" i="18"/>
  <c r="DA185" i="18"/>
  <c r="CS185" i="18"/>
  <c r="CK185" i="18"/>
  <c r="CC185" i="18"/>
  <c r="BU185" i="18"/>
  <c r="BM185" i="18"/>
  <c r="BE185" i="18"/>
  <c r="AW185" i="18"/>
  <c r="AO185" i="18"/>
  <c r="AG185" i="18"/>
  <c r="Y185" i="18"/>
  <c r="Q185" i="18"/>
  <c r="I185" i="18"/>
  <c r="FM184" i="18"/>
  <c r="FE184" i="18"/>
  <c r="EW184" i="18"/>
  <c r="EO184" i="18"/>
  <c r="EG184" i="18"/>
  <c r="DY184" i="18"/>
  <c r="DQ184" i="18"/>
  <c r="DI184" i="18"/>
  <c r="DA184" i="18"/>
  <c r="CS184" i="18"/>
  <c r="CK184" i="18"/>
  <c r="CC184" i="18"/>
  <c r="BU184" i="18"/>
  <c r="BM184" i="18"/>
  <c r="BE184" i="18"/>
  <c r="AW184" i="18"/>
  <c r="AO184" i="18"/>
  <c r="AG184" i="18"/>
  <c r="Y184" i="18"/>
  <c r="Q184" i="18"/>
  <c r="I184" i="18"/>
  <c r="FM183" i="18"/>
  <c r="FE183" i="18"/>
  <c r="EW183" i="18"/>
  <c r="EO183" i="18"/>
  <c r="EG183" i="18"/>
  <c r="DY183" i="18"/>
  <c r="DQ183" i="18"/>
  <c r="DI183" i="18"/>
  <c r="DA183" i="18"/>
  <c r="CS183" i="18"/>
  <c r="CK183" i="18"/>
  <c r="CC183" i="18"/>
  <c r="BU183" i="18"/>
  <c r="BM183" i="18"/>
  <c r="BE183" i="18"/>
  <c r="AW183" i="18"/>
  <c r="AO183" i="18"/>
  <c r="AG183" i="18"/>
  <c r="Y183" i="18"/>
  <c r="Q183" i="18"/>
  <c r="I183" i="18"/>
  <c r="FM182" i="18"/>
  <c r="FL182" i="18"/>
  <c r="FK182" i="18"/>
  <c r="FI182" i="18"/>
  <c r="FJ182" i="18" s="1"/>
  <c r="FH182" i="18"/>
  <c r="FG182" i="18"/>
  <c r="FD182" i="18"/>
  <c r="FE182" i="18" s="1"/>
  <c r="FC182" i="18"/>
  <c r="FA182" i="18"/>
  <c r="EZ182" i="18"/>
  <c r="FB182" i="18" s="1"/>
  <c r="EY182" i="18"/>
  <c r="EV182" i="18"/>
  <c r="EU182" i="18"/>
  <c r="ES182" i="18"/>
  <c r="ER182" i="18"/>
  <c r="ET182" i="18" s="1"/>
  <c r="EQ182" i="18"/>
  <c r="EN182" i="18"/>
  <c r="EM182" i="18"/>
  <c r="EO182" i="18" s="1"/>
  <c r="EL182" i="18"/>
  <c r="EK182" i="18"/>
  <c r="EJ182" i="18"/>
  <c r="EI182" i="18"/>
  <c r="EG182" i="18"/>
  <c r="EF182" i="18"/>
  <c r="EE182" i="18"/>
  <c r="EC182" i="18"/>
  <c r="ED182" i="18" s="1"/>
  <c r="EB182" i="18"/>
  <c r="EA182" i="18"/>
  <c r="DX182" i="18"/>
  <c r="DY182" i="18" s="1"/>
  <c r="DW182" i="18"/>
  <c r="DU182" i="18"/>
  <c r="DT182" i="18"/>
  <c r="DV182" i="18" s="1"/>
  <c r="DS182" i="18"/>
  <c r="DP182" i="18"/>
  <c r="DO182" i="18"/>
  <c r="DM182" i="18"/>
  <c r="DL182" i="18"/>
  <c r="DN182" i="18" s="1"/>
  <c r="DK182" i="18"/>
  <c r="DH182" i="18"/>
  <c r="DG182" i="18"/>
  <c r="DI182" i="18" s="1"/>
  <c r="DF182" i="18"/>
  <c r="DE182" i="18"/>
  <c r="DD182" i="18"/>
  <c r="DC182" i="18"/>
  <c r="DA182" i="18"/>
  <c r="CZ182" i="18"/>
  <c r="CY182" i="18"/>
  <c r="CW182" i="18"/>
  <c r="CX182" i="18" s="1"/>
  <c r="CV182" i="18"/>
  <c r="CU182" i="18"/>
  <c r="CR182" i="18"/>
  <c r="CS182" i="18" s="1"/>
  <c r="CQ182" i="18"/>
  <c r="CO182" i="18"/>
  <c r="CN182" i="18"/>
  <c r="CP182" i="18" s="1"/>
  <c r="CM182" i="18"/>
  <c r="CJ182" i="18"/>
  <c r="CI182" i="18"/>
  <c r="CG182" i="18"/>
  <c r="CF182" i="18"/>
  <c r="CH182" i="18" s="1"/>
  <c r="CE182" i="18"/>
  <c r="CB182" i="18"/>
  <c r="CA182" i="18"/>
  <c r="CC182" i="18" s="1"/>
  <c r="BZ182" i="18"/>
  <c r="BY182" i="18"/>
  <c r="BX182" i="18"/>
  <c r="BW182" i="18"/>
  <c r="BU182" i="18"/>
  <c r="BT182" i="18"/>
  <c r="BS182" i="18"/>
  <c r="BQ182" i="18"/>
  <c r="BR182" i="18" s="1"/>
  <c r="BP182" i="18"/>
  <c r="BO182" i="18"/>
  <c r="BL182" i="18"/>
  <c r="BM182" i="18" s="1"/>
  <c r="BK182" i="18"/>
  <c r="BI182" i="18"/>
  <c r="BH182" i="18"/>
  <c r="BJ182" i="18" s="1"/>
  <c r="BG182" i="18"/>
  <c r="BD182" i="18"/>
  <c r="BC182" i="18"/>
  <c r="BA182" i="18"/>
  <c r="AZ182" i="18"/>
  <c r="BB182" i="18" s="1"/>
  <c r="AY182" i="18"/>
  <c r="AV182" i="18"/>
  <c r="AU182" i="18"/>
  <c r="AW182" i="18" s="1"/>
  <c r="AT182" i="18"/>
  <c r="AS182" i="18"/>
  <c r="AR182" i="18"/>
  <c r="AQ182" i="18"/>
  <c r="AO182" i="18"/>
  <c r="AN182" i="18"/>
  <c r="AM182" i="18"/>
  <c r="AK182" i="18"/>
  <c r="AL182" i="18" s="1"/>
  <c r="AJ182" i="18"/>
  <c r="AI182" i="18"/>
  <c r="AF182" i="18"/>
  <c r="AG182" i="18" s="1"/>
  <c r="AE182" i="18"/>
  <c r="AC182" i="18"/>
  <c r="AB182" i="18"/>
  <c r="AD182" i="18" s="1"/>
  <c r="AA182" i="18"/>
  <c r="X182" i="18"/>
  <c r="W182" i="18"/>
  <c r="U182" i="18"/>
  <c r="T182" i="18"/>
  <c r="V182" i="18" s="1"/>
  <c r="S182" i="18"/>
  <c r="P182" i="18"/>
  <c r="O182" i="18"/>
  <c r="Q182" i="18" s="1"/>
  <c r="N182" i="18"/>
  <c r="M182" i="18"/>
  <c r="L182" i="18"/>
  <c r="K182" i="18"/>
  <c r="I182" i="18"/>
  <c r="H182" i="18"/>
  <c r="G182" i="18"/>
  <c r="E182" i="18"/>
  <c r="F182" i="18" s="1"/>
  <c r="D182" i="18"/>
  <c r="C182" i="18"/>
  <c r="FM181" i="18"/>
  <c r="FE181" i="18"/>
  <c r="EW181" i="18"/>
  <c r="EO181" i="18"/>
  <c r="EG181" i="18"/>
  <c r="DY181" i="18"/>
  <c r="DQ181" i="18"/>
  <c r="DI181" i="18"/>
  <c r="DA181" i="18"/>
  <c r="CS181" i="18"/>
  <c r="CK181" i="18"/>
  <c r="CC181" i="18"/>
  <c r="BU181" i="18"/>
  <c r="BM181" i="18"/>
  <c r="BE181" i="18"/>
  <c r="AW181" i="18"/>
  <c r="AO181" i="18"/>
  <c r="AG181" i="18"/>
  <c r="Y181" i="18"/>
  <c r="Q181" i="18"/>
  <c r="I181" i="18"/>
  <c r="FM180" i="18"/>
  <c r="FE180" i="18"/>
  <c r="EW180" i="18"/>
  <c r="EO180" i="18"/>
  <c r="EG180" i="18"/>
  <c r="DY180" i="18"/>
  <c r="DQ180" i="18"/>
  <c r="DI180" i="18"/>
  <c r="DA180" i="18"/>
  <c r="CS180" i="18"/>
  <c r="CK180" i="18"/>
  <c r="CC180" i="18"/>
  <c r="BU180" i="18"/>
  <c r="BM180" i="18"/>
  <c r="BE180" i="18"/>
  <c r="AW180" i="18"/>
  <c r="AO180" i="18"/>
  <c r="AG180" i="18"/>
  <c r="Y180" i="18"/>
  <c r="Q180" i="18"/>
  <c r="I180" i="18"/>
  <c r="FM179" i="18"/>
  <c r="FE179" i="18"/>
  <c r="EW179" i="18"/>
  <c r="EO179" i="18"/>
  <c r="EG179" i="18"/>
  <c r="DY179" i="18"/>
  <c r="DQ179" i="18"/>
  <c r="DI179" i="18"/>
  <c r="DA179" i="18"/>
  <c r="CS179" i="18"/>
  <c r="CK179" i="18"/>
  <c r="CC179" i="18"/>
  <c r="BU179" i="18"/>
  <c r="BM179" i="18"/>
  <c r="BE179" i="18"/>
  <c r="AW179" i="18"/>
  <c r="AO179" i="18"/>
  <c r="AG179" i="18"/>
  <c r="Y179" i="18"/>
  <c r="Q179" i="18"/>
  <c r="I179" i="18"/>
  <c r="FM178" i="18"/>
  <c r="FE178" i="18"/>
  <c r="EW178" i="18"/>
  <c r="EO178" i="18"/>
  <c r="EG178" i="18"/>
  <c r="DY178" i="18"/>
  <c r="DQ178" i="18"/>
  <c r="DI178" i="18"/>
  <c r="DA178" i="18"/>
  <c r="CS178" i="18"/>
  <c r="CK178" i="18"/>
  <c r="CC178" i="18"/>
  <c r="BU178" i="18"/>
  <c r="BM178" i="18"/>
  <c r="BE178" i="18"/>
  <c r="AW178" i="18"/>
  <c r="AO178" i="18"/>
  <c r="AG178" i="18"/>
  <c r="Y178" i="18"/>
  <c r="Q178" i="18"/>
  <c r="I178" i="18"/>
  <c r="FM177" i="18"/>
  <c r="FE177" i="18"/>
  <c r="EW177" i="18"/>
  <c r="EO177" i="18"/>
  <c r="EG177" i="18"/>
  <c r="DY177" i="18"/>
  <c r="DQ177" i="18"/>
  <c r="DI177" i="18"/>
  <c r="DA177" i="18"/>
  <c r="CS177" i="18"/>
  <c r="CK177" i="18"/>
  <c r="CC177" i="18"/>
  <c r="BU177" i="18"/>
  <c r="BM177" i="18"/>
  <c r="BE177" i="18"/>
  <c r="AW177" i="18"/>
  <c r="AO177" i="18"/>
  <c r="AG177" i="18"/>
  <c r="Y177" i="18"/>
  <c r="Q177" i="18"/>
  <c r="I177" i="18"/>
  <c r="FM176" i="18"/>
  <c r="FL176" i="18"/>
  <c r="FK176" i="18"/>
  <c r="FI176" i="18"/>
  <c r="FJ176" i="18" s="1"/>
  <c r="FH176" i="18"/>
  <c r="FG176" i="18"/>
  <c r="FD176" i="18"/>
  <c r="FE176" i="18" s="1"/>
  <c r="FC176" i="18"/>
  <c r="FA176" i="18"/>
  <c r="EZ176" i="18"/>
  <c r="FB176" i="18" s="1"/>
  <c r="EY176" i="18"/>
  <c r="EV176" i="18"/>
  <c r="EW176" i="18" s="1"/>
  <c r="EU176" i="18"/>
  <c r="ES176" i="18"/>
  <c r="ER176" i="18"/>
  <c r="ET176" i="18" s="1"/>
  <c r="EQ176" i="18"/>
  <c r="EN176" i="18"/>
  <c r="EM176" i="18"/>
  <c r="EO176" i="18" s="1"/>
  <c r="EL176" i="18"/>
  <c r="EK176" i="18"/>
  <c r="EJ176" i="18"/>
  <c r="EI176" i="18"/>
  <c r="EG176" i="18"/>
  <c r="EF176" i="18"/>
  <c r="EE176" i="18"/>
  <c r="EC176" i="18"/>
  <c r="ED176" i="18" s="1"/>
  <c r="EB176" i="18"/>
  <c r="EA176" i="18"/>
  <c r="DX176" i="18"/>
  <c r="DY176" i="18" s="1"/>
  <c r="DW176" i="18"/>
  <c r="DU176" i="18"/>
  <c r="DT176" i="18"/>
  <c r="DV176" i="18" s="1"/>
  <c r="DS176" i="18"/>
  <c r="DP176" i="18"/>
  <c r="DQ176" i="18" s="1"/>
  <c r="DO176" i="18"/>
  <c r="DM176" i="18"/>
  <c r="DL176" i="18"/>
  <c r="DN176" i="18" s="1"/>
  <c r="DK176" i="18"/>
  <c r="DH176" i="18"/>
  <c r="DG176" i="18"/>
  <c r="DI176" i="18" s="1"/>
  <c r="DF176" i="18"/>
  <c r="DE176" i="18"/>
  <c r="DD176" i="18"/>
  <c r="DC176" i="18"/>
  <c r="DA176" i="18"/>
  <c r="CZ176" i="18"/>
  <c r="CY176" i="18"/>
  <c r="CW176" i="18"/>
  <c r="CX176" i="18" s="1"/>
  <c r="CV176" i="18"/>
  <c r="CU176" i="18"/>
  <c r="CR176" i="18"/>
  <c r="CS176" i="18" s="1"/>
  <c r="CQ176" i="18"/>
  <c r="CO176" i="18"/>
  <c r="CN176" i="18"/>
  <c r="CP176" i="18" s="1"/>
  <c r="CM176" i="18"/>
  <c r="CJ176" i="18"/>
  <c r="CK176" i="18" s="1"/>
  <c r="CI176" i="18"/>
  <c r="CG176" i="18"/>
  <c r="CF176" i="18"/>
  <c r="CH176" i="18" s="1"/>
  <c r="CE176" i="18"/>
  <c r="CB176" i="18"/>
  <c r="CA176" i="18"/>
  <c r="CC176" i="18" s="1"/>
  <c r="BZ176" i="18"/>
  <c r="BY176" i="18"/>
  <c r="BX176" i="18"/>
  <c r="BW176" i="18"/>
  <c r="BU176" i="18"/>
  <c r="BT176" i="18"/>
  <c r="BS176" i="18"/>
  <c r="BQ176" i="18"/>
  <c r="BR176" i="18" s="1"/>
  <c r="BP176" i="18"/>
  <c r="BO176" i="18"/>
  <c r="BL176" i="18"/>
  <c r="BM176" i="18" s="1"/>
  <c r="BK176" i="18"/>
  <c r="BI176" i="18"/>
  <c r="BH176" i="18"/>
  <c r="BJ176" i="18" s="1"/>
  <c r="BG176" i="18"/>
  <c r="BD176" i="18"/>
  <c r="BE176" i="18" s="1"/>
  <c r="BC176" i="18"/>
  <c r="BA176" i="18"/>
  <c r="AZ176" i="18"/>
  <c r="BB176" i="18" s="1"/>
  <c r="AY176" i="18"/>
  <c r="AV176" i="18"/>
  <c r="AU176" i="18"/>
  <c r="AW176" i="18" s="1"/>
  <c r="AT176" i="18"/>
  <c r="AS176" i="18"/>
  <c r="AR176" i="18"/>
  <c r="AQ176" i="18"/>
  <c r="AO176" i="18"/>
  <c r="AN176" i="18"/>
  <c r="AM176" i="18"/>
  <c r="AL176" i="18"/>
  <c r="AK176" i="18"/>
  <c r="AJ176" i="18"/>
  <c r="AI176" i="18"/>
  <c r="AG176" i="18"/>
  <c r="AF176" i="18"/>
  <c r="AE176" i="18"/>
  <c r="AC176" i="18"/>
  <c r="AB176" i="18"/>
  <c r="AD176" i="18" s="1"/>
  <c r="AA176" i="18"/>
  <c r="X176" i="18"/>
  <c r="Y176" i="18" s="1"/>
  <c r="W176" i="18"/>
  <c r="U176" i="18"/>
  <c r="T176" i="18"/>
  <c r="V176" i="18" s="1"/>
  <c r="S176" i="18"/>
  <c r="P176" i="18"/>
  <c r="O176" i="18"/>
  <c r="Q176" i="18" s="1"/>
  <c r="N176" i="18"/>
  <c r="M176" i="18"/>
  <c r="L176" i="18"/>
  <c r="K176" i="18"/>
  <c r="I176" i="18"/>
  <c r="H176" i="18"/>
  <c r="G176" i="18"/>
  <c r="F176" i="18"/>
  <c r="E176" i="18"/>
  <c r="D176" i="18"/>
  <c r="C176" i="18"/>
  <c r="FM175" i="18"/>
  <c r="FE175" i="18"/>
  <c r="EW175" i="18"/>
  <c r="EO175" i="18"/>
  <c r="EG175" i="18"/>
  <c r="DY175" i="18"/>
  <c r="DQ175" i="18"/>
  <c r="DI175" i="18"/>
  <c r="DA175" i="18"/>
  <c r="CS175" i="18"/>
  <c r="CK175" i="18"/>
  <c r="CC175" i="18"/>
  <c r="BU175" i="18"/>
  <c r="BM175" i="18"/>
  <c r="BE175" i="18"/>
  <c r="AW175" i="18"/>
  <c r="AO175" i="18"/>
  <c r="AG175" i="18"/>
  <c r="Y175" i="18"/>
  <c r="Q175" i="18"/>
  <c r="I175" i="18"/>
  <c r="FM174" i="18"/>
  <c r="FE174" i="18"/>
  <c r="EW174" i="18"/>
  <c r="EO174" i="18"/>
  <c r="EG174" i="18"/>
  <c r="DY174" i="18"/>
  <c r="DQ174" i="18"/>
  <c r="DI174" i="18"/>
  <c r="DA174" i="18"/>
  <c r="CS174" i="18"/>
  <c r="CK174" i="18"/>
  <c r="CC174" i="18"/>
  <c r="BU174" i="18"/>
  <c r="BM174" i="18"/>
  <c r="BE174" i="18"/>
  <c r="AW174" i="18"/>
  <c r="AO174" i="18"/>
  <c r="AG174" i="18"/>
  <c r="Y174" i="18"/>
  <c r="Q174" i="18"/>
  <c r="I174" i="18"/>
  <c r="FM173" i="18"/>
  <c r="FE173" i="18"/>
  <c r="EW173" i="18"/>
  <c r="EO173" i="18"/>
  <c r="EG173" i="18"/>
  <c r="DY173" i="18"/>
  <c r="DQ173" i="18"/>
  <c r="DI173" i="18"/>
  <c r="DA173" i="18"/>
  <c r="CS173" i="18"/>
  <c r="CK173" i="18"/>
  <c r="CC173" i="18"/>
  <c r="BU173" i="18"/>
  <c r="BM173" i="18"/>
  <c r="BE173" i="18"/>
  <c r="AW173" i="18"/>
  <c r="AO173" i="18"/>
  <c r="AG173" i="18"/>
  <c r="Y173" i="18"/>
  <c r="Q173" i="18"/>
  <c r="I173" i="18"/>
  <c r="FM172" i="18"/>
  <c r="FE172" i="18"/>
  <c r="EW172" i="18"/>
  <c r="EO172" i="18"/>
  <c r="EG172" i="18"/>
  <c r="DY172" i="18"/>
  <c r="DQ172" i="18"/>
  <c r="DI172" i="18"/>
  <c r="DA172" i="18"/>
  <c r="CS172" i="18"/>
  <c r="CK172" i="18"/>
  <c r="CC172" i="18"/>
  <c r="BU172" i="18"/>
  <c r="BM172" i="18"/>
  <c r="BE172" i="18"/>
  <c r="AW172" i="18"/>
  <c r="AO172" i="18"/>
  <c r="AG172" i="18"/>
  <c r="Y172" i="18"/>
  <c r="Q172" i="18"/>
  <c r="I172" i="18"/>
  <c r="FM171" i="18"/>
  <c r="FE171" i="18"/>
  <c r="EW171" i="18"/>
  <c r="EO171" i="18"/>
  <c r="EG171" i="18"/>
  <c r="DY171" i="18"/>
  <c r="DQ171" i="18"/>
  <c r="DI171" i="18"/>
  <c r="DA171" i="18"/>
  <c r="CS171" i="18"/>
  <c r="CK171" i="18"/>
  <c r="CC171" i="18"/>
  <c r="BU171" i="18"/>
  <c r="BM171" i="18"/>
  <c r="BE171" i="18"/>
  <c r="AW171" i="18"/>
  <c r="AO171" i="18"/>
  <c r="AG171" i="18"/>
  <c r="Y171" i="18"/>
  <c r="Q171" i="18"/>
  <c r="I171" i="18"/>
  <c r="FM170" i="18"/>
  <c r="FL170" i="18"/>
  <c r="FK170" i="18"/>
  <c r="FJ170" i="18"/>
  <c r="FI170" i="18"/>
  <c r="FH170" i="18"/>
  <c r="FG170" i="18"/>
  <c r="FE170" i="18"/>
  <c r="FD170" i="18"/>
  <c r="FC170" i="18"/>
  <c r="FA170" i="18"/>
  <c r="EZ170" i="18"/>
  <c r="FB170" i="18" s="1"/>
  <c r="EY170" i="18"/>
  <c r="EV170" i="18"/>
  <c r="EW170" i="18" s="1"/>
  <c r="EU170" i="18"/>
  <c r="ES170" i="18"/>
  <c r="ER170" i="18"/>
  <c r="ET170" i="18" s="1"/>
  <c r="EQ170" i="18"/>
  <c r="EN170" i="18"/>
  <c r="EM170" i="18"/>
  <c r="EO170" i="18" s="1"/>
  <c r="EL170" i="18"/>
  <c r="EK170" i="18"/>
  <c r="EJ170" i="18"/>
  <c r="EI170" i="18"/>
  <c r="EG170" i="18"/>
  <c r="EF170" i="18"/>
  <c r="EE170" i="18"/>
  <c r="ED170" i="18"/>
  <c r="EC170" i="18"/>
  <c r="EB170" i="18"/>
  <c r="EA170" i="18"/>
  <c r="DY170" i="18"/>
  <c r="DX170" i="18"/>
  <c r="DW170" i="18"/>
  <c r="DU170" i="18"/>
  <c r="DT170" i="18"/>
  <c r="DV170" i="18" s="1"/>
  <c r="DS170" i="18"/>
  <c r="DP170" i="18"/>
  <c r="DQ170" i="18" s="1"/>
  <c r="DO170" i="18"/>
  <c r="DM170" i="18"/>
  <c r="DL170" i="18"/>
  <c r="DN170" i="18" s="1"/>
  <c r="DK170" i="18"/>
  <c r="DH170" i="18"/>
  <c r="DG170" i="18"/>
  <c r="DI170" i="18" s="1"/>
  <c r="DF170" i="18"/>
  <c r="DE170" i="18"/>
  <c r="DD170" i="18"/>
  <c r="DC170" i="18"/>
  <c r="DA170" i="18"/>
  <c r="CZ170" i="18"/>
  <c r="CY170" i="18"/>
  <c r="CX170" i="18"/>
  <c r="CW170" i="18"/>
  <c r="CV170" i="18"/>
  <c r="CU170" i="18"/>
  <c r="CS170" i="18"/>
  <c r="CR170" i="18"/>
  <c r="CQ170" i="18"/>
  <c r="CO170" i="18"/>
  <c r="CN170" i="18"/>
  <c r="CP170" i="18" s="1"/>
  <c r="CM170" i="18"/>
  <c r="CJ170" i="18"/>
  <c r="CK170" i="18" s="1"/>
  <c r="CI170" i="18"/>
  <c r="CG170" i="18"/>
  <c r="CF170" i="18"/>
  <c r="CH170" i="18" s="1"/>
  <c r="CE170" i="18"/>
  <c r="CB170" i="18"/>
  <c r="CA170" i="18"/>
  <c r="CC170" i="18" s="1"/>
  <c r="BZ170" i="18"/>
  <c r="BY170" i="18"/>
  <c r="BX170" i="18"/>
  <c r="BW170" i="18"/>
  <c r="BU170" i="18"/>
  <c r="BT170" i="18"/>
  <c r="BS170" i="18"/>
  <c r="BR170" i="18"/>
  <c r="BQ170" i="18"/>
  <c r="BP170" i="18"/>
  <c r="BO170" i="18"/>
  <c r="BM170" i="18"/>
  <c r="BL170" i="18"/>
  <c r="BK170" i="18"/>
  <c r="BI170" i="18"/>
  <c r="BH170" i="18"/>
  <c r="BJ170" i="18" s="1"/>
  <c r="BG170" i="18"/>
  <c r="BD170" i="18"/>
  <c r="BE170" i="18" s="1"/>
  <c r="BC170" i="18"/>
  <c r="BA170" i="18"/>
  <c r="AZ170" i="18"/>
  <c r="BB170" i="18" s="1"/>
  <c r="AY170" i="18"/>
  <c r="AV170" i="18"/>
  <c r="AU170" i="18"/>
  <c r="AW170" i="18" s="1"/>
  <c r="AT170" i="18"/>
  <c r="AS170" i="18"/>
  <c r="AR170" i="18"/>
  <c r="AQ170" i="18"/>
  <c r="AO170" i="18"/>
  <c r="AN170" i="18"/>
  <c r="AM170" i="18"/>
  <c r="AL170" i="18"/>
  <c r="AK170" i="18"/>
  <c r="AJ170" i="18"/>
  <c r="AI170" i="18"/>
  <c r="AG170" i="18"/>
  <c r="AF170" i="18"/>
  <c r="AE170" i="18"/>
  <c r="AC170" i="18"/>
  <c r="AB170" i="18"/>
  <c r="AD170" i="18" s="1"/>
  <c r="AA170" i="18"/>
  <c r="X170" i="18"/>
  <c r="Y170" i="18" s="1"/>
  <c r="W170" i="18"/>
  <c r="U170" i="18"/>
  <c r="T170" i="18"/>
  <c r="V170" i="18" s="1"/>
  <c r="S170" i="18"/>
  <c r="P170" i="18"/>
  <c r="O170" i="18"/>
  <c r="Q170" i="18" s="1"/>
  <c r="N170" i="18"/>
  <c r="M170" i="18"/>
  <c r="L170" i="18"/>
  <c r="K170" i="18"/>
  <c r="I170" i="18"/>
  <c r="H170" i="18"/>
  <c r="G170" i="18"/>
  <c r="F170" i="18"/>
  <c r="E170" i="18"/>
  <c r="D170" i="18"/>
  <c r="C170" i="18"/>
  <c r="FM169" i="18"/>
  <c r="FE169" i="18"/>
  <c r="EW169" i="18"/>
  <c r="EO169" i="18"/>
  <c r="EG169" i="18"/>
  <c r="DY169" i="18"/>
  <c r="DQ169" i="18"/>
  <c r="DI169" i="18"/>
  <c r="DA169" i="18"/>
  <c r="CS169" i="18"/>
  <c r="CK169" i="18"/>
  <c r="CC169" i="18"/>
  <c r="BU169" i="18"/>
  <c r="BM169" i="18"/>
  <c r="BE169" i="18"/>
  <c r="AW169" i="18"/>
  <c r="AO169" i="18"/>
  <c r="AG169" i="18"/>
  <c r="Y169" i="18"/>
  <c r="Q169" i="18"/>
  <c r="I169" i="18"/>
  <c r="FM168" i="18"/>
  <c r="FE168" i="18"/>
  <c r="EW168" i="18"/>
  <c r="EO168" i="18"/>
  <c r="EG168" i="18"/>
  <c r="DY168" i="18"/>
  <c r="DQ168" i="18"/>
  <c r="DI168" i="18"/>
  <c r="DA168" i="18"/>
  <c r="CS168" i="18"/>
  <c r="CK168" i="18"/>
  <c r="CC168" i="18"/>
  <c r="BU168" i="18"/>
  <c r="BM168" i="18"/>
  <c r="BE168" i="18"/>
  <c r="AW168" i="18"/>
  <c r="AO168" i="18"/>
  <c r="AG168" i="18"/>
  <c r="Y168" i="18"/>
  <c r="Q168" i="18"/>
  <c r="I168" i="18"/>
  <c r="FM167" i="18"/>
  <c r="FE167" i="18"/>
  <c r="EW167" i="18"/>
  <c r="EO167" i="18"/>
  <c r="EG167" i="18"/>
  <c r="DY167" i="18"/>
  <c r="DQ167" i="18"/>
  <c r="DI167" i="18"/>
  <c r="DA167" i="18"/>
  <c r="CS167" i="18"/>
  <c r="CK167" i="18"/>
  <c r="CC167" i="18"/>
  <c r="BU167" i="18"/>
  <c r="BM167" i="18"/>
  <c r="BE167" i="18"/>
  <c r="AW167" i="18"/>
  <c r="AO167" i="18"/>
  <c r="AG167" i="18"/>
  <c r="Y167" i="18"/>
  <c r="Q167" i="18"/>
  <c r="I167" i="18"/>
  <c r="FM166" i="18"/>
  <c r="FE166" i="18"/>
  <c r="EW166" i="18"/>
  <c r="EO166" i="18"/>
  <c r="EG166" i="18"/>
  <c r="DY166" i="18"/>
  <c r="DQ166" i="18"/>
  <c r="DI166" i="18"/>
  <c r="DA166" i="18"/>
  <c r="CS166" i="18"/>
  <c r="CK166" i="18"/>
  <c r="CC166" i="18"/>
  <c r="BU166" i="18"/>
  <c r="BM166" i="18"/>
  <c r="BE166" i="18"/>
  <c r="AW166" i="18"/>
  <c r="AO166" i="18"/>
  <c r="AG166" i="18"/>
  <c r="Y166" i="18"/>
  <c r="Q166" i="18"/>
  <c r="I166" i="18"/>
  <c r="FM165" i="18"/>
  <c r="FE165" i="18"/>
  <c r="EW165" i="18"/>
  <c r="EO165" i="18"/>
  <c r="EG165" i="18"/>
  <c r="DY165" i="18"/>
  <c r="DQ165" i="18"/>
  <c r="DI165" i="18"/>
  <c r="DA165" i="18"/>
  <c r="CS165" i="18"/>
  <c r="CK165" i="18"/>
  <c r="CC165" i="18"/>
  <c r="BU165" i="18"/>
  <c r="BM165" i="18"/>
  <c r="BE165" i="18"/>
  <c r="AW165" i="18"/>
  <c r="AO165" i="18"/>
  <c r="AG165" i="18"/>
  <c r="Y165" i="18"/>
  <c r="Q165" i="18"/>
  <c r="I165" i="18"/>
  <c r="FM164" i="18"/>
  <c r="FL164" i="18"/>
  <c r="FK164" i="18"/>
  <c r="FJ164" i="18"/>
  <c r="FI164" i="18"/>
  <c r="FH164" i="18"/>
  <c r="FG164" i="18"/>
  <c r="FE164" i="18"/>
  <c r="FD164" i="18"/>
  <c r="FC164" i="18"/>
  <c r="FA164" i="18"/>
  <c r="EZ164" i="18"/>
  <c r="FB164" i="18" s="1"/>
  <c r="EY164" i="18"/>
  <c r="EV164" i="18"/>
  <c r="EW164" i="18" s="1"/>
  <c r="EU164" i="18"/>
  <c r="ES164" i="18"/>
  <c r="ER164" i="18"/>
  <c r="ET164" i="18" s="1"/>
  <c r="EQ164" i="18"/>
  <c r="EN164" i="18"/>
  <c r="EM164" i="18"/>
  <c r="EO164" i="18" s="1"/>
  <c r="EL164" i="18"/>
  <c r="EK164" i="18"/>
  <c r="EJ164" i="18"/>
  <c r="EI164" i="18"/>
  <c r="EG164" i="18"/>
  <c r="EF164" i="18"/>
  <c r="EE164" i="18"/>
  <c r="ED164" i="18"/>
  <c r="EC164" i="18"/>
  <c r="EB164" i="18"/>
  <c r="EA164" i="18"/>
  <c r="DY164" i="18"/>
  <c r="DX164" i="18"/>
  <c r="DW164" i="18"/>
  <c r="DU164" i="18"/>
  <c r="DT164" i="18"/>
  <c r="DV164" i="18" s="1"/>
  <c r="DS164" i="18"/>
  <c r="DP164" i="18"/>
  <c r="DQ164" i="18" s="1"/>
  <c r="DO164" i="18"/>
  <c r="DM164" i="18"/>
  <c r="DL164" i="18"/>
  <c r="DN164" i="18" s="1"/>
  <c r="DK164" i="18"/>
  <c r="DH164" i="18"/>
  <c r="DG164" i="18"/>
  <c r="DI164" i="18" s="1"/>
  <c r="DF164" i="18"/>
  <c r="DE164" i="18"/>
  <c r="DD164" i="18"/>
  <c r="DC164" i="18"/>
  <c r="DA164" i="18"/>
  <c r="CZ164" i="18"/>
  <c r="CY164" i="18"/>
  <c r="CX164" i="18"/>
  <c r="CW164" i="18"/>
  <c r="CV164" i="18"/>
  <c r="CU164" i="18"/>
  <c r="CS164" i="18"/>
  <c r="CR164" i="18"/>
  <c r="CQ164" i="18"/>
  <c r="CO164" i="18"/>
  <c r="CN164" i="18"/>
  <c r="CP164" i="18" s="1"/>
  <c r="CM164" i="18"/>
  <c r="CJ164" i="18"/>
  <c r="CK164" i="18" s="1"/>
  <c r="CI164" i="18"/>
  <c r="CG164" i="18"/>
  <c r="CF164" i="18"/>
  <c r="CH164" i="18" s="1"/>
  <c r="CE164" i="18"/>
  <c r="CB164" i="18"/>
  <c r="CA164" i="18"/>
  <c r="CC164" i="18" s="1"/>
  <c r="BZ164" i="18"/>
  <c r="BY164" i="18"/>
  <c r="BX164" i="18"/>
  <c r="BW164" i="18"/>
  <c r="BU164" i="18"/>
  <c r="BT164" i="18"/>
  <c r="BS164" i="18"/>
  <c r="BR164" i="18"/>
  <c r="BQ164" i="18"/>
  <c r="BP164" i="18"/>
  <c r="BO164" i="18"/>
  <c r="BM164" i="18"/>
  <c r="BL164" i="18"/>
  <c r="BK164" i="18"/>
  <c r="BI164" i="18"/>
  <c r="BH164" i="18"/>
  <c r="BJ164" i="18" s="1"/>
  <c r="BG164" i="18"/>
  <c r="BD164" i="18"/>
  <c r="BE164" i="18" s="1"/>
  <c r="BC164" i="18"/>
  <c r="BA164" i="18"/>
  <c r="AZ164" i="18"/>
  <c r="BB164" i="18" s="1"/>
  <c r="AY164" i="18"/>
  <c r="AV164" i="18"/>
  <c r="AU164" i="18"/>
  <c r="AW164" i="18" s="1"/>
  <c r="AT164" i="18"/>
  <c r="AS164" i="18"/>
  <c r="AR164" i="18"/>
  <c r="AQ164" i="18"/>
  <c r="AO164" i="18"/>
  <c r="AN164" i="18"/>
  <c r="AM164" i="18"/>
  <c r="AL164" i="18"/>
  <c r="AK164" i="18"/>
  <c r="AJ164" i="18"/>
  <c r="AI164" i="18"/>
  <c r="AG164" i="18"/>
  <c r="AF164" i="18"/>
  <c r="AE164" i="18"/>
  <c r="AC164" i="18"/>
  <c r="AB164" i="18"/>
  <c r="AD164" i="18" s="1"/>
  <c r="AA164" i="18"/>
  <c r="X164" i="18"/>
  <c r="Y164" i="18" s="1"/>
  <c r="W164" i="18"/>
  <c r="U164" i="18"/>
  <c r="T164" i="18"/>
  <c r="V164" i="18" s="1"/>
  <c r="S164" i="18"/>
  <c r="P164" i="18"/>
  <c r="O164" i="18"/>
  <c r="Q164" i="18" s="1"/>
  <c r="N164" i="18"/>
  <c r="M164" i="18"/>
  <c r="L164" i="18"/>
  <c r="K164" i="18"/>
  <c r="I164" i="18"/>
  <c r="H164" i="18"/>
  <c r="G164" i="18"/>
  <c r="F164" i="18"/>
  <c r="E164" i="18"/>
  <c r="D164" i="18"/>
  <c r="C164" i="18"/>
  <c r="FM163" i="18"/>
  <c r="FL163" i="18"/>
  <c r="FK163" i="18"/>
  <c r="FI163" i="18"/>
  <c r="FH163" i="18"/>
  <c r="FJ163" i="18" s="1"/>
  <c r="FG163" i="18"/>
  <c r="FD163" i="18"/>
  <c r="FE163" i="18" s="1"/>
  <c r="FC163" i="18"/>
  <c r="FA163" i="18"/>
  <c r="EZ163" i="18"/>
  <c r="FB163" i="18" s="1"/>
  <c r="EY163" i="18"/>
  <c r="EV163" i="18"/>
  <c r="EU163" i="18"/>
  <c r="EW163" i="18" s="1"/>
  <c r="ET163" i="18"/>
  <c r="ES163" i="18"/>
  <c r="ER163" i="18"/>
  <c r="EQ163" i="18"/>
  <c r="EO163" i="18"/>
  <c r="EN163" i="18"/>
  <c r="EM163" i="18"/>
  <c r="EL163" i="18"/>
  <c r="EK163" i="18"/>
  <c r="EJ163" i="18"/>
  <c r="EI163" i="18"/>
  <c r="EG163" i="18"/>
  <c r="EF163" i="18"/>
  <c r="EE163" i="18"/>
  <c r="EC163" i="18"/>
  <c r="EB163" i="18"/>
  <c r="ED163" i="18" s="1"/>
  <c r="EA163" i="18"/>
  <c r="DX163" i="18"/>
  <c r="DY163" i="18" s="1"/>
  <c r="DW163" i="18"/>
  <c r="DU163" i="18"/>
  <c r="DT163" i="18"/>
  <c r="DV163" i="18" s="1"/>
  <c r="DS163" i="18"/>
  <c r="DP163" i="18"/>
  <c r="DO163" i="18"/>
  <c r="DQ163" i="18" s="1"/>
  <c r="DN163" i="18"/>
  <c r="DM163" i="18"/>
  <c r="DL163" i="18"/>
  <c r="DK163" i="18"/>
  <c r="DI163" i="18"/>
  <c r="DH163" i="18"/>
  <c r="DG163" i="18"/>
  <c r="DF163" i="18"/>
  <c r="DE163" i="18"/>
  <c r="DD163" i="18"/>
  <c r="DC163" i="18"/>
  <c r="DA163" i="18"/>
  <c r="CZ163" i="18"/>
  <c r="CY163" i="18"/>
  <c r="CW163" i="18"/>
  <c r="CV163" i="18"/>
  <c r="CX163" i="18" s="1"/>
  <c r="CU163" i="18"/>
  <c r="CR163" i="18"/>
  <c r="CS163" i="18" s="1"/>
  <c r="CQ163" i="18"/>
  <c r="CO163" i="18"/>
  <c r="CN163" i="18"/>
  <c r="CP163" i="18" s="1"/>
  <c r="CM163" i="18"/>
  <c r="CJ163" i="18"/>
  <c r="CI163" i="18"/>
  <c r="CK163" i="18" s="1"/>
  <c r="CH163" i="18"/>
  <c r="CG163" i="18"/>
  <c r="CF163" i="18"/>
  <c r="CE163" i="18"/>
  <c r="CC163" i="18"/>
  <c r="CB163" i="18"/>
  <c r="CA163" i="18"/>
  <c r="BZ163" i="18"/>
  <c r="BY163" i="18"/>
  <c r="BX163" i="18"/>
  <c r="BW163" i="18"/>
  <c r="BU163" i="18"/>
  <c r="BT163" i="18"/>
  <c r="BS163" i="18"/>
  <c r="BQ163" i="18"/>
  <c r="BP163" i="18"/>
  <c r="BR163" i="18" s="1"/>
  <c r="BO163" i="18"/>
  <c r="BL163" i="18"/>
  <c r="BM163" i="18" s="1"/>
  <c r="BK163" i="18"/>
  <c r="BI163" i="18"/>
  <c r="BH163" i="18"/>
  <c r="BJ163" i="18" s="1"/>
  <c r="BG163" i="18"/>
  <c r="BD163" i="18"/>
  <c r="BC163" i="18"/>
  <c r="BE163" i="18" s="1"/>
  <c r="BB163" i="18"/>
  <c r="BA163" i="18"/>
  <c r="AZ163" i="18"/>
  <c r="AY163" i="18"/>
  <c r="AW163" i="18"/>
  <c r="AV163" i="18"/>
  <c r="AU163" i="18"/>
  <c r="AT163" i="18"/>
  <c r="AS163" i="18"/>
  <c r="AR163" i="18"/>
  <c r="AQ163" i="18"/>
  <c r="AO163" i="18"/>
  <c r="AN163" i="18"/>
  <c r="AM163" i="18"/>
  <c r="AK163" i="18"/>
  <c r="AJ163" i="18"/>
  <c r="AL163" i="18" s="1"/>
  <c r="AI163" i="18"/>
  <c r="AF163" i="18"/>
  <c r="AG163" i="18" s="1"/>
  <c r="AE163" i="18"/>
  <c r="AC163" i="18"/>
  <c r="AB163" i="18"/>
  <c r="AD163" i="18" s="1"/>
  <c r="AA163" i="18"/>
  <c r="X163" i="18"/>
  <c r="W163" i="18"/>
  <c r="Y163" i="18" s="1"/>
  <c r="V163" i="18"/>
  <c r="U163" i="18"/>
  <c r="T163" i="18"/>
  <c r="S163" i="18"/>
  <c r="Q163" i="18"/>
  <c r="P163" i="18"/>
  <c r="O163" i="18"/>
  <c r="N163" i="18"/>
  <c r="M163" i="18"/>
  <c r="L163" i="18"/>
  <c r="K163" i="18"/>
  <c r="I163" i="18"/>
  <c r="H163" i="18"/>
  <c r="G163" i="18"/>
  <c r="E163" i="18"/>
  <c r="D163" i="18"/>
  <c r="F163" i="18" s="1"/>
  <c r="C163" i="18"/>
  <c r="FM162" i="18"/>
  <c r="FE162" i="18"/>
  <c r="EW162" i="18"/>
  <c r="EO162" i="18"/>
  <c r="EG162" i="18"/>
  <c r="DY162" i="18"/>
  <c r="DQ162" i="18"/>
  <c r="DI162" i="18"/>
  <c r="DA162" i="18"/>
  <c r="CS162" i="18"/>
  <c r="CK162" i="18"/>
  <c r="CC162" i="18"/>
  <c r="BU162" i="18"/>
  <c r="BM162" i="18"/>
  <c r="BE162" i="18"/>
  <c r="AW162" i="18"/>
  <c r="AO162" i="18"/>
  <c r="AG162" i="18"/>
  <c r="Y162" i="18"/>
  <c r="Q162" i="18"/>
  <c r="I162" i="18"/>
  <c r="FM161" i="18"/>
  <c r="FE161" i="18"/>
  <c r="EW161" i="18"/>
  <c r="EO161" i="18"/>
  <c r="EG161" i="18"/>
  <c r="DY161" i="18"/>
  <c r="DQ161" i="18"/>
  <c r="DI161" i="18"/>
  <c r="DA161" i="18"/>
  <c r="CS161" i="18"/>
  <c r="CK161" i="18"/>
  <c r="CC161" i="18"/>
  <c r="BU161" i="18"/>
  <c r="BM161" i="18"/>
  <c r="BE161" i="18"/>
  <c r="AW161" i="18"/>
  <c r="AO161" i="18"/>
  <c r="AG161" i="18"/>
  <c r="Y161" i="18"/>
  <c r="Q161" i="18"/>
  <c r="I161" i="18"/>
  <c r="FM160" i="18"/>
  <c r="FE160" i="18"/>
  <c r="EW160" i="18"/>
  <c r="EO160" i="18"/>
  <c r="EG160" i="18"/>
  <c r="DY160" i="18"/>
  <c r="DQ160" i="18"/>
  <c r="DI160" i="18"/>
  <c r="DA160" i="18"/>
  <c r="CS160" i="18"/>
  <c r="CK160" i="18"/>
  <c r="CC160" i="18"/>
  <c r="BU160" i="18"/>
  <c r="BM160" i="18"/>
  <c r="BE160" i="18"/>
  <c r="AW160" i="18"/>
  <c r="AO160" i="18"/>
  <c r="AG160" i="18"/>
  <c r="Y160" i="18"/>
  <c r="Q160" i="18"/>
  <c r="I160" i="18"/>
  <c r="FM159" i="18"/>
  <c r="FE159" i="18"/>
  <c r="EW159" i="18"/>
  <c r="EO159" i="18"/>
  <c r="EG159" i="18"/>
  <c r="DY159" i="18"/>
  <c r="DQ159" i="18"/>
  <c r="DI159" i="18"/>
  <c r="DA159" i="18"/>
  <c r="CS159" i="18"/>
  <c r="CK159" i="18"/>
  <c r="CC159" i="18"/>
  <c r="BU159" i="18"/>
  <c r="BM159" i="18"/>
  <c r="BE159" i="18"/>
  <c r="AW159" i="18"/>
  <c r="AO159" i="18"/>
  <c r="AG159" i="18"/>
  <c r="Y159" i="18"/>
  <c r="Q159" i="18"/>
  <c r="I159" i="18"/>
  <c r="FM158" i="18"/>
  <c r="FE158" i="18"/>
  <c r="EW158" i="18"/>
  <c r="EO158" i="18"/>
  <c r="EG158" i="18"/>
  <c r="DY158" i="18"/>
  <c r="DQ158" i="18"/>
  <c r="DI158" i="18"/>
  <c r="DA158" i="18"/>
  <c r="CS158" i="18"/>
  <c r="CK158" i="18"/>
  <c r="CC158" i="18"/>
  <c r="BU158" i="18"/>
  <c r="BM158" i="18"/>
  <c r="BE158" i="18"/>
  <c r="AW158" i="18"/>
  <c r="AO158" i="18"/>
  <c r="AG158" i="18"/>
  <c r="Y158" i="18"/>
  <c r="Q158" i="18"/>
  <c r="I158" i="18"/>
  <c r="FL157" i="18"/>
  <c r="FM157" i="18" s="1"/>
  <c r="FK157" i="18"/>
  <c r="FI157" i="18"/>
  <c r="FH157" i="18"/>
  <c r="FG157" i="18"/>
  <c r="FD157" i="18"/>
  <c r="FC157" i="18"/>
  <c r="FA157" i="18"/>
  <c r="EZ157" i="18"/>
  <c r="FB157" i="18" s="1"/>
  <c r="EY157" i="18"/>
  <c r="EV157" i="18"/>
  <c r="EU157" i="18"/>
  <c r="EW157" i="18" s="1"/>
  <c r="ET157" i="18"/>
  <c r="ES157" i="18"/>
  <c r="ER157" i="18"/>
  <c r="EQ157" i="18"/>
  <c r="EO157" i="18"/>
  <c r="EN157" i="18"/>
  <c r="EM157" i="18"/>
  <c r="EK157" i="18"/>
  <c r="EL157" i="18" s="1"/>
  <c r="EJ157" i="18"/>
  <c r="EI157" i="18"/>
  <c r="EF157" i="18"/>
  <c r="EG157" i="18" s="1"/>
  <c r="EE157" i="18"/>
  <c r="EC157" i="18"/>
  <c r="EB157" i="18"/>
  <c r="EA157" i="18"/>
  <c r="DX157" i="18"/>
  <c r="DW157" i="18"/>
  <c r="DU157" i="18"/>
  <c r="DT157" i="18"/>
  <c r="DV157" i="18" s="1"/>
  <c r="DS157" i="18"/>
  <c r="DP157" i="18"/>
  <c r="DO157" i="18"/>
  <c r="DQ157" i="18" s="1"/>
  <c r="DN157" i="18"/>
  <c r="DM157" i="18"/>
  <c r="DL157" i="18"/>
  <c r="DK157" i="18"/>
  <c r="DI157" i="18"/>
  <c r="DH157" i="18"/>
  <c r="DG157" i="18"/>
  <c r="DE157" i="18"/>
  <c r="DF157" i="18" s="1"/>
  <c r="DD157" i="18"/>
  <c r="DC157" i="18"/>
  <c r="CZ157" i="18"/>
  <c r="DA157" i="18" s="1"/>
  <c r="CY157" i="18"/>
  <c r="CW157" i="18"/>
  <c r="CV157" i="18"/>
  <c r="CU157" i="18"/>
  <c r="CR157" i="18"/>
  <c r="CQ157" i="18"/>
  <c r="CO157" i="18"/>
  <c r="CN157" i="18"/>
  <c r="CP157" i="18" s="1"/>
  <c r="CM157" i="18"/>
  <c r="CJ157" i="18"/>
  <c r="CI157" i="18"/>
  <c r="CK157" i="18" s="1"/>
  <c r="CH157" i="18"/>
  <c r="CG157" i="18"/>
  <c r="CF157" i="18"/>
  <c r="CE157" i="18"/>
  <c r="CC157" i="18"/>
  <c r="CB157" i="18"/>
  <c r="CA157" i="18"/>
  <c r="BY157" i="18"/>
  <c r="BZ157" i="18" s="1"/>
  <c r="BX157" i="18"/>
  <c r="BW157" i="18"/>
  <c r="BT157" i="18"/>
  <c r="BU157" i="18" s="1"/>
  <c r="BS157" i="18"/>
  <c r="BQ157" i="18"/>
  <c r="BP157" i="18"/>
  <c r="BO157" i="18"/>
  <c r="BL157" i="18"/>
  <c r="BK157" i="18"/>
  <c r="BI157" i="18"/>
  <c r="BH157" i="18"/>
  <c r="BJ157" i="18" s="1"/>
  <c r="BG157" i="18"/>
  <c r="BD157" i="18"/>
  <c r="BC157" i="18"/>
  <c r="BE157" i="18" s="1"/>
  <c r="BB157" i="18"/>
  <c r="BA157" i="18"/>
  <c r="AZ157" i="18"/>
  <c r="AY157" i="18"/>
  <c r="AW157" i="18"/>
  <c r="AV157" i="18"/>
  <c r="AU157" i="18"/>
  <c r="AS157" i="18"/>
  <c r="AT157" i="18" s="1"/>
  <c r="AR157" i="18"/>
  <c r="AQ157" i="18"/>
  <c r="AN157" i="18"/>
  <c r="AO157" i="18" s="1"/>
  <c r="AM157" i="18"/>
  <c r="AK157" i="18"/>
  <c r="AJ157" i="18"/>
  <c r="AI157" i="18"/>
  <c r="AF157" i="18"/>
  <c r="AE157" i="18"/>
  <c r="AC157" i="18"/>
  <c r="AB157" i="18"/>
  <c r="AD157" i="18" s="1"/>
  <c r="AA157" i="18"/>
  <c r="X157" i="18"/>
  <c r="W157" i="18"/>
  <c r="Y157" i="18" s="1"/>
  <c r="V157" i="18"/>
  <c r="U157" i="18"/>
  <c r="T157" i="18"/>
  <c r="S157" i="18"/>
  <c r="Q157" i="18"/>
  <c r="P157" i="18"/>
  <c r="O157" i="18"/>
  <c r="M157" i="18"/>
  <c r="N157" i="18" s="1"/>
  <c r="L157" i="18"/>
  <c r="K157" i="18"/>
  <c r="H157" i="18"/>
  <c r="I157" i="18" s="1"/>
  <c r="G157" i="18"/>
  <c r="E157" i="18"/>
  <c r="D157" i="18"/>
  <c r="C157" i="18"/>
  <c r="FM156" i="18"/>
  <c r="FE156" i="18"/>
  <c r="EW156" i="18"/>
  <c r="EO156" i="18"/>
  <c r="EG156" i="18"/>
  <c r="DY156" i="18"/>
  <c r="DQ156" i="18"/>
  <c r="DI156" i="18"/>
  <c r="DA156" i="18"/>
  <c r="CS156" i="18"/>
  <c r="CK156" i="18"/>
  <c r="CC156" i="18"/>
  <c r="BU156" i="18"/>
  <c r="BM156" i="18"/>
  <c r="BE156" i="18"/>
  <c r="AW156" i="18"/>
  <c r="AO156" i="18"/>
  <c r="AG156" i="18"/>
  <c r="Y156" i="18"/>
  <c r="Q156" i="18"/>
  <c r="I156" i="18"/>
  <c r="FM155" i="18"/>
  <c r="FE155" i="18"/>
  <c r="EW155" i="18"/>
  <c r="EO155" i="18"/>
  <c r="EG155" i="18"/>
  <c r="DY155" i="18"/>
  <c r="DQ155" i="18"/>
  <c r="DI155" i="18"/>
  <c r="DA155" i="18"/>
  <c r="CS155" i="18"/>
  <c r="CK155" i="18"/>
  <c r="CC155" i="18"/>
  <c r="BU155" i="18"/>
  <c r="BM155" i="18"/>
  <c r="BE155" i="18"/>
  <c r="AW155" i="18"/>
  <c r="AO155" i="18"/>
  <c r="AG155" i="18"/>
  <c r="Y155" i="18"/>
  <c r="Q155" i="18"/>
  <c r="I155" i="18"/>
  <c r="FM154" i="18"/>
  <c r="FE154" i="18"/>
  <c r="EW154" i="18"/>
  <c r="EO154" i="18"/>
  <c r="EG154" i="18"/>
  <c r="DY154" i="18"/>
  <c r="DQ154" i="18"/>
  <c r="DI154" i="18"/>
  <c r="DA154" i="18"/>
  <c r="CS154" i="18"/>
  <c r="CK154" i="18"/>
  <c r="CC154" i="18"/>
  <c r="BU154" i="18"/>
  <c r="BM154" i="18"/>
  <c r="BE154" i="18"/>
  <c r="AW154" i="18"/>
  <c r="AO154" i="18"/>
  <c r="AG154" i="18"/>
  <c r="Y154" i="18"/>
  <c r="Q154" i="18"/>
  <c r="I154" i="18"/>
  <c r="FM153" i="18"/>
  <c r="FE153" i="18"/>
  <c r="EW153" i="18"/>
  <c r="EO153" i="18"/>
  <c r="EG153" i="18"/>
  <c r="DY153" i="18"/>
  <c r="DQ153" i="18"/>
  <c r="DI153" i="18"/>
  <c r="DA153" i="18"/>
  <c r="CS153" i="18"/>
  <c r="CK153" i="18"/>
  <c r="CC153" i="18"/>
  <c r="BU153" i="18"/>
  <c r="BM153" i="18"/>
  <c r="BE153" i="18"/>
  <c r="AW153" i="18"/>
  <c r="AO153" i="18"/>
  <c r="AG153" i="18"/>
  <c r="Y153" i="18"/>
  <c r="Q153" i="18"/>
  <c r="I153" i="18"/>
  <c r="FM152" i="18"/>
  <c r="FE152" i="18"/>
  <c r="EW152" i="18"/>
  <c r="EO152" i="18"/>
  <c r="EG152" i="18"/>
  <c r="DY152" i="18"/>
  <c r="DQ152" i="18"/>
  <c r="DI152" i="18"/>
  <c r="DA152" i="18"/>
  <c r="CS152" i="18"/>
  <c r="CK152" i="18"/>
  <c r="CC152" i="18"/>
  <c r="BU152" i="18"/>
  <c r="BM152" i="18"/>
  <c r="BE152" i="18"/>
  <c r="AW152" i="18"/>
  <c r="AO152" i="18"/>
  <c r="AG152" i="18"/>
  <c r="Y152" i="18"/>
  <c r="Q152" i="18"/>
  <c r="I152" i="18"/>
  <c r="FM151" i="18"/>
  <c r="FL151" i="18"/>
  <c r="FK151" i="18"/>
  <c r="FI151" i="18"/>
  <c r="FH151" i="18"/>
  <c r="FJ151" i="18" s="1"/>
  <c r="FG151" i="18"/>
  <c r="FD151" i="18"/>
  <c r="FE151" i="18" s="1"/>
  <c r="FC151" i="18"/>
  <c r="FA151" i="18"/>
  <c r="EZ151" i="18"/>
  <c r="FB151" i="18" s="1"/>
  <c r="EY151" i="18"/>
  <c r="EV151" i="18"/>
  <c r="EU151" i="18"/>
  <c r="EW151" i="18" s="1"/>
  <c r="ET151" i="18"/>
  <c r="ES151" i="18"/>
  <c r="ER151" i="18"/>
  <c r="EQ151" i="18"/>
  <c r="EO151" i="18"/>
  <c r="EN151" i="18"/>
  <c r="EM151" i="18"/>
  <c r="EL151" i="18"/>
  <c r="EK151" i="18"/>
  <c r="EJ151" i="18"/>
  <c r="EI151" i="18"/>
  <c r="EG151" i="18"/>
  <c r="EF151" i="18"/>
  <c r="EE151" i="18"/>
  <c r="EC151" i="18"/>
  <c r="EB151" i="18"/>
  <c r="ED151" i="18" s="1"/>
  <c r="EA151" i="18"/>
  <c r="DX151" i="18"/>
  <c r="DY151" i="18" s="1"/>
  <c r="DW151" i="18"/>
  <c r="DU151" i="18"/>
  <c r="DT151" i="18"/>
  <c r="DV151" i="18" s="1"/>
  <c r="DS151" i="18"/>
  <c r="DP151" i="18"/>
  <c r="DO151" i="18"/>
  <c r="DQ151" i="18" s="1"/>
  <c r="DN151" i="18"/>
  <c r="DM151" i="18"/>
  <c r="DL151" i="18"/>
  <c r="DK151" i="18"/>
  <c r="DI151" i="18"/>
  <c r="DH151" i="18"/>
  <c r="DG151" i="18"/>
  <c r="DF151" i="18"/>
  <c r="DE151" i="18"/>
  <c r="DD151" i="18"/>
  <c r="DC151" i="18"/>
  <c r="DA151" i="18"/>
  <c r="CZ151" i="18"/>
  <c r="CY151" i="18"/>
  <c r="CW151" i="18"/>
  <c r="CV151" i="18"/>
  <c r="CX151" i="18" s="1"/>
  <c r="CU151" i="18"/>
  <c r="CR151" i="18"/>
  <c r="CS151" i="18" s="1"/>
  <c r="CQ151" i="18"/>
  <c r="CO151" i="18"/>
  <c r="CN151" i="18"/>
  <c r="CP151" i="18" s="1"/>
  <c r="CM151" i="18"/>
  <c r="CJ151" i="18"/>
  <c r="CI151" i="18"/>
  <c r="CK151" i="18" s="1"/>
  <c r="CH151" i="18"/>
  <c r="CG151" i="18"/>
  <c r="CF151" i="18"/>
  <c r="CE151" i="18"/>
  <c r="CC151" i="18"/>
  <c r="CB151" i="18"/>
  <c r="CA151" i="18"/>
  <c r="BZ151" i="18"/>
  <c r="BY151" i="18"/>
  <c r="BX151" i="18"/>
  <c r="BW151" i="18"/>
  <c r="BU151" i="18"/>
  <c r="BT151" i="18"/>
  <c r="BS151" i="18"/>
  <c r="BQ151" i="18"/>
  <c r="BP151" i="18"/>
  <c r="BR151" i="18" s="1"/>
  <c r="BO151" i="18"/>
  <c r="BL151" i="18"/>
  <c r="BM151" i="18" s="1"/>
  <c r="BK151" i="18"/>
  <c r="BI151" i="18"/>
  <c r="BH151" i="18"/>
  <c r="BJ151" i="18" s="1"/>
  <c r="BG151" i="18"/>
  <c r="BD151" i="18"/>
  <c r="BC151" i="18"/>
  <c r="BE151" i="18" s="1"/>
  <c r="BB151" i="18"/>
  <c r="BA151" i="18"/>
  <c r="AZ151" i="18"/>
  <c r="AY151" i="18"/>
  <c r="AW151" i="18"/>
  <c r="AV151" i="18"/>
  <c r="AU151" i="18"/>
  <c r="AT151" i="18"/>
  <c r="AS151" i="18"/>
  <c r="AR151" i="18"/>
  <c r="AQ151" i="18"/>
  <c r="AO151" i="18"/>
  <c r="AN151" i="18"/>
  <c r="AM151" i="18"/>
  <c r="AK151" i="18"/>
  <c r="AJ151" i="18"/>
  <c r="AL151" i="18" s="1"/>
  <c r="AI151" i="18"/>
  <c r="AF151" i="18"/>
  <c r="AG151" i="18" s="1"/>
  <c r="AE151" i="18"/>
  <c r="AC151" i="18"/>
  <c r="AB151" i="18"/>
  <c r="AD151" i="18" s="1"/>
  <c r="AA151" i="18"/>
  <c r="X151" i="18"/>
  <c r="W151" i="18"/>
  <c r="Y151" i="18" s="1"/>
  <c r="V151" i="18"/>
  <c r="U151" i="18"/>
  <c r="T151" i="18"/>
  <c r="S151" i="18"/>
  <c r="Q151" i="18"/>
  <c r="P151" i="18"/>
  <c r="O151" i="18"/>
  <c r="N151" i="18"/>
  <c r="M151" i="18"/>
  <c r="L151" i="18"/>
  <c r="K151" i="18"/>
  <c r="I151" i="18"/>
  <c r="H151" i="18"/>
  <c r="G151" i="18"/>
  <c r="E151" i="18"/>
  <c r="D151" i="18"/>
  <c r="F151" i="18" s="1"/>
  <c r="C151" i="18"/>
  <c r="FM150" i="18"/>
  <c r="FE150" i="18"/>
  <c r="EW150" i="18"/>
  <c r="EO150" i="18"/>
  <c r="EG150" i="18"/>
  <c r="DY150" i="18"/>
  <c r="DQ150" i="18"/>
  <c r="DI150" i="18"/>
  <c r="DA150" i="18"/>
  <c r="CS150" i="18"/>
  <c r="CK150" i="18"/>
  <c r="CC150" i="18"/>
  <c r="BU150" i="18"/>
  <c r="BM150" i="18"/>
  <c r="BE150" i="18"/>
  <c r="AW150" i="18"/>
  <c r="AO150" i="18"/>
  <c r="AG150" i="18"/>
  <c r="Y150" i="18"/>
  <c r="Q150" i="18"/>
  <c r="I150" i="18"/>
  <c r="FM149" i="18"/>
  <c r="FE149" i="18"/>
  <c r="EW149" i="18"/>
  <c r="EO149" i="18"/>
  <c r="EG149" i="18"/>
  <c r="DY149" i="18"/>
  <c r="DQ149" i="18"/>
  <c r="DI149" i="18"/>
  <c r="DA149" i="18"/>
  <c r="CS149" i="18"/>
  <c r="CK149" i="18"/>
  <c r="CC149" i="18"/>
  <c r="BU149" i="18"/>
  <c r="BM149" i="18"/>
  <c r="BE149" i="18"/>
  <c r="AW149" i="18"/>
  <c r="AO149" i="18"/>
  <c r="AG149" i="18"/>
  <c r="Y149" i="18"/>
  <c r="Q149" i="18"/>
  <c r="I149" i="18"/>
  <c r="FM148" i="18"/>
  <c r="FE148" i="18"/>
  <c r="EW148" i="18"/>
  <c r="EO148" i="18"/>
  <c r="EG148" i="18"/>
  <c r="DY148" i="18"/>
  <c r="DQ148" i="18"/>
  <c r="DI148" i="18"/>
  <c r="DA148" i="18"/>
  <c r="CS148" i="18"/>
  <c r="CK148" i="18"/>
  <c r="CC148" i="18"/>
  <c r="BU148" i="18"/>
  <c r="BM148" i="18"/>
  <c r="BE148" i="18"/>
  <c r="AW148" i="18"/>
  <c r="AO148" i="18"/>
  <c r="AG148" i="18"/>
  <c r="Y148" i="18"/>
  <c r="Q148" i="18"/>
  <c r="I148" i="18"/>
  <c r="FM147" i="18"/>
  <c r="FE147" i="18"/>
  <c r="EW147" i="18"/>
  <c r="EO147" i="18"/>
  <c r="EG147" i="18"/>
  <c r="DY147" i="18"/>
  <c r="DQ147" i="18"/>
  <c r="DI147" i="18"/>
  <c r="DA147" i="18"/>
  <c r="CS147" i="18"/>
  <c r="CK147" i="18"/>
  <c r="CC147" i="18"/>
  <c r="BU147" i="18"/>
  <c r="BM147" i="18"/>
  <c r="BE147" i="18"/>
  <c r="AW147" i="18"/>
  <c r="AO147" i="18"/>
  <c r="AG147" i="18"/>
  <c r="Y147" i="18"/>
  <c r="Q147" i="18"/>
  <c r="I147" i="18"/>
  <c r="FM146" i="18"/>
  <c r="FE146" i="18"/>
  <c r="EW146" i="18"/>
  <c r="EO146" i="18"/>
  <c r="EG146" i="18"/>
  <c r="DY146" i="18"/>
  <c r="DQ146" i="18"/>
  <c r="DI146" i="18"/>
  <c r="DA146" i="18"/>
  <c r="CS146" i="18"/>
  <c r="CK146" i="18"/>
  <c r="CC146" i="18"/>
  <c r="BU146" i="18"/>
  <c r="BM146" i="18"/>
  <c r="BE146" i="18"/>
  <c r="AW146" i="18"/>
  <c r="AO146" i="18"/>
  <c r="AG146" i="18"/>
  <c r="Y146" i="18"/>
  <c r="Q146" i="18"/>
  <c r="I146" i="18"/>
  <c r="FL145" i="18"/>
  <c r="FM145" i="18" s="1"/>
  <c r="FK145" i="18"/>
  <c r="FI145" i="18"/>
  <c r="FH145" i="18"/>
  <c r="FG145" i="18"/>
  <c r="FD145" i="18"/>
  <c r="FC145" i="18"/>
  <c r="FA145" i="18"/>
  <c r="EZ145" i="18"/>
  <c r="FB145" i="18" s="1"/>
  <c r="EY145" i="18"/>
  <c r="EV145" i="18"/>
  <c r="EU145" i="18"/>
  <c r="EW145" i="18" s="1"/>
  <c r="ET145" i="18"/>
  <c r="ES145" i="18"/>
  <c r="ER145" i="18"/>
  <c r="EQ145" i="18"/>
  <c r="EO145" i="18"/>
  <c r="EN145" i="18"/>
  <c r="EM145" i="18"/>
  <c r="EK145" i="18"/>
  <c r="EL145" i="18" s="1"/>
  <c r="EJ145" i="18"/>
  <c r="EI145" i="18"/>
  <c r="EF145" i="18"/>
  <c r="EG145" i="18" s="1"/>
  <c r="EE145" i="18"/>
  <c r="EC145" i="18"/>
  <c r="EB145" i="18"/>
  <c r="EA145" i="18"/>
  <c r="DX145" i="18"/>
  <c r="DW145" i="18"/>
  <c r="DU145" i="18"/>
  <c r="DT145" i="18"/>
  <c r="DV145" i="18" s="1"/>
  <c r="DS145" i="18"/>
  <c r="DP145" i="18"/>
  <c r="DO145" i="18"/>
  <c r="DQ145" i="18" s="1"/>
  <c r="DN145" i="18"/>
  <c r="DM145" i="18"/>
  <c r="DL145" i="18"/>
  <c r="DK145" i="18"/>
  <c r="DI145" i="18"/>
  <c r="DH145" i="18"/>
  <c r="DG145" i="18"/>
  <c r="DE145" i="18"/>
  <c r="DF145" i="18" s="1"/>
  <c r="DD145" i="18"/>
  <c r="DC145" i="18"/>
  <c r="CZ145" i="18"/>
  <c r="DA145" i="18" s="1"/>
  <c r="CY145" i="18"/>
  <c r="CW145" i="18"/>
  <c r="CV145" i="18"/>
  <c r="CU145" i="18"/>
  <c r="CR145" i="18"/>
  <c r="CQ145" i="18"/>
  <c r="CO145" i="18"/>
  <c r="CN145" i="18"/>
  <c r="CP145" i="18" s="1"/>
  <c r="CM145" i="18"/>
  <c r="CJ145" i="18"/>
  <c r="CI145" i="18"/>
  <c r="CK145" i="18" s="1"/>
  <c r="CH145" i="18"/>
  <c r="CG145" i="18"/>
  <c r="CF145" i="18"/>
  <c r="CE145" i="18"/>
  <c r="CC145" i="18"/>
  <c r="CB145" i="18"/>
  <c r="CA145" i="18"/>
  <c r="BY145" i="18"/>
  <c r="BZ145" i="18" s="1"/>
  <c r="BX145" i="18"/>
  <c r="BW145" i="18"/>
  <c r="BT145" i="18"/>
  <c r="BU145" i="18" s="1"/>
  <c r="BS145" i="18"/>
  <c r="BQ145" i="18"/>
  <c r="BP145" i="18"/>
  <c r="BO145" i="18"/>
  <c r="BL145" i="18"/>
  <c r="BK145" i="18"/>
  <c r="BI145" i="18"/>
  <c r="BH145" i="18"/>
  <c r="BJ145" i="18" s="1"/>
  <c r="BG145" i="18"/>
  <c r="BD145" i="18"/>
  <c r="BC145" i="18"/>
  <c r="BE145" i="18" s="1"/>
  <c r="BB145" i="18"/>
  <c r="BA145" i="18"/>
  <c r="AZ145" i="18"/>
  <c r="AY145" i="18"/>
  <c r="AW145" i="18"/>
  <c r="AV145" i="18"/>
  <c r="AU145" i="18"/>
  <c r="AS145" i="18"/>
  <c r="AT145" i="18" s="1"/>
  <c r="AR145" i="18"/>
  <c r="AQ145" i="18"/>
  <c r="AN145" i="18"/>
  <c r="AO145" i="18" s="1"/>
  <c r="AM145" i="18"/>
  <c r="AK145" i="18"/>
  <c r="AJ145" i="18"/>
  <c r="AI145" i="18"/>
  <c r="AF145" i="18"/>
  <c r="AE145" i="18"/>
  <c r="AC145" i="18"/>
  <c r="AB145" i="18"/>
  <c r="AD145" i="18" s="1"/>
  <c r="AA145" i="18"/>
  <c r="X145" i="18"/>
  <c r="W145" i="18"/>
  <c r="Y145" i="18" s="1"/>
  <c r="V145" i="18"/>
  <c r="U145" i="18"/>
  <c r="T145" i="18"/>
  <c r="S145" i="18"/>
  <c r="Q145" i="18"/>
  <c r="P145" i="18"/>
  <c r="O145" i="18"/>
  <c r="M145" i="18"/>
  <c r="N145" i="18" s="1"/>
  <c r="L145" i="18"/>
  <c r="K145" i="18"/>
  <c r="H145" i="18"/>
  <c r="I145" i="18" s="1"/>
  <c r="G145" i="18"/>
  <c r="E145" i="18"/>
  <c r="D145" i="18"/>
  <c r="C145" i="18"/>
  <c r="FM144" i="18"/>
  <c r="FE144" i="18"/>
  <c r="EW144" i="18"/>
  <c r="EO144" i="18"/>
  <c r="EG144" i="18"/>
  <c r="DY144" i="18"/>
  <c r="DQ144" i="18"/>
  <c r="DI144" i="18"/>
  <c r="DA144" i="18"/>
  <c r="CS144" i="18"/>
  <c r="CK144" i="18"/>
  <c r="CC144" i="18"/>
  <c r="BU144" i="18"/>
  <c r="BM144" i="18"/>
  <c r="BE144" i="18"/>
  <c r="AW144" i="18"/>
  <c r="AO144" i="18"/>
  <c r="AG144" i="18"/>
  <c r="Y144" i="18"/>
  <c r="Q144" i="18"/>
  <c r="I144" i="18"/>
  <c r="FM143" i="18"/>
  <c r="FE143" i="18"/>
  <c r="EW143" i="18"/>
  <c r="EO143" i="18"/>
  <c r="EG143" i="18"/>
  <c r="DY143" i="18"/>
  <c r="DQ143" i="18"/>
  <c r="DI143" i="18"/>
  <c r="DA143" i="18"/>
  <c r="CS143" i="18"/>
  <c r="CK143" i="18"/>
  <c r="CC143" i="18"/>
  <c r="BU143" i="18"/>
  <c r="BM143" i="18"/>
  <c r="BE143" i="18"/>
  <c r="AW143" i="18"/>
  <c r="AO143" i="18"/>
  <c r="AG143" i="18"/>
  <c r="Y143" i="18"/>
  <c r="Q143" i="18"/>
  <c r="I143" i="18"/>
  <c r="FM142" i="18"/>
  <c r="FE142" i="18"/>
  <c r="EW142" i="18"/>
  <c r="EO142" i="18"/>
  <c r="EG142" i="18"/>
  <c r="DY142" i="18"/>
  <c r="DQ142" i="18"/>
  <c r="DI142" i="18"/>
  <c r="DA142" i="18"/>
  <c r="CS142" i="18"/>
  <c r="CK142" i="18"/>
  <c r="CC142" i="18"/>
  <c r="BU142" i="18"/>
  <c r="BM142" i="18"/>
  <c r="BE142" i="18"/>
  <c r="AW142" i="18"/>
  <c r="AO142" i="18"/>
  <c r="AG142" i="18"/>
  <c r="Y142" i="18"/>
  <c r="Q142" i="18"/>
  <c r="I142" i="18"/>
  <c r="FM141" i="18"/>
  <c r="FE141" i="18"/>
  <c r="EW141" i="18"/>
  <c r="EO141" i="18"/>
  <c r="EG141" i="18"/>
  <c r="DY141" i="18"/>
  <c r="DQ141" i="18"/>
  <c r="DI141" i="18"/>
  <c r="DA141" i="18"/>
  <c r="CS141" i="18"/>
  <c r="CK141" i="18"/>
  <c r="CC141" i="18"/>
  <c r="BU141" i="18"/>
  <c r="BM141" i="18"/>
  <c r="BE141" i="18"/>
  <c r="AW141" i="18"/>
  <c r="AO141" i="18"/>
  <c r="AG141" i="18"/>
  <c r="Y141" i="18"/>
  <c r="Q141" i="18"/>
  <c r="I141" i="18"/>
  <c r="FM140" i="18"/>
  <c r="FE140" i="18"/>
  <c r="EW140" i="18"/>
  <c r="EO140" i="18"/>
  <c r="EG140" i="18"/>
  <c r="DY140" i="18"/>
  <c r="DQ140" i="18"/>
  <c r="DI140" i="18"/>
  <c r="DA140" i="18"/>
  <c r="CS140" i="18"/>
  <c r="CK140" i="18"/>
  <c r="CC140" i="18"/>
  <c r="BU140" i="18"/>
  <c r="BM140" i="18"/>
  <c r="BE140" i="18"/>
  <c r="AW140" i="18"/>
  <c r="AO140" i="18"/>
  <c r="AG140" i="18"/>
  <c r="Y140" i="18"/>
  <c r="Q140" i="18"/>
  <c r="I140" i="18"/>
  <c r="FM139" i="18"/>
  <c r="FL139" i="18"/>
  <c r="FK139" i="18"/>
  <c r="FI139" i="18"/>
  <c r="FH139" i="18"/>
  <c r="FJ139" i="18" s="1"/>
  <c r="FG139" i="18"/>
  <c r="FD139" i="18"/>
  <c r="FE139" i="18" s="1"/>
  <c r="FC139" i="18"/>
  <c r="FA139" i="18"/>
  <c r="EZ139" i="18"/>
  <c r="FB139" i="18" s="1"/>
  <c r="EY139" i="18"/>
  <c r="EV139" i="18"/>
  <c r="EU139" i="18"/>
  <c r="EW139" i="18" s="1"/>
  <c r="ET139" i="18"/>
  <c r="ES139" i="18"/>
  <c r="ER139" i="18"/>
  <c r="EQ139" i="18"/>
  <c r="EO139" i="18"/>
  <c r="EN139" i="18"/>
  <c r="EM139" i="18"/>
  <c r="EL139" i="18"/>
  <c r="EK139" i="18"/>
  <c r="EJ139" i="18"/>
  <c r="EI139" i="18"/>
  <c r="EG139" i="18"/>
  <c r="EF139" i="18"/>
  <c r="EE139" i="18"/>
  <c r="EC139" i="18"/>
  <c r="EB139" i="18"/>
  <c r="ED139" i="18" s="1"/>
  <c r="EA139" i="18"/>
  <c r="DX139" i="18"/>
  <c r="DY139" i="18" s="1"/>
  <c r="DW139" i="18"/>
  <c r="DU139" i="18"/>
  <c r="DT139" i="18"/>
  <c r="DV139" i="18" s="1"/>
  <c r="DS139" i="18"/>
  <c r="DP139" i="18"/>
  <c r="DO139" i="18"/>
  <c r="DQ139" i="18" s="1"/>
  <c r="DN139" i="18"/>
  <c r="DM139" i="18"/>
  <c r="DL139" i="18"/>
  <c r="DK139" i="18"/>
  <c r="DI139" i="18"/>
  <c r="DH139" i="18"/>
  <c r="DG139" i="18"/>
  <c r="DF139" i="18"/>
  <c r="DE139" i="18"/>
  <c r="DD139" i="18"/>
  <c r="DC139" i="18"/>
  <c r="DA139" i="18"/>
  <c r="CZ139" i="18"/>
  <c r="CY139" i="18"/>
  <c r="CW139" i="18"/>
  <c r="CV139" i="18"/>
  <c r="CX139" i="18" s="1"/>
  <c r="CU139" i="18"/>
  <c r="CR139" i="18"/>
  <c r="CS139" i="18" s="1"/>
  <c r="CQ139" i="18"/>
  <c r="CO139" i="18"/>
  <c r="CN139" i="18"/>
  <c r="CP139" i="18" s="1"/>
  <c r="CM139" i="18"/>
  <c r="CJ139" i="18"/>
  <c r="CI139" i="18"/>
  <c r="CK139" i="18" s="1"/>
  <c r="CH139" i="18"/>
  <c r="CG139" i="18"/>
  <c r="CF139" i="18"/>
  <c r="CE139" i="18"/>
  <c r="CC139" i="18"/>
  <c r="CB139" i="18"/>
  <c r="CA139" i="18"/>
  <c r="BZ139" i="18"/>
  <c r="BY139" i="18"/>
  <c r="BX139" i="18"/>
  <c r="BW139" i="18"/>
  <c r="BU139" i="18"/>
  <c r="BT139" i="18"/>
  <c r="BS139" i="18"/>
  <c r="BQ139" i="18"/>
  <c r="BP139" i="18"/>
  <c r="BR139" i="18" s="1"/>
  <c r="BO139" i="18"/>
  <c r="BL139" i="18"/>
  <c r="BM139" i="18" s="1"/>
  <c r="BK139" i="18"/>
  <c r="BI139" i="18"/>
  <c r="BH139" i="18"/>
  <c r="BJ139" i="18" s="1"/>
  <c r="BG139" i="18"/>
  <c r="BD139" i="18"/>
  <c r="BC139" i="18"/>
  <c r="BE139" i="18" s="1"/>
  <c r="BB139" i="18"/>
  <c r="BA139" i="18"/>
  <c r="AZ139" i="18"/>
  <c r="AY139" i="18"/>
  <c r="AW139" i="18"/>
  <c r="AV139" i="18"/>
  <c r="AU139" i="18"/>
  <c r="AT139" i="18"/>
  <c r="AS139" i="18"/>
  <c r="AR139" i="18"/>
  <c r="AQ139" i="18"/>
  <c r="AO139" i="18"/>
  <c r="AN139" i="18"/>
  <c r="AM139" i="18"/>
  <c r="AK139" i="18"/>
  <c r="AJ139" i="18"/>
  <c r="AL139" i="18" s="1"/>
  <c r="AI139" i="18"/>
  <c r="AF139" i="18"/>
  <c r="AG139" i="18" s="1"/>
  <c r="AE139" i="18"/>
  <c r="AC139" i="18"/>
  <c r="AB139" i="18"/>
  <c r="AD139" i="18" s="1"/>
  <c r="AA139" i="18"/>
  <c r="X139" i="18"/>
  <c r="W139" i="18"/>
  <c r="Y139" i="18" s="1"/>
  <c r="V139" i="18"/>
  <c r="U139" i="18"/>
  <c r="T139" i="18"/>
  <c r="S139" i="18"/>
  <c r="Q139" i="18"/>
  <c r="P139" i="18"/>
  <c r="O139" i="18"/>
  <c r="N139" i="18"/>
  <c r="M139" i="18"/>
  <c r="L139" i="18"/>
  <c r="K139" i="18"/>
  <c r="I139" i="18"/>
  <c r="H139" i="18"/>
  <c r="G139" i="18"/>
  <c r="E139" i="18"/>
  <c r="D139" i="18"/>
  <c r="F139" i="18" s="1"/>
  <c r="C139" i="18"/>
  <c r="FL138" i="18"/>
  <c r="FM138" i="18" s="1"/>
  <c r="FK138" i="18"/>
  <c r="FI138" i="18"/>
  <c r="FH138" i="18"/>
  <c r="FJ138" i="18" s="1"/>
  <c r="FG138" i="18"/>
  <c r="FD138" i="18"/>
  <c r="FC138" i="18"/>
  <c r="FE138" i="18" s="1"/>
  <c r="FB138" i="18"/>
  <c r="FA138" i="18"/>
  <c r="EZ138" i="18"/>
  <c r="EY138" i="18"/>
  <c r="EW138" i="18"/>
  <c r="EV138" i="18"/>
  <c r="EU138" i="18"/>
  <c r="ET138" i="18"/>
  <c r="ES138" i="18"/>
  <c r="ER138" i="18"/>
  <c r="EQ138" i="18"/>
  <c r="EO138" i="18"/>
  <c r="EN138" i="18"/>
  <c r="EM138" i="18"/>
  <c r="EK138" i="18"/>
  <c r="EJ138" i="18"/>
  <c r="EL138" i="18" s="1"/>
  <c r="EI138" i="18"/>
  <c r="EF138" i="18"/>
  <c r="EG138" i="18" s="1"/>
  <c r="EE138" i="18"/>
  <c r="EC138" i="18"/>
  <c r="EB138" i="18"/>
  <c r="ED138" i="18" s="1"/>
  <c r="EA138" i="18"/>
  <c r="DX138" i="18"/>
  <c r="DW138" i="18"/>
  <c r="DY138" i="18" s="1"/>
  <c r="DV138" i="18"/>
  <c r="DU138" i="18"/>
  <c r="DT138" i="18"/>
  <c r="DS138" i="18"/>
  <c r="DQ138" i="18"/>
  <c r="DP138" i="18"/>
  <c r="DO138" i="18"/>
  <c r="DN138" i="18"/>
  <c r="DM138" i="18"/>
  <c r="DL138" i="18"/>
  <c r="DK138" i="18"/>
  <c r="DI138" i="18"/>
  <c r="DH138" i="18"/>
  <c r="DG138" i="18"/>
  <c r="DE138" i="18"/>
  <c r="DD138" i="18"/>
  <c r="DF138" i="18" s="1"/>
  <c r="DC138" i="18"/>
  <c r="CZ138" i="18"/>
  <c r="DA138" i="18" s="1"/>
  <c r="CY138" i="18"/>
  <c r="CW138" i="18"/>
  <c r="CV138" i="18"/>
  <c r="CX138" i="18" s="1"/>
  <c r="CU138" i="18"/>
  <c r="CR138" i="18"/>
  <c r="CQ138" i="18"/>
  <c r="CS138" i="18" s="1"/>
  <c r="CP138" i="18"/>
  <c r="CO138" i="18"/>
  <c r="CN138" i="18"/>
  <c r="CM138" i="18"/>
  <c r="CK138" i="18"/>
  <c r="CJ138" i="18"/>
  <c r="CI138" i="18"/>
  <c r="CH138" i="18"/>
  <c r="CG138" i="18"/>
  <c r="CF138" i="18"/>
  <c r="CE138" i="18"/>
  <c r="CC138" i="18"/>
  <c r="CB138" i="18"/>
  <c r="CA138" i="18"/>
  <c r="BY138" i="18"/>
  <c r="BX138" i="18"/>
  <c r="BZ138" i="18" s="1"/>
  <c r="BW138" i="18"/>
  <c r="BT138" i="18"/>
  <c r="BU138" i="18" s="1"/>
  <c r="BS138" i="18"/>
  <c r="BQ138" i="18"/>
  <c r="BP138" i="18"/>
  <c r="BR138" i="18" s="1"/>
  <c r="BO138" i="18"/>
  <c r="BL138" i="18"/>
  <c r="BK138" i="18"/>
  <c r="BM138" i="18" s="1"/>
  <c r="BJ138" i="18"/>
  <c r="BI138" i="18"/>
  <c r="BH138" i="18"/>
  <c r="BG138" i="18"/>
  <c r="BE138" i="18"/>
  <c r="BD138" i="18"/>
  <c r="BC138" i="18"/>
  <c r="BB138" i="18"/>
  <c r="BA138" i="18"/>
  <c r="AZ138" i="18"/>
  <c r="AY138" i="18"/>
  <c r="AW138" i="18"/>
  <c r="AV138" i="18"/>
  <c r="AU138" i="18"/>
  <c r="AS138" i="18"/>
  <c r="AR138" i="18"/>
  <c r="AT138" i="18" s="1"/>
  <c r="AQ138" i="18"/>
  <c r="AN138" i="18"/>
  <c r="AO138" i="18" s="1"/>
  <c r="AM138" i="18"/>
  <c r="AK138" i="18"/>
  <c r="AJ138" i="18"/>
  <c r="AL138" i="18" s="1"/>
  <c r="AI138" i="18"/>
  <c r="AF138" i="18"/>
  <c r="AE138" i="18"/>
  <c r="AG138" i="18" s="1"/>
  <c r="AD138" i="18"/>
  <c r="AC138" i="18"/>
  <c r="AB138" i="18"/>
  <c r="AA138" i="18"/>
  <c r="Y138" i="18"/>
  <c r="X138" i="18"/>
  <c r="W138" i="18"/>
  <c r="V138" i="18"/>
  <c r="U138" i="18"/>
  <c r="T138" i="18"/>
  <c r="S138" i="18"/>
  <c r="Q138" i="18"/>
  <c r="P138" i="18"/>
  <c r="O138" i="18"/>
  <c r="M138" i="18"/>
  <c r="L138" i="18"/>
  <c r="N138" i="18" s="1"/>
  <c r="K138" i="18"/>
  <c r="H138" i="18"/>
  <c r="I138" i="18" s="1"/>
  <c r="G138" i="18"/>
  <c r="E138" i="18"/>
  <c r="D138" i="18"/>
  <c r="F138" i="18" s="1"/>
  <c r="C138" i="18"/>
  <c r="FM137" i="18"/>
  <c r="FE137" i="18"/>
  <c r="EW137" i="18"/>
  <c r="EO137" i="18"/>
  <c r="EG137" i="18"/>
  <c r="DY137" i="18"/>
  <c r="DQ137" i="18"/>
  <c r="DI137" i="18"/>
  <c r="DA137" i="18"/>
  <c r="CS137" i="18"/>
  <c r="CK137" i="18"/>
  <c r="CC137" i="18"/>
  <c r="BU137" i="18"/>
  <c r="BM137" i="18"/>
  <c r="BE137" i="18"/>
  <c r="AW137" i="18"/>
  <c r="AO137" i="18"/>
  <c r="AG137" i="18"/>
  <c r="Y137" i="18"/>
  <c r="Q137" i="18"/>
  <c r="I137" i="18"/>
  <c r="FM136" i="18"/>
  <c r="FE136" i="18"/>
  <c r="EW136" i="18"/>
  <c r="EO136" i="18"/>
  <c r="EG136" i="18"/>
  <c r="DY136" i="18"/>
  <c r="DQ136" i="18"/>
  <c r="DI136" i="18"/>
  <c r="DA136" i="18"/>
  <c r="CS136" i="18"/>
  <c r="CK136" i="18"/>
  <c r="CC136" i="18"/>
  <c r="BU136" i="18"/>
  <c r="BM136" i="18"/>
  <c r="BE136" i="18"/>
  <c r="AW136" i="18"/>
  <c r="AO136" i="18"/>
  <c r="AG136" i="18"/>
  <c r="Y136" i="18"/>
  <c r="Q136" i="18"/>
  <c r="I136" i="18"/>
  <c r="FM135" i="18"/>
  <c r="FE135" i="18"/>
  <c r="EW135" i="18"/>
  <c r="EO135" i="18"/>
  <c r="EG135" i="18"/>
  <c r="DY135" i="18"/>
  <c r="DQ135" i="18"/>
  <c r="DI135" i="18"/>
  <c r="DA135" i="18"/>
  <c r="CS135" i="18"/>
  <c r="CK135" i="18"/>
  <c r="CC135" i="18"/>
  <c r="BU135" i="18"/>
  <c r="BM135" i="18"/>
  <c r="BE135" i="18"/>
  <c r="AW135" i="18"/>
  <c r="AO135" i="18"/>
  <c r="AG135" i="18"/>
  <c r="Y135" i="18"/>
  <c r="Q135" i="18"/>
  <c r="I135" i="18"/>
  <c r="FM134" i="18"/>
  <c r="FE134" i="18"/>
  <c r="EW134" i="18"/>
  <c r="EO134" i="18"/>
  <c r="EG134" i="18"/>
  <c r="DY134" i="18"/>
  <c r="DQ134" i="18"/>
  <c r="DI134" i="18"/>
  <c r="DA134" i="18"/>
  <c r="CS134" i="18"/>
  <c r="CK134" i="18"/>
  <c r="CC134" i="18"/>
  <c r="BU134" i="18"/>
  <c r="BM134" i="18"/>
  <c r="BE134" i="18"/>
  <c r="AW134" i="18"/>
  <c r="AO134" i="18"/>
  <c r="AG134" i="18"/>
  <c r="Y134" i="18"/>
  <c r="Q134" i="18"/>
  <c r="I134" i="18"/>
  <c r="FM133" i="18"/>
  <c r="FE133" i="18"/>
  <c r="EW133" i="18"/>
  <c r="EO133" i="18"/>
  <c r="EG133" i="18"/>
  <c r="DY133" i="18"/>
  <c r="DQ133" i="18"/>
  <c r="DI133" i="18"/>
  <c r="DA133" i="18"/>
  <c r="CS133" i="18"/>
  <c r="CK133" i="18"/>
  <c r="CC133" i="18"/>
  <c r="BU133" i="18"/>
  <c r="BM133" i="18"/>
  <c r="BE133" i="18"/>
  <c r="AW133" i="18"/>
  <c r="AO133" i="18"/>
  <c r="AG133" i="18"/>
  <c r="Y133" i="18"/>
  <c r="Q133" i="18"/>
  <c r="I133" i="18"/>
  <c r="FL132" i="18"/>
  <c r="FK132" i="18"/>
  <c r="FI132" i="18"/>
  <c r="FH132" i="18"/>
  <c r="FJ132" i="18" s="1"/>
  <c r="FG132" i="18"/>
  <c r="FD132" i="18"/>
  <c r="FC132" i="18"/>
  <c r="FE132" i="18" s="1"/>
  <c r="FB132" i="18"/>
  <c r="FA132" i="18"/>
  <c r="EZ132" i="18"/>
  <c r="EY132" i="18"/>
  <c r="EW132" i="18"/>
  <c r="EV132" i="18"/>
  <c r="EU132" i="18"/>
  <c r="ET132" i="18"/>
  <c r="ES132" i="18"/>
  <c r="ER132" i="18"/>
  <c r="EQ132" i="18"/>
  <c r="EO132" i="18"/>
  <c r="EN132" i="18"/>
  <c r="EM132" i="18"/>
  <c r="EK132" i="18"/>
  <c r="EJ132" i="18"/>
  <c r="EL132" i="18" s="1"/>
  <c r="EI132" i="18"/>
  <c r="EF132" i="18"/>
  <c r="EE132" i="18"/>
  <c r="EC132" i="18"/>
  <c r="EB132" i="18"/>
  <c r="ED132" i="18" s="1"/>
  <c r="EA132" i="18"/>
  <c r="DX132" i="18"/>
  <c r="DW132" i="18"/>
  <c r="DY132" i="18" s="1"/>
  <c r="DV132" i="18"/>
  <c r="DU132" i="18"/>
  <c r="DT132" i="18"/>
  <c r="DS132" i="18"/>
  <c r="DQ132" i="18"/>
  <c r="DP132" i="18"/>
  <c r="DO132" i="18"/>
  <c r="DN132" i="18"/>
  <c r="DM132" i="18"/>
  <c r="DL132" i="18"/>
  <c r="DK132" i="18"/>
  <c r="DI132" i="18"/>
  <c r="DH132" i="18"/>
  <c r="DG132" i="18"/>
  <c r="DE132" i="18"/>
  <c r="DD132" i="18"/>
  <c r="DF132" i="18" s="1"/>
  <c r="DC132" i="18"/>
  <c r="CZ132" i="18"/>
  <c r="CY132" i="18"/>
  <c r="CW132" i="18"/>
  <c r="CV132" i="18"/>
  <c r="CX132" i="18" s="1"/>
  <c r="CU132" i="18"/>
  <c r="CR132" i="18"/>
  <c r="CQ132" i="18"/>
  <c r="CS132" i="18" s="1"/>
  <c r="CP132" i="18"/>
  <c r="CO132" i="18"/>
  <c r="CN132" i="18"/>
  <c r="CM132" i="18"/>
  <c r="CK132" i="18"/>
  <c r="CJ132" i="18"/>
  <c r="CI132" i="18"/>
  <c r="CH132" i="18"/>
  <c r="CG132" i="18"/>
  <c r="CF132" i="18"/>
  <c r="CE132" i="18"/>
  <c r="CC132" i="18"/>
  <c r="CB132" i="18"/>
  <c r="CA132" i="18"/>
  <c r="BY132" i="18"/>
  <c r="BX132" i="18"/>
  <c r="BZ132" i="18" s="1"/>
  <c r="BW132" i="18"/>
  <c r="BT132" i="18"/>
  <c r="BS132" i="18"/>
  <c r="BQ132" i="18"/>
  <c r="BP132" i="18"/>
  <c r="BR132" i="18" s="1"/>
  <c r="BO132" i="18"/>
  <c r="BL132" i="18"/>
  <c r="BK132" i="18"/>
  <c r="BM132" i="18" s="1"/>
  <c r="BJ132" i="18"/>
  <c r="BI132" i="18"/>
  <c r="BH132" i="18"/>
  <c r="BG132" i="18"/>
  <c r="BE132" i="18"/>
  <c r="BD132" i="18"/>
  <c r="BC132" i="18"/>
  <c r="BB132" i="18"/>
  <c r="BA132" i="18"/>
  <c r="AZ132" i="18"/>
  <c r="AY132" i="18"/>
  <c r="AW132" i="18"/>
  <c r="AV132" i="18"/>
  <c r="AU132" i="18"/>
  <c r="AS132" i="18"/>
  <c r="AR132" i="18"/>
  <c r="AT132" i="18" s="1"/>
  <c r="AQ132" i="18"/>
  <c r="AN132" i="18"/>
  <c r="AM132" i="18"/>
  <c r="AK132" i="18"/>
  <c r="AJ132" i="18"/>
  <c r="AL132" i="18" s="1"/>
  <c r="AI132" i="18"/>
  <c r="AF132" i="18"/>
  <c r="AE132" i="18"/>
  <c r="AG132" i="18" s="1"/>
  <c r="AD132" i="18"/>
  <c r="AC132" i="18"/>
  <c r="AB132" i="18"/>
  <c r="AA132" i="18"/>
  <c r="Y132" i="18"/>
  <c r="X132" i="18"/>
  <c r="W132" i="18"/>
  <c r="V132" i="18"/>
  <c r="U132" i="18"/>
  <c r="T132" i="18"/>
  <c r="S132" i="18"/>
  <c r="Q132" i="18"/>
  <c r="P132" i="18"/>
  <c r="O132" i="18"/>
  <c r="M132" i="18"/>
  <c r="L132" i="18"/>
  <c r="N132" i="18" s="1"/>
  <c r="K132" i="18"/>
  <c r="H132" i="18"/>
  <c r="G132" i="18"/>
  <c r="E132" i="18"/>
  <c r="D132" i="18"/>
  <c r="F132" i="18" s="1"/>
  <c r="C132" i="18"/>
  <c r="FM131" i="18"/>
  <c r="FE131" i="18"/>
  <c r="EW131" i="18"/>
  <c r="EO131" i="18"/>
  <c r="EG131" i="18"/>
  <c r="DY131" i="18"/>
  <c r="DQ131" i="18"/>
  <c r="DI131" i="18"/>
  <c r="DA131" i="18"/>
  <c r="CS131" i="18"/>
  <c r="CK131" i="18"/>
  <c r="CC131" i="18"/>
  <c r="BU131" i="18"/>
  <c r="BM131" i="18"/>
  <c r="BE131" i="18"/>
  <c r="AW131" i="18"/>
  <c r="AO131" i="18"/>
  <c r="AG131" i="18"/>
  <c r="Y131" i="18"/>
  <c r="Q131" i="18"/>
  <c r="I131" i="18"/>
  <c r="FM130" i="18"/>
  <c r="FE130" i="18"/>
  <c r="EW130" i="18"/>
  <c r="EO130" i="18"/>
  <c r="EG130" i="18"/>
  <c r="DY130" i="18"/>
  <c r="DQ130" i="18"/>
  <c r="DI130" i="18"/>
  <c r="DA130" i="18"/>
  <c r="CS130" i="18"/>
  <c r="CK130" i="18"/>
  <c r="CC130" i="18"/>
  <c r="BU130" i="18"/>
  <c r="BM130" i="18"/>
  <c r="BE130" i="18"/>
  <c r="AW130" i="18"/>
  <c r="AO130" i="18"/>
  <c r="AG130" i="18"/>
  <c r="Y130" i="18"/>
  <c r="Q130" i="18"/>
  <c r="I130" i="18"/>
  <c r="FM129" i="18"/>
  <c r="FE129" i="18"/>
  <c r="EW129" i="18"/>
  <c r="EO129" i="18"/>
  <c r="EG129" i="18"/>
  <c r="DY129" i="18"/>
  <c r="DQ129" i="18"/>
  <c r="DI129" i="18"/>
  <c r="DA129" i="18"/>
  <c r="CS129" i="18"/>
  <c r="CK129" i="18"/>
  <c r="CC129" i="18"/>
  <c r="BU129" i="18"/>
  <c r="BM129" i="18"/>
  <c r="BE129" i="18"/>
  <c r="AW129" i="18"/>
  <c r="AO129" i="18"/>
  <c r="AG129" i="18"/>
  <c r="Y129" i="18"/>
  <c r="Q129" i="18"/>
  <c r="I129" i="18"/>
  <c r="FM128" i="18"/>
  <c r="FE128" i="18"/>
  <c r="EW128" i="18"/>
  <c r="EO128" i="18"/>
  <c r="EG128" i="18"/>
  <c r="DY128" i="18"/>
  <c r="DQ128" i="18"/>
  <c r="DI128" i="18"/>
  <c r="DA128" i="18"/>
  <c r="CS128" i="18"/>
  <c r="CK128" i="18"/>
  <c r="CC128" i="18"/>
  <c r="BU128" i="18"/>
  <c r="BM128" i="18"/>
  <c r="BE128" i="18"/>
  <c r="AW128" i="18"/>
  <c r="AO128" i="18"/>
  <c r="AG128" i="18"/>
  <c r="Y128" i="18"/>
  <c r="Q128" i="18"/>
  <c r="I128" i="18"/>
  <c r="FM127" i="18"/>
  <c r="FE127" i="18"/>
  <c r="EW127" i="18"/>
  <c r="EO127" i="18"/>
  <c r="EG127" i="18"/>
  <c r="DY127" i="18"/>
  <c r="DQ127" i="18"/>
  <c r="DI127" i="18"/>
  <c r="DA127" i="18"/>
  <c r="CS127" i="18"/>
  <c r="CK127" i="18"/>
  <c r="CC127" i="18"/>
  <c r="BU127" i="18"/>
  <c r="BM127" i="18"/>
  <c r="BE127" i="18"/>
  <c r="AW127" i="18"/>
  <c r="AO127" i="18"/>
  <c r="AG127" i="18"/>
  <c r="Y127" i="18"/>
  <c r="Q127" i="18"/>
  <c r="I127" i="18"/>
  <c r="FL126" i="18"/>
  <c r="FM126" i="18" s="1"/>
  <c r="FK126" i="18"/>
  <c r="FI126" i="18"/>
  <c r="FH126" i="18"/>
  <c r="FJ126" i="18" s="1"/>
  <c r="FG126" i="18"/>
  <c r="FD126" i="18"/>
  <c r="FC126" i="18"/>
  <c r="FE126" i="18" s="1"/>
  <c r="FB126" i="18"/>
  <c r="FA126" i="18"/>
  <c r="EZ126" i="18"/>
  <c r="EY126" i="18"/>
  <c r="EW126" i="18"/>
  <c r="EV126" i="18"/>
  <c r="EU126" i="18"/>
  <c r="ET126" i="18"/>
  <c r="ES126" i="18"/>
  <c r="ER126" i="18"/>
  <c r="EQ126" i="18"/>
  <c r="EO126" i="18"/>
  <c r="EN126" i="18"/>
  <c r="EM126" i="18"/>
  <c r="EK126" i="18"/>
  <c r="EJ126" i="18"/>
  <c r="EL126" i="18" s="1"/>
  <c r="EI126" i="18"/>
  <c r="EF126" i="18"/>
  <c r="EG126" i="18" s="1"/>
  <c r="EE126" i="18"/>
  <c r="EC126" i="18"/>
  <c r="EB126" i="18"/>
  <c r="ED126" i="18" s="1"/>
  <c r="EA126" i="18"/>
  <c r="DX126" i="18"/>
  <c r="DW126" i="18"/>
  <c r="DY126" i="18" s="1"/>
  <c r="DV126" i="18"/>
  <c r="DU126" i="18"/>
  <c r="DT126" i="18"/>
  <c r="DS126" i="18"/>
  <c r="DQ126" i="18"/>
  <c r="DP126" i="18"/>
  <c r="DO126" i="18"/>
  <c r="DN126" i="18"/>
  <c r="DM126" i="18"/>
  <c r="DL126" i="18"/>
  <c r="DK126" i="18"/>
  <c r="DI126" i="18"/>
  <c r="DH126" i="18"/>
  <c r="DG126" i="18"/>
  <c r="DE126" i="18"/>
  <c r="DD126" i="18"/>
  <c r="DF126" i="18" s="1"/>
  <c r="DC126" i="18"/>
  <c r="CZ126" i="18"/>
  <c r="DA126" i="18" s="1"/>
  <c r="CY126" i="18"/>
  <c r="CW126" i="18"/>
  <c r="CV126" i="18"/>
  <c r="CX126" i="18" s="1"/>
  <c r="CU126" i="18"/>
  <c r="CR126" i="18"/>
  <c r="CQ126" i="18"/>
  <c r="CS126" i="18" s="1"/>
  <c r="CP126" i="18"/>
  <c r="CO126" i="18"/>
  <c r="CN126" i="18"/>
  <c r="CM126" i="18"/>
  <c r="CK126" i="18"/>
  <c r="CJ126" i="18"/>
  <c r="CI126" i="18"/>
  <c r="CH126" i="18"/>
  <c r="CG126" i="18"/>
  <c r="CF126" i="18"/>
  <c r="CE126" i="18"/>
  <c r="CC126" i="18"/>
  <c r="CB126" i="18"/>
  <c r="CA126" i="18"/>
  <c r="BY126" i="18"/>
  <c r="BX126" i="18"/>
  <c r="BZ126" i="18" s="1"/>
  <c r="BW126" i="18"/>
  <c r="BT126" i="18"/>
  <c r="BU126" i="18" s="1"/>
  <c r="BS126" i="18"/>
  <c r="BQ126" i="18"/>
  <c r="BP126" i="18"/>
  <c r="BR126" i="18" s="1"/>
  <c r="BO126" i="18"/>
  <c r="BL126" i="18"/>
  <c r="BK126" i="18"/>
  <c r="BM126" i="18" s="1"/>
  <c r="BJ126" i="18"/>
  <c r="BI126" i="18"/>
  <c r="BH126" i="18"/>
  <c r="BG126" i="18"/>
  <c r="BE126" i="18"/>
  <c r="BD126" i="18"/>
  <c r="BC126" i="18"/>
  <c r="BB126" i="18"/>
  <c r="BA126" i="18"/>
  <c r="AZ126" i="18"/>
  <c r="AY126" i="18"/>
  <c r="AW126" i="18"/>
  <c r="AV126" i="18"/>
  <c r="AU126" i="18"/>
  <c r="AS126" i="18"/>
  <c r="AR126" i="18"/>
  <c r="AT126" i="18" s="1"/>
  <c r="AQ126" i="18"/>
  <c r="AN126" i="18"/>
  <c r="AO126" i="18" s="1"/>
  <c r="AM126" i="18"/>
  <c r="AK126" i="18"/>
  <c r="AJ126" i="18"/>
  <c r="AL126" i="18" s="1"/>
  <c r="AI126" i="18"/>
  <c r="AF126" i="18"/>
  <c r="AE126" i="18"/>
  <c r="AG126" i="18" s="1"/>
  <c r="AD126" i="18"/>
  <c r="AC126" i="18"/>
  <c r="AB126" i="18"/>
  <c r="AA126" i="18"/>
  <c r="Y126" i="18"/>
  <c r="X126" i="18"/>
  <c r="W126" i="18"/>
  <c r="V126" i="18"/>
  <c r="U126" i="18"/>
  <c r="T126" i="18"/>
  <c r="S126" i="18"/>
  <c r="Q126" i="18"/>
  <c r="P126" i="18"/>
  <c r="O126" i="18"/>
  <c r="M126" i="18"/>
  <c r="L126" i="18"/>
  <c r="N126" i="18" s="1"/>
  <c r="K126" i="18"/>
  <c r="H126" i="18"/>
  <c r="I126" i="18" s="1"/>
  <c r="G126" i="18"/>
  <c r="E126" i="18"/>
  <c r="D126" i="18"/>
  <c r="F126" i="18" s="1"/>
  <c r="C126" i="18"/>
  <c r="FM125" i="18"/>
  <c r="FE125" i="18"/>
  <c r="EW125" i="18"/>
  <c r="EO125" i="18"/>
  <c r="EG125" i="18"/>
  <c r="DY125" i="18"/>
  <c r="DQ125" i="18"/>
  <c r="DI125" i="18"/>
  <c r="DA125" i="18"/>
  <c r="CS125" i="18"/>
  <c r="CK125" i="18"/>
  <c r="CC125" i="18"/>
  <c r="BU125" i="18"/>
  <c r="BM125" i="18"/>
  <c r="BE125" i="18"/>
  <c r="AW125" i="18"/>
  <c r="AO125" i="18"/>
  <c r="AG125" i="18"/>
  <c r="Y125" i="18"/>
  <c r="Q125" i="18"/>
  <c r="I125" i="18"/>
  <c r="FM124" i="18"/>
  <c r="FE124" i="18"/>
  <c r="EW124" i="18"/>
  <c r="EO124" i="18"/>
  <c r="EG124" i="18"/>
  <c r="DY124" i="18"/>
  <c r="DQ124" i="18"/>
  <c r="DI124" i="18"/>
  <c r="DA124" i="18"/>
  <c r="CS124" i="18"/>
  <c r="CK124" i="18"/>
  <c r="CC124" i="18"/>
  <c r="BU124" i="18"/>
  <c r="BM124" i="18"/>
  <c r="BE124" i="18"/>
  <c r="AW124" i="18"/>
  <c r="AO124" i="18"/>
  <c r="AG124" i="18"/>
  <c r="Y124" i="18"/>
  <c r="Q124" i="18"/>
  <c r="I124" i="18"/>
  <c r="FM123" i="18"/>
  <c r="FE123" i="18"/>
  <c r="EW123" i="18"/>
  <c r="EO123" i="18"/>
  <c r="EG123" i="18"/>
  <c r="DY123" i="18"/>
  <c r="DQ123" i="18"/>
  <c r="DI123" i="18"/>
  <c r="DA123" i="18"/>
  <c r="CS123" i="18"/>
  <c r="CK123" i="18"/>
  <c r="CC123" i="18"/>
  <c r="BU123" i="18"/>
  <c r="BM123" i="18"/>
  <c r="BE123" i="18"/>
  <c r="AW123" i="18"/>
  <c r="AO123" i="18"/>
  <c r="AG123" i="18"/>
  <c r="Y123" i="18"/>
  <c r="Q123" i="18"/>
  <c r="I123" i="18"/>
  <c r="FM122" i="18"/>
  <c r="FE122" i="18"/>
  <c r="EW122" i="18"/>
  <c r="EO122" i="18"/>
  <c r="EG122" i="18"/>
  <c r="DY122" i="18"/>
  <c r="DQ122" i="18"/>
  <c r="DI122" i="18"/>
  <c r="DA122" i="18"/>
  <c r="CS122" i="18"/>
  <c r="CK122" i="18"/>
  <c r="CC122" i="18"/>
  <c r="BU122" i="18"/>
  <c r="BM122" i="18"/>
  <c r="BE122" i="18"/>
  <c r="AW122" i="18"/>
  <c r="AO122" i="18"/>
  <c r="AG122" i="18"/>
  <c r="Y122" i="18"/>
  <c r="Q122" i="18"/>
  <c r="I122" i="18"/>
  <c r="FM121" i="18"/>
  <c r="FE121" i="18"/>
  <c r="EW121" i="18"/>
  <c r="EO121" i="18"/>
  <c r="EG121" i="18"/>
  <c r="DY121" i="18"/>
  <c r="DQ121" i="18"/>
  <c r="DI121" i="18"/>
  <c r="DA121" i="18"/>
  <c r="CS121" i="18"/>
  <c r="CK121" i="18"/>
  <c r="CC121" i="18"/>
  <c r="BU121" i="18"/>
  <c r="BM121" i="18"/>
  <c r="BE121" i="18"/>
  <c r="AW121" i="18"/>
  <c r="AO121" i="18"/>
  <c r="AG121" i="18"/>
  <c r="Y121" i="18"/>
  <c r="Q121" i="18"/>
  <c r="I121" i="18"/>
  <c r="FL120" i="18"/>
  <c r="FK120" i="18"/>
  <c r="FI120" i="18"/>
  <c r="FH120" i="18"/>
  <c r="FJ120" i="18" s="1"/>
  <c r="FG120" i="18"/>
  <c r="FD120" i="18"/>
  <c r="FC120" i="18"/>
  <c r="FE120" i="18" s="1"/>
  <c r="FB120" i="18"/>
  <c r="FA120" i="18"/>
  <c r="EZ120" i="18"/>
  <c r="EY120" i="18"/>
  <c r="EW120" i="18"/>
  <c r="EV120" i="18"/>
  <c r="EU120" i="18"/>
  <c r="ET120" i="18"/>
  <c r="ES120" i="18"/>
  <c r="ER120" i="18"/>
  <c r="EQ120" i="18"/>
  <c r="EO120" i="18"/>
  <c r="EN120" i="18"/>
  <c r="EM120" i="18"/>
  <c r="EK120" i="18"/>
  <c r="EJ120" i="18"/>
  <c r="EL120" i="18" s="1"/>
  <c r="EI120" i="18"/>
  <c r="EF120" i="18"/>
  <c r="EE120" i="18"/>
  <c r="EC120" i="18"/>
  <c r="EB120" i="18"/>
  <c r="ED120" i="18" s="1"/>
  <c r="EA120" i="18"/>
  <c r="DX120" i="18"/>
  <c r="DW120" i="18"/>
  <c r="DY120" i="18" s="1"/>
  <c r="DV120" i="18"/>
  <c r="DU120" i="18"/>
  <c r="DT120" i="18"/>
  <c r="DS120" i="18"/>
  <c r="DQ120" i="18"/>
  <c r="DP120" i="18"/>
  <c r="DO120" i="18"/>
  <c r="DN120" i="18"/>
  <c r="DM120" i="18"/>
  <c r="DL120" i="18"/>
  <c r="DK120" i="18"/>
  <c r="DI120" i="18"/>
  <c r="DH120" i="18"/>
  <c r="DG120" i="18"/>
  <c r="DE120" i="18"/>
  <c r="DD120" i="18"/>
  <c r="DF120" i="18" s="1"/>
  <c r="DC120" i="18"/>
  <c r="CZ120" i="18"/>
  <c r="CY120" i="18"/>
  <c r="CW120" i="18"/>
  <c r="CV120" i="18"/>
  <c r="CX120" i="18" s="1"/>
  <c r="CU120" i="18"/>
  <c r="CR120" i="18"/>
  <c r="CQ120" i="18"/>
  <c r="CS120" i="18" s="1"/>
  <c r="CP120" i="18"/>
  <c r="CO120" i="18"/>
  <c r="CN120" i="18"/>
  <c r="CM120" i="18"/>
  <c r="CK120" i="18"/>
  <c r="CJ120" i="18"/>
  <c r="CI120" i="18"/>
  <c r="CH120" i="18"/>
  <c r="CG120" i="18"/>
  <c r="CF120" i="18"/>
  <c r="CE120" i="18"/>
  <c r="CC120" i="18"/>
  <c r="CB120" i="18"/>
  <c r="CA120" i="18"/>
  <c r="BY120" i="18"/>
  <c r="BX120" i="18"/>
  <c r="BZ120" i="18" s="1"/>
  <c r="BW120" i="18"/>
  <c r="BT120" i="18"/>
  <c r="BS120" i="18"/>
  <c r="BQ120" i="18"/>
  <c r="BP120" i="18"/>
  <c r="BR120" i="18" s="1"/>
  <c r="BO120" i="18"/>
  <c r="BL120" i="18"/>
  <c r="BK120" i="18"/>
  <c r="BM120" i="18" s="1"/>
  <c r="BJ120" i="18"/>
  <c r="BI120" i="18"/>
  <c r="BH120" i="18"/>
  <c r="BG120" i="18"/>
  <c r="BE120" i="18"/>
  <c r="BD120" i="18"/>
  <c r="BC120" i="18"/>
  <c r="BB120" i="18"/>
  <c r="BA120" i="18"/>
  <c r="AZ120" i="18"/>
  <c r="AY120" i="18"/>
  <c r="AW120" i="18"/>
  <c r="AV120" i="18"/>
  <c r="AU120" i="18"/>
  <c r="AS120" i="18"/>
  <c r="AR120" i="18"/>
  <c r="AT120" i="18" s="1"/>
  <c r="AQ120" i="18"/>
  <c r="AN120" i="18"/>
  <c r="AM120" i="18"/>
  <c r="AL120" i="18"/>
  <c r="AK120" i="18"/>
  <c r="AJ120" i="18"/>
  <c r="AI120" i="18"/>
  <c r="AG120" i="18"/>
  <c r="AF120" i="18"/>
  <c r="AE120" i="18"/>
  <c r="AC120" i="18"/>
  <c r="AD120" i="18" s="1"/>
  <c r="AB120" i="18"/>
  <c r="AA120" i="18"/>
  <c r="X120" i="18"/>
  <c r="Y120" i="18" s="1"/>
  <c r="W120" i="18"/>
  <c r="U120" i="18"/>
  <c r="T120" i="18"/>
  <c r="V120" i="18" s="1"/>
  <c r="S120" i="18"/>
  <c r="P120" i="18"/>
  <c r="Q120" i="18" s="1"/>
  <c r="O120" i="18"/>
  <c r="M120" i="18"/>
  <c r="L120" i="18"/>
  <c r="N120" i="18" s="1"/>
  <c r="K120" i="18"/>
  <c r="H120" i="18"/>
  <c r="I120" i="18" s="1"/>
  <c r="G120" i="18"/>
  <c r="E120" i="18"/>
  <c r="D120" i="18"/>
  <c r="F120" i="18" s="1"/>
  <c r="C120" i="18"/>
  <c r="FM119" i="18"/>
  <c r="FE119" i="18"/>
  <c r="EW119" i="18"/>
  <c r="EO119" i="18"/>
  <c r="EG119" i="18"/>
  <c r="DY119" i="18"/>
  <c r="DQ119" i="18"/>
  <c r="DI119" i="18"/>
  <c r="DA119" i="18"/>
  <c r="CS119" i="18"/>
  <c r="CK119" i="18"/>
  <c r="CC119" i="18"/>
  <c r="BU119" i="18"/>
  <c r="BM119" i="18"/>
  <c r="BE119" i="18"/>
  <c r="AW119" i="18"/>
  <c r="AO119" i="18"/>
  <c r="AG119" i="18"/>
  <c r="Y119" i="18"/>
  <c r="Q119" i="18"/>
  <c r="I119" i="18"/>
  <c r="FM118" i="18"/>
  <c r="FE118" i="18"/>
  <c r="EW118" i="18"/>
  <c r="EO118" i="18"/>
  <c r="EG118" i="18"/>
  <c r="DY118" i="18"/>
  <c r="DQ118" i="18"/>
  <c r="DI118" i="18"/>
  <c r="DA118" i="18"/>
  <c r="CS118" i="18"/>
  <c r="CK118" i="18"/>
  <c r="CC118" i="18"/>
  <c r="BU118" i="18"/>
  <c r="BM118" i="18"/>
  <c r="BE118" i="18"/>
  <c r="AW118" i="18"/>
  <c r="AO118" i="18"/>
  <c r="AG118" i="18"/>
  <c r="Y118" i="18"/>
  <c r="Q118" i="18"/>
  <c r="I118" i="18"/>
  <c r="FM117" i="18"/>
  <c r="FE117" i="18"/>
  <c r="EW117" i="18"/>
  <c r="EO117" i="18"/>
  <c r="EG117" i="18"/>
  <c r="DY117" i="18"/>
  <c r="DQ117" i="18"/>
  <c r="DI117" i="18"/>
  <c r="DA117" i="18"/>
  <c r="CS117" i="18"/>
  <c r="CK117" i="18"/>
  <c r="CC117" i="18"/>
  <c r="BU117" i="18"/>
  <c r="BM117" i="18"/>
  <c r="BE117" i="18"/>
  <c r="AW117" i="18"/>
  <c r="AO117" i="18"/>
  <c r="AG117" i="18"/>
  <c r="Y117" i="18"/>
  <c r="Q117" i="18"/>
  <c r="I117" i="18"/>
  <c r="FM116" i="18"/>
  <c r="FE116" i="18"/>
  <c r="EW116" i="18"/>
  <c r="EO116" i="18"/>
  <c r="EG116" i="18"/>
  <c r="DY116" i="18"/>
  <c r="DQ116" i="18"/>
  <c r="DI116" i="18"/>
  <c r="DA116" i="18"/>
  <c r="CS116" i="18"/>
  <c r="CK116" i="18"/>
  <c r="CC116" i="18"/>
  <c r="BU116" i="18"/>
  <c r="BM116" i="18"/>
  <c r="BE116" i="18"/>
  <c r="AW116" i="18"/>
  <c r="AO116" i="18"/>
  <c r="AG116" i="18"/>
  <c r="Y116" i="18"/>
  <c r="Q116" i="18"/>
  <c r="I116" i="18"/>
  <c r="FM115" i="18"/>
  <c r="FE115" i="18"/>
  <c r="EW115" i="18"/>
  <c r="EO115" i="18"/>
  <c r="EG115" i="18"/>
  <c r="DY115" i="18"/>
  <c r="DQ115" i="18"/>
  <c r="DI115" i="18"/>
  <c r="DA115" i="18"/>
  <c r="CS115" i="18"/>
  <c r="CK115" i="18"/>
  <c r="CC115" i="18"/>
  <c r="BU115" i="18"/>
  <c r="BM115" i="18"/>
  <c r="BE115" i="18"/>
  <c r="AW115" i="18"/>
  <c r="AO115" i="18"/>
  <c r="AG115" i="18"/>
  <c r="Y115" i="18"/>
  <c r="Q115" i="18"/>
  <c r="I115" i="18"/>
  <c r="FL114" i="18"/>
  <c r="FK114" i="18"/>
  <c r="FI114" i="18"/>
  <c r="FH114" i="18"/>
  <c r="FJ114" i="18" s="1"/>
  <c r="FG114" i="18"/>
  <c r="FD114" i="18"/>
  <c r="FC114" i="18"/>
  <c r="FE114" i="18" s="1"/>
  <c r="FB114" i="18"/>
  <c r="FA114" i="18"/>
  <c r="EZ114" i="18"/>
  <c r="EY114" i="18"/>
  <c r="EW114" i="18"/>
  <c r="EV114" i="18"/>
  <c r="EU114" i="18"/>
  <c r="ES114" i="18"/>
  <c r="ET114" i="18" s="1"/>
  <c r="ER114" i="18"/>
  <c r="EQ114" i="18"/>
  <c r="EN114" i="18"/>
  <c r="EO114" i="18" s="1"/>
  <c r="EM114" i="18"/>
  <c r="EK114" i="18"/>
  <c r="EJ114" i="18"/>
  <c r="EL114" i="18" s="1"/>
  <c r="EI114" i="18"/>
  <c r="EF114" i="18"/>
  <c r="EE114" i="18"/>
  <c r="ED114" i="18"/>
  <c r="EC114" i="18"/>
  <c r="EB114" i="18"/>
  <c r="EA114" i="18"/>
  <c r="DY114" i="18"/>
  <c r="DX114" i="18"/>
  <c r="DW114" i="18"/>
  <c r="DU114" i="18"/>
  <c r="DV114" i="18" s="1"/>
  <c r="DT114" i="18"/>
  <c r="DS114" i="18"/>
  <c r="DP114" i="18"/>
  <c r="DQ114" i="18" s="1"/>
  <c r="DO114" i="18"/>
  <c r="DM114" i="18"/>
  <c r="DL114" i="18"/>
  <c r="DN114" i="18" s="1"/>
  <c r="DK114" i="18"/>
  <c r="DH114" i="18"/>
  <c r="DI114" i="18" s="1"/>
  <c r="DG114" i="18"/>
  <c r="DE114" i="18"/>
  <c r="DD114" i="18"/>
  <c r="DC114" i="18"/>
  <c r="CZ114" i="18"/>
  <c r="CY114" i="18"/>
  <c r="CW114" i="18"/>
  <c r="CV114" i="18"/>
  <c r="CX114" i="18" s="1"/>
  <c r="CU114" i="18"/>
  <c r="CR114" i="18"/>
  <c r="CQ114" i="18"/>
  <c r="CS114" i="18" s="1"/>
  <c r="CP114" i="18"/>
  <c r="CO114" i="18"/>
  <c r="CN114" i="18"/>
  <c r="CM114" i="18"/>
  <c r="CK114" i="18"/>
  <c r="CJ114" i="18"/>
  <c r="CI114" i="18"/>
  <c r="CG114" i="18"/>
  <c r="CH114" i="18" s="1"/>
  <c r="CF114" i="18"/>
  <c r="CE114" i="18"/>
  <c r="CB114" i="18"/>
  <c r="CC114" i="18" s="1"/>
  <c r="CA114" i="18"/>
  <c r="BY114" i="18"/>
  <c r="BX114" i="18"/>
  <c r="BZ114" i="18" s="1"/>
  <c r="BW114" i="18"/>
  <c r="BT114" i="18"/>
  <c r="BS114" i="18"/>
  <c r="BR114" i="18"/>
  <c r="BQ114" i="18"/>
  <c r="BP114" i="18"/>
  <c r="BO114" i="18"/>
  <c r="BM114" i="18"/>
  <c r="BL114" i="18"/>
  <c r="BK114" i="18"/>
  <c r="BI114" i="18"/>
  <c r="BJ114" i="18" s="1"/>
  <c r="BH114" i="18"/>
  <c r="BG114" i="18"/>
  <c r="BD114" i="18"/>
  <c r="BE114" i="18" s="1"/>
  <c r="BC114" i="18"/>
  <c r="BA114" i="18"/>
  <c r="AZ114" i="18"/>
  <c r="BB114" i="18" s="1"/>
  <c r="AY114" i="18"/>
  <c r="AV114" i="18"/>
  <c r="AW114" i="18" s="1"/>
  <c r="AU114" i="18"/>
  <c r="AS114" i="18"/>
  <c r="AR114" i="18"/>
  <c r="AQ114" i="18"/>
  <c r="AN114" i="18"/>
  <c r="AM114" i="18"/>
  <c r="AK114" i="18"/>
  <c r="AJ114" i="18"/>
  <c r="AL114" i="18" s="1"/>
  <c r="AI114" i="18"/>
  <c r="AF114" i="18"/>
  <c r="AE114" i="18"/>
  <c r="AG114" i="18" s="1"/>
  <c r="AD114" i="18"/>
  <c r="AC114" i="18"/>
  <c r="AB114" i="18"/>
  <c r="AA114" i="18"/>
  <c r="Y114" i="18"/>
  <c r="X114" i="18"/>
  <c r="W114" i="18"/>
  <c r="U114" i="18"/>
  <c r="V114" i="18" s="1"/>
  <c r="T114" i="18"/>
  <c r="S114" i="18"/>
  <c r="P114" i="18"/>
  <c r="Q114" i="18" s="1"/>
  <c r="O114" i="18"/>
  <c r="M114" i="18"/>
  <c r="L114" i="18"/>
  <c r="N114" i="18" s="1"/>
  <c r="K114" i="18"/>
  <c r="H114" i="18"/>
  <c r="G114" i="18"/>
  <c r="F114" i="18"/>
  <c r="E114" i="18"/>
  <c r="D114" i="18"/>
  <c r="C114" i="18"/>
  <c r="FM113" i="18"/>
  <c r="FE113" i="18"/>
  <c r="EW113" i="18"/>
  <c r="EO113" i="18"/>
  <c r="EG113" i="18"/>
  <c r="DY113" i="18"/>
  <c r="DQ113" i="18"/>
  <c r="DI113" i="18"/>
  <c r="DA113" i="18"/>
  <c r="CS113" i="18"/>
  <c r="CK113" i="18"/>
  <c r="CC113" i="18"/>
  <c r="BU113" i="18"/>
  <c r="BM113" i="18"/>
  <c r="BE113" i="18"/>
  <c r="AW113" i="18"/>
  <c r="AO113" i="18"/>
  <c r="AG113" i="18"/>
  <c r="Y113" i="18"/>
  <c r="Q113" i="18"/>
  <c r="I113" i="18"/>
  <c r="FM112" i="18"/>
  <c r="FE112" i="18"/>
  <c r="EW112" i="18"/>
  <c r="EO112" i="18"/>
  <c r="EG112" i="18"/>
  <c r="DY112" i="18"/>
  <c r="DQ112" i="18"/>
  <c r="DI112" i="18"/>
  <c r="DA112" i="18"/>
  <c r="CS112" i="18"/>
  <c r="CK112" i="18"/>
  <c r="CC112" i="18"/>
  <c r="BU112" i="18"/>
  <c r="BM112" i="18"/>
  <c r="BE112" i="18"/>
  <c r="AW112" i="18"/>
  <c r="AO112" i="18"/>
  <c r="AG112" i="18"/>
  <c r="Y112" i="18"/>
  <c r="Q112" i="18"/>
  <c r="I112" i="18"/>
  <c r="FM111" i="18"/>
  <c r="FE111" i="18"/>
  <c r="EW111" i="18"/>
  <c r="EO111" i="18"/>
  <c r="EG111" i="18"/>
  <c r="DY111" i="18"/>
  <c r="DQ111" i="18"/>
  <c r="DI111" i="18"/>
  <c r="DA111" i="18"/>
  <c r="CS111" i="18"/>
  <c r="CK111" i="18"/>
  <c r="CC111" i="18"/>
  <c r="BU111" i="18"/>
  <c r="BM111" i="18"/>
  <c r="BE111" i="18"/>
  <c r="AW111" i="18"/>
  <c r="AO111" i="18"/>
  <c r="AG111" i="18"/>
  <c r="Y111" i="18"/>
  <c r="Q111" i="18"/>
  <c r="I111" i="18"/>
  <c r="FL110" i="18"/>
  <c r="FM110" i="18" s="1"/>
  <c r="FK110" i="18"/>
  <c r="FI110" i="18"/>
  <c r="FH110" i="18"/>
  <c r="FJ110" i="18" s="1"/>
  <c r="FG110" i="18"/>
  <c r="FD110" i="18"/>
  <c r="FE110" i="18" s="1"/>
  <c r="FC110" i="18"/>
  <c r="FA110" i="18"/>
  <c r="EZ110" i="18"/>
  <c r="EY110" i="18"/>
  <c r="EV110" i="18"/>
  <c r="EU110" i="18"/>
  <c r="ES110" i="18"/>
  <c r="ER110" i="18"/>
  <c r="ET110" i="18" s="1"/>
  <c r="EQ110" i="18"/>
  <c r="EN110" i="18"/>
  <c r="EM110" i="18"/>
  <c r="EO110" i="18" s="1"/>
  <c r="EL110" i="18"/>
  <c r="EK110" i="18"/>
  <c r="EJ110" i="18"/>
  <c r="EI110" i="18"/>
  <c r="EG110" i="18"/>
  <c r="EF110" i="18"/>
  <c r="EE110" i="18"/>
  <c r="EC110" i="18"/>
  <c r="ED110" i="18" s="1"/>
  <c r="EB110" i="18"/>
  <c r="EA110" i="18"/>
  <c r="DX110" i="18"/>
  <c r="DY110" i="18" s="1"/>
  <c r="DW110" i="18"/>
  <c r="DU110" i="18"/>
  <c r="DT110" i="18"/>
  <c r="DV110" i="18" s="1"/>
  <c r="DS110" i="18"/>
  <c r="DP110" i="18"/>
  <c r="DO110" i="18"/>
  <c r="DN110" i="18"/>
  <c r="DM110" i="18"/>
  <c r="DL110" i="18"/>
  <c r="DK110" i="18"/>
  <c r="DI110" i="18"/>
  <c r="DH110" i="18"/>
  <c r="DG110" i="18"/>
  <c r="DE110" i="18"/>
  <c r="DF110" i="18" s="1"/>
  <c r="DD110" i="18"/>
  <c r="DC110" i="18"/>
  <c r="CZ110" i="18"/>
  <c r="DA110" i="18" s="1"/>
  <c r="CY110" i="18"/>
  <c r="CW110" i="18"/>
  <c r="CV110" i="18"/>
  <c r="CX110" i="18" s="1"/>
  <c r="CU110" i="18"/>
  <c r="CR110" i="18"/>
  <c r="CS110" i="18" s="1"/>
  <c r="CQ110" i="18"/>
  <c r="CO110" i="18"/>
  <c r="CN110" i="18"/>
  <c r="CM110" i="18"/>
  <c r="CJ110" i="18"/>
  <c r="CI110" i="18"/>
  <c r="CG110" i="18"/>
  <c r="CF110" i="18"/>
  <c r="CH110" i="18" s="1"/>
  <c r="CE110" i="18"/>
  <c r="CB110" i="18"/>
  <c r="CA110" i="18"/>
  <c r="CC110" i="18" s="1"/>
  <c r="BZ110" i="18"/>
  <c r="BY110" i="18"/>
  <c r="BX110" i="18"/>
  <c r="BW110" i="18"/>
  <c r="BU110" i="18"/>
  <c r="BT110" i="18"/>
  <c r="BS110" i="18"/>
  <c r="BQ110" i="18"/>
  <c r="BR110" i="18" s="1"/>
  <c r="BP110" i="18"/>
  <c r="BO110" i="18"/>
  <c r="BL110" i="18"/>
  <c r="BM110" i="18" s="1"/>
  <c r="BK110" i="18"/>
  <c r="BI110" i="18"/>
  <c r="BH110" i="18"/>
  <c r="BJ110" i="18" s="1"/>
  <c r="BG110" i="18"/>
  <c r="BD110" i="18"/>
  <c r="BC110" i="18"/>
  <c r="BB110" i="18"/>
  <c r="BA110" i="18"/>
  <c r="AZ110" i="18"/>
  <c r="AY110" i="18"/>
  <c r="AW110" i="18"/>
  <c r="AV110" i="18"/>
  <c r="AU110" i="18"/>
  <c r="AS110" i="18"/>
  <c r="AT110" i="18" s="1"/>
  <c r="AR110" i="18"/>
  <c r="AQ110" i="18"/>
  <c r="AN110" i="18"/>
  <c r="AO110" i="18" s="1"/>
  <c r="AM110" i="18"/>
  <c r="AK110" i="18"/>
  <c r="AJ110" i="18"/>
  <c r="AL110" i="18" s="1"/>
  <c r="AI110" i="18"/>
  <c r="AF110" i="18"/>
  <c r="AG110" i="18" s="1"/>
  <c r="AE110" i="18"/>
  <c r="AC110" i="18"/>
  <c r="AB110" i="18"/>
  <c r="AA110" i="18"/>
  <c r="X110" i="18"/>
  <c r="W110" i="18"/>
  <c r="U110" i="18"/>
  <c r="T110" i="18"/>
  <c r="V110" i="18" s="1"/>
  <c r="S110" i="18"/>
  <c r="P110" i="18"/>
  <c r="O110" i="18"/>
  <c r="Q110" i="18" s="1"/>
  <c r="N110" i="18"/>
  <c r="M110" i="18"/>
  <c r="L110" i="18"/>
  <c r="K110" i="18"/>
  <c r="I110" i="18"/>
  <c r="H110" i="18"/>
  <c r="G110" i="18"/>
  <c r="E110" i="18"/>
  <c r="F110" i="18" s="1"/>
  <c r="D110" i="18"/>
  <c r="C110" i="18"/>
  <c r="FM109" i="18"/>
  <c r="FE109" i="18"/>
  <c r="EW109" i="18"/>
  <c r="EO109" i="18"/>
  <c r="EG109" i="18"/>
  <c r="DY109" i="18"/>
  <c r="DQ109" i="18"/>
  <c r="DI109" i="18"/>
  <c r="DA109" i="18"/>
  <c r="CS109" i="18"/>
  <c r="CK109" i="18"/>
  <c r="CC109" i="18"/>
  <c r="BU109" i="18"/>
  <c r="BM109" i="18"/>
  <c r="BE109" i="18"/>
  <c r="AW109" i="18"/>
  <c r="AO109" i="18"/>
  <c r="AG109" i="18"/>
  <c r="Y109" i="18"/>
  <c r="Q109" i="18"/>
  <c r="I109" i="18"/>
  <c r="FM108" i="18"/>
  <c r="FE108" i="18"/>
  <c r="EW108" i="18"/>
  <c r="EO108" i="18"/>
  <c r="EG108" i="18"/>
  <c r="DY108" i="18"/>
  <c r="DQ108" i="18"/>
  <c r="DI108" i="18"/>
  <c r="DA108" i="18"/>
  <c r="CS108" i="18"/>
  <c r="CK108" i="18"/>
  <c r="CC108" i="18"/>
  <c r="BU108" i="18"/>
  <c r="BM108" i="18"/>
  <c r="BE108" i="18"/>
  <c r="AW108" i="18"/>
  <c r="AG108" i="18"/>
  <c r="Y108" i="18"/>
  <c r="Q108" i="18"/>
  <c r="I108" i="18"/>
  <c r="FM107" i="18"/>
  <c r="FL107" i="18"/>
  <c r="FK107" i="18"/>
  <c r="FI107" i="18"/>
  <c r="FJ107" i="18" s="1"/>
  <c r="FH107" i="18"/>
  <c r="FG107" i="18"/>
  <c r="FD107" i="18"/>
  <c r="FE107" i="18" s="1"/>
  <c r="FC107" i="18"/>
  <c r="FA107" i="18"/>
  <c r="EZ107" i="18"/>
  <c r="FB107" i="18" s="1"/>
  <c r="EY107" i="18"/>
  <c r="EV107" i="18"/>
  <c r="EU107" i="18"/>
  <c r="ET107" i="18"/>
  <c r="ES107" i="18"/>
  <c r="ER107" i="18"/>
  <c r="EQ107" i="18"/>
  <c r="EO107" i="18"/>
  <c r="EN107" i="18"/>
  <c r="EM107" i="18"/>
  <c r="EK107" i="18"/>
  <c r="EL107" i="18" s="1"/>
  <c r="EJ107" i="18"/>
  <c r="EI107" i="18"/>
  <c r="EF107" i="18"/>
  <c r="EG107" i="18" s="1"/>
  <c r="EE107" i="18"/>
  <c r="EC107" i="18"/>
  <c r="EB107" i="18"/>
  <c r="ED107" i="18" s="1"/>
  <c r="EA107" i="18"/>
  <c r="DX107" i="18"/>
  <c r="DY107" i="18" s="1"/>
  <c r="DW107" i="18"/>
  <c r="DU107" i="18"/>
  <c r="DT107" i="18"/>
  <c r="DS107" i="18"/>
  <c r="DP107" i="18"/>
  <c r="DO107" i="18"/>
  <c r="DM107" i="18"/>
  <c r="DL107" i="18"/>
  <c r="DN107" i="18" s="1"/>
  <c r="DK107" i="18"/>
  <c r="DH107" i="18"/>
  <c r="DG107" i="18"/>
  <c r="DI107" i="18" s="1"/>
  <c r="DF107" i="18"/>
  <c r="DE107" i="18"/>
  <c r="DD107" i="18"/>
  <c r="DC107" i="18"/>
  <c r="DA107" i="18"/>
  <c r="CZ107" i="18"/>
  <c r="CY107" i="18"/>
  <c r="CW107" i="18"/>
  <c r="CX107" i="18" s="1"/>
  <c r="CV107" i="18"/>
  <c r="CU107" i="18"/>
  <c r="CR107" i="18"/>
  <c r="CS107" i="18" s="1"/>
  <c r="CQ107" i="18"/>
  <c r="CO107" i="18"/>
  <c r="CN107" i="18"/>
  <c r="CP107" i="18" s="1"/>
  <c r="CM107" i="18"/>
  <c r="CJ107" i="18"/>
  <c r="CI107" i="18"/>
  <c r="CH107" i="18"/>
  <c r="CG107" i="18"/>
  <c r="CF107" i="18"/>
  <c r="CE107" i="18"/>
  <c r="CC107" i="18"/>
  <c r="CB107" i="18"/>
  <c r="CA107" i="18"/>
  <c r="BY107" i="18"/>
  <c r="BZ107" i="18" s="1"/>
  <c r="BX107" i="18"/>
  <c r="BW107" i="18"/>
  <c r="BT107" i="18"/>
  <c r="BU107" i="18" s="1"/>
  <c r="BS107" i="18"/>
  <c r="BQ107" i="18"/>
  <c r="BP107" i="18"/>
  <c r="BR107" i="18" s="1"/>
  <c r="BO107" i="18"/>
  <c r="BL107" i="18"/>
  <c r="BM107" i="18" s="1"/>
  <c r="BK107" i="18"/>
  <c r="BI107" i="18"/>
  <c r="BH107" i="18"/>
  <c r="BG107" i="18"/>
  <c r="BD107" i="18"/>
  <c r="BC107" i="18"/>
  <c r="BA107" i="18"/>
  <c r="AZ107" i="18"/>
  <c r="BB107" i="18" s="1"/>
  <c r="AY107" i="18"/>
  <c r="AV107" i="18"/>
  <c r="AU107" i="18"/>
  <c r="AW107" i="18" s="1"/>
  <c r="AT107" i="18"/>
  <c r="AS107" i="18"/>
  <c r="AR107" i="18"/>
  <c r="AQ107" i="18"/>
  <c r="AO107" i="18"/>
  <c r="AN107" i="18"/>
  <c r="AM107" i="18"/>
  <c r="AK107" i="18"/>
  <c r="AL107" i="18" s="1"/>
  <c r="AJ107" i="18"/>
  <c r="AI107" i="18"/>
  <c r="AF107" i="18"/>
  <c r="AG107" i="18" s="1"/>
  <c r="AE107" i="18"/>
  <c r="AC107" i="18"/>
  <c r="AB107" i="18"/>
  <c r="AD107" i="18" s="1"/>
  <c r="AA107" i="18"/>
  <c r="X107" i="18"/>
  <c r="W107" i="18"/>
  <c r="V107" i="18"/>
  <c r="U107" i="18"/>
  <c r="T107" i="18"/>
  <c r="S107" i="18"/>
  <c r="Q107" i="18"/>
  <c r="P107" i="18"/>
  <c r="O107" i="18"/>
  <c r="M107" i="18"/>
  <c r="N107" i="18" s="1"/>
  <c r="L107" i="18"/>
  <c r="K107" i="18"/>
  <c r="H107" i="18"/>
  <c r="I107" i="18" s="1"/>
  <c r="G107" i="18"/>
  <c r="E107" i="18"/>
  <c r="D107" i="18"/>
  <c r="F107" i="18" s="1"/>
  <c r="C107" i="18"/>
  <c r="FM106" i="18"/>
  <c r="FE106" i="18"/>
  <c r="EW106" i="18"/>
  <c r="EO106" i="18"/>
  <c r="EG106" i="18"/>
  <c r="DY106" i="18"/>
  <c r="DQ106" i="18"/>
  <c r="DI106" i="18"/>
  <c r="DA106" i="18"/>
  <c r="CS106" i="18"/>
  <c r="CK106" i="18"/>
  <c r="CC106" i="18"/>
  <c r="BU106" i="18"/>
  <c r="BM106" i="18"/>
  <c r="BE106" i="18"/>
  <c r="AW106" i="18"/>
  <c r="AO106" i="18"/>
  <c r="AG106" i="18"/>
  <c r="Y106" i="18"/>
  <c r="Q106" i="18"/>
  <c r="I106" i="18"/>
  <c r="FM105" i="18"/>
  <c r="FE105" i="18"/>
  <c r="EW105" i="18"/>
  <c r="EO105" i="18"/>
  <c r="EG105" i="18"/>
  <c r="DY105" i="18"/>
  <c r="DQ105" i="18"/>
  <c r="DI105" i="18"/>
  <c r="DA105" i="18"/>
  <c r="CS105" i="18"/>
  <c r="CK105" i="18"/>
  <c r="CC105" i="18"/>
  <c r="BU105" i="18"/>
  <c r="BM105" i="18"/>
  <c r="BE105" i="18"/>
  <c r="AW105" i="18"/>
  <c r="AO105" i="18"/>
  <c r="AG105" i="18"/>
  <c r="Y105" i="18"/>
  <c r="Q105" i="18"/>
  <c r="I105" i="18"/>
  <c r="FM104" i="18"/>
  <c r="FE104" i="18"/>
  <c r="EW104" i="18"/>
  <c r="EG104" i="18"/>
  <c r="DY104" i="18"/>
  <c r="DQ104" i="18"/>
  <c r="DI104" i="18"/>
  <c r="DA104" i="18"/>
  <c r="CS104" i="18"/>
  <c r="CK104" i="18"/>
  <c r="CC104" i="18"/>
  <c r="BU104" i="18"/>
  <c r="BM104" i="18"/>
  <c r="BE104" i="18"/>
  <c r="AW104" i="18"/>
  <c r="AO104" i="18"/>
  <c r="AG104" i="18"/>
  <c r="Y104" i="18"/>
  <c r="Q104" i="18"/>
  <c r="I104" i="18"/>
  <c r="FM103" i="18"/>
  <c r="FE103" i="18"/>
  <c r="EW103" i="18"/>
  <c r="EO103" i="18"/>
  <c r="EG103" i="18"/>
  <c r="DY103" i="18"/>
  <c r="DQ103" i="18"/>
  <c r="DI103" i="18"/>
  <c r="DA103" i="18"/>
  <c r="CS103" i="18"/>
  <c r="CK103" i="18"/>
  <c r="CC103" i="18"/>
  <c r="BU103" i="18"/>
  <c r="BM103" i="18"/>
  <c r="BE103" i="18"/>
  <c r="AW103" i="18"/>
  <c r="AO103" i="18"/>
  <c r="AG103" i="18"/>
  <c r="Y103" i="18"/>
  <c r="Q103" i="18"/>
  <c r="I103" i="18"/>
  <c r="FM102" i="18"/>
  <c r="FE102" i="18"/>
  <c r="EW102" i="18"/>
  <c r="EO102" i="18"/>
  <c r="EG102" i="18"/>
  <c r="DY102" i="18"/>
  <c r="DQ102" i="18"/>
  <c r="DI102" i="18"/>
  <c r="DA102" i="18"/>
  <c r="CS102" i="18"/>
  <c r="CK102" i="18"/>
  <c r="CC102" i="18"/>
  <c r="BU102" i="18"/>
  <c r="BM102" i="18"/>
  <c r="BE102" i="18"/>
  <c r="AW102" i="18"/>
  <c r="AO102" i="18"/>
  <c r="AG102" i="18"/>
  <c r="Y102" i="18"/>
  <c r="Q102" i="18"/>
  <c r="I102" i="18"/>
  <c r="FL101" i="18"/>
  <c r="FM101" i="18" s="1"/>
  <c r="FK101" i="18"/>
  <c r="FI101" i="18"/>
  <c r="FH101" i="18"/>
  <c r="FG101" i="18"/>
  <c r="FD101" i="18"/>
  <c r="FC101" i="18"/>
  <c r="FA101" i="18"/>
  <c r="EZ101" i="18"/>
  <c r="FB101" i="18" s="1"/>
  <c r="EY101" i="18"/>
  <c r="EV101" i="18"/>
  <c r="EU101" i="18"/>
  <c r="EW101" i="18" s="1"/>
  <c r="ET101" i="18"/>
  <c r="ES101" i="18"/>
  <c r="ER101" i="18"/>
  <c r="EQ101" i="18"/>
  <c r="EO101" i="18"/>
  <c r="EN101" i="18"/>
  <c r="EM101" i="18"/>
  <c r="EK101" i="18"/>
  <c r="EL101" i="18" s="1"/>
  <c r="EJ101" i="18"/>
  <c r="EI101" i="18"/>
  <c r="EF101" i="18"/>
  <c r="EG101" i="18" s="1"/>
  <c r="EE101" i="18"/>
  <c r="EC101" i="18"/>
  <c r="EB101" i="18"/>
  <c r="ED101" i="18" s="1"/>
  <c r="EA101" i="18"/>
  <c r="DX101" i="18"/>
  <c r="DW101" i="18"/>
  <c r="DV101" i="18"/>
  <c r="DU101" i="18"/>
  <c r="DT101" i="18"/>
  <c r="DS101" i="18"/>
  <c r="DQ101" i="18"/>
  <c r="DP101" i="18"/>
  <c r="DO101" i="18"/>
  <c r="DM101" i="18"/>
  <c r="DN101" i="18" s="1"/>
  <c r="DL101" i="18"/>
  <c r="DK101" i="18"/>
  <c r="DH101" i="18"/>
  <c r="DI101" i="18" s="1"/>
  <c r="DG101" i="18"/>
  <c r="DE101" i="18"/>
  <c r="DD101" i="18"/>
  <c r="DF101" i="18" s="1"/>
  <c r="DC101" i="18"/>
  <c r="CZ101" i="18"/>
  <c r="DA101" i="18" s="1"/>
  <c r="CY101" i="18"/>
  <c r="CW101" i="18"/>
  <c r="CV101" i="18"/>
  <c r="CU101" i="18"/>
  <c r="CR101" i="18"/>
  <c r="CQ101" i="18"/>
  <c r="CO101" i="18"/>
  <c r="CN101" i="18"/>
  <c r="CP101" i="18" s="1"/>
  <c r="CM101" i="18"/>
  <c r="CJ101" i="18"/>
  <c r="CI101" i="18"/>
  <c r="CK101" i="18" s="1"/>
  <c r="CH101" i="18"/>
  <c r="CG101" i="18"/>
  <c r="CF101" i="18"/>
  <c r="CE101" i="18"/>
  <c r="CC101" i="18"/>
  <c r="CB101" i="18"/>
  <c r="CA101" i="18"/>
  <c r="BY101" i="18"/>
  <c r="BZ101" i="18" s="1"/>
  <c r="BX101" i="18"/>
  <c r="BW101" i="18"/>
  <c r="BT101" i="18"/>
  <c r="BU101" i="18" s="1"/>
  <c r="BS101" i="18"/>
  <c r="BQ101" i="18"/>
  <c r="BP101" i="18"/>
  <c r="BR101" i="18" s="1"/>
  <c r="BO101" i="18"/>
  <c r="BL101" i="18"/>
  <c r="BK101" i="18"/>
  <c r="BJ101" i="18"/>
  <c r="BI101" i="18"/>
  <c r="BH101" i="18"/>
  <c r="BG101" i="18"/>
  <c r="BE101" i="18"/>
  <c r="BD101" i="18"/>
  <c r="BC101" i="18"/>
  <c r="BA101" i="18"/>
  <c r="BB101" i="18" s="1"/>
  <c r="AZ101" i="18"/>
  <c r="AY101" i="18"/>
  <c r="AV101" i="18"/>
  <c r="AW101" i="18" s="1"/>
  <c r="AU101" i="18"/>
  <c r="AS101" i="18"/>
  <c r="AR101" i="18"/>
  <c r="AT101" i="18" s="1"/>
  <c r="AQ101" i="18"/>
  <c r="AN101" i="18"/>
  <c r="AO101" i="18" s="1"/>
  <c r="AM101" i="18"/>
  <c r="AK101" i="18"/>
  <c r="AJ101" i="18"/>
  <c r="AI101" i="18"/>
  <c r="AF101" i="18"/>
  <c r="AE101" i="18"/>
  <c r="AC101" i="18"/>
  <c r="AB101" i="18"/>
  <c r="AD101" i="18" s="1"/>
  <c r="AA101" i="18"/>
  <c r="X101" i="18"/>
  <c r="W101" i="18"/>
  <c r="Y101" i="18" s="1"/>
  <c r="V101" i="18"/>
  <c r="U101" i="18"/>
  <c r="T101" i="18"/>
  <c r="S101" i="18"/>
  <c r="Q101" i="18"/>
  <c r="P101" i="18"/>
  <c r="O101" i="18"/>
  <c r="M101" i="18"/>
  <c r="N101" i="18" s="1"/>
  <c r="L101" i="18"/>
  <c r="K101" i="18"/>
  <c r="H101" i="18"/>
  <c r="I101" i="18" s="1"/>
  <c r="G101" i="18"/>
  <c r="E101" i="18"/>
  <c r="D101" i="18"/>
  <c r="F101" i="18" s="1"/>
  <c r="C101" i="18"/>
  <c r="FM100" i="18"/>
  <c r="FE100" i="18"/>
  <c r="EW100" i="18"/>
  <c r="EO100" i="18"/>
  <c r="EG100" i="18"/>
  <c r="DY100" i="18"/>
  <c r="DQ100" i="18"/>
  <c r="DI100" i="18"/>
  <c r="DA100" i="18"/>
  <c r="CS100" i="18"/>
  <c r="CK100" i="18"/>
  <c r="CC100" i="18"/>
  <c r="BU100" i="18"/>
  <c r="BM100" i="18"/>
  <c r="BE100" i="18"/>
  <c r="AW100" i="18"/>
  <c r="AO100" i="18"/>
  <c r="AG100" i="18"/>
  <c r="Y100" i="18"/>
  <c r="Q100" i="18"/>
  <c r="I100" i="18"/>
  <c r="FM99" i="18"/>
  <c r="FE99" i="18"/>
  <c r="EW99" i="18"/>
  <c r="EO99" i="18"/>
  <c r="EG99" i="18"/>
  <c r="DY99" i="18"/>
  <c r="DQ99" i="18"/>
  <c r="DI99" i="18"/>
  <c r="DA99" i="18"/>
  <c r="CS99" i="18"/>
  <c r="CK99" i="18"/>
  <c r="CC99" i="18"/>
  <c r="BU99" i="18"/>
  <c r="BM99" i="18"/>
  <c r="BE99" i="18"/>
  <c r="AW99" i="18"/>
  <c r="AO99" i="18"/>
  <c r="AG99" i="18"/>
  <c r="Y99" i="18"/>
  <c r="Q99" i="18"/>
  <c r="I99" i="18"/>
  <c r="FM98" i="18"/>
  <c r="FE98" i="18"/>
  <c r="EW98" i="18"/>
  <c r="EO98" i="18"/>
  <c r="EG98" i="18"/>
  <c r="DY98" i="18"/>
  <c r="DQ98" i="18"/>
  <c r="DI98" i="18"/>
  <c r="DA98" i="18"/>
  <c r="CS98" i="18"/>
  <c r="CK98" i="18"/>
  <c r="CC98" i="18"/>
  <c r="BU98" i="18"/>
  <c r="BM98" i="18"/>
  <c r="BE98" i="18"/>
  <c r="AW98" i="18"/>
  <c r="AO98" i="18"/>
  <c r="AG98" i="18"/>
  <c r="Y98" i="18"/>
  <c r="Q98" i="18"/>
  <c r="I98" i="18"/>
  <c r="FM97" i="18"/>
  <c r="FE97" i="18"/>
  <c r="EW97" i="18"/>
  <c r="EO97" i="18"/>
  <c r="EG97" i="18"/>
  <c r="DY97" i="18"/>
  <c r="DQ97" i="18"/>
  <c r="DI97" i="18"/>
  <c r="DA97" i="18"/>
  <c r="CS97" i="18"/>
  <c r="CK97" i="18"/>
  <c r="CC97" i="18"/>
  <c r="BU97" i="18"/>
  <c r="BM97" i="18"/>
  <c r="BE97" i="18"/>
  <c r="AW97" i="18"/>
  <c r="AO97" i="18"/>
  <c r="AG97" i="18"/>
  <c r="Y97" i="18"/>
  <c r="Q97" i="18"/>
  <c r="I97" i="18"/>
  <c r="FM96" i="18"/>
  <c r="FE96" i="18"/>
  <c r="EW96" i="18"/>
  <c r="EO96" i="18"/>
  <c r="EG96" i="18"/>
  <c r="DY96" i="18"/>
  <c r="DQ96" i="18"/>
  <c r="DI96" i="18"/>
  <c r="DA96" i="18"/>
  <c r="CS96" i="18"/>
  <c r="CK96" i="18"/>
  <c r="CC96" i="18"/>
  <c r="BU96" i="18"/>
  <c r="BM96" i="18"/>
  <c r="BE96" i="18"/>
  <c r="AW96" i="18"/>
  <c r="AO96" i="18"/>
  <c r="AG96" i="18"/>
  <c r="Y96" i="18"/>
  <c r="Q96" i="18"/>
  <c r="I96" i="18"/>
  <c r="FL95" i="18"/>
  <c r="FM95" i="18" s="1"/>
  <c r="FK95" i="18"/>
  <c r="FI95" i="18"/>
  <c r="FH95" i="18"/>
  <c r="FJ95" i="18" s="1"/>
  <c r="FG95" i="18"/>
  <c r="FD95" i="18"/>
  <c r="FE95" i="18" s="1"/>
  <c r="FC95" i="18"/>
  <c r="FA95" i="18"/>
  <c r="EZ95" i="18"/>
  <c r="FB95" i="18" s="1"/>
  <c r="EY95" i="18"/>
  <c r="EV95" i="18"/>
  <c r="EU95" i="18"/>
  <c r="EW95" i="18" s="1"/>
  <c r="ES95" i="18"/>
  <c r="ET95" i="18" s="1"/>
  <c r="ER95" i="18"/>
  <c r="EQ95" i="18"/>
  <c r="EN95" i="18"/>
  <c r="EO95" i="18" s="1"/>
  <c r="EM95" i="18"/>
  <c r="EL95" i="18"/>
  <c r="EK95" i="18"/>
  <c r="EJ95" i="18"/>
  <c r="EI95" i="18"/>
  <c r="EG95" i="18"/>
  <c r="EF95" i="18"/>
  <c r="EE95" i="18"/>
  <c r="EC95" i="18"/>
  <c r="EB95" i="18"/>
  <c r="ED95" i="18" s="1"/>
  <c r="EA95" i="18"/>
  <c r="DX95" i="18"/>
  <c r="DW95" i="18"/>
  <c r="DV95" i="18"/>
  <c r="DU95" i="18"/>
  <c r="DT95" i="18"/>
  <c r="DS95" i="18"/>
  <c r="DQ95" i="18"/>
  <c r="DP95" i="18"/>
  <c r="DO95" i="18"/>
  <c r="DM95" i="18"/>
  <c r="DN95" i="18" s="1"/>
  <c r="DL95" i="18"/>
  <c r="DK95" i="18"/>
  <c r="DH95" i="18"/>
  <c r="DI95" i="18" s="1"/>
  <c r="DG95" i="18"/>
  <c r="DE95" i="18"/>
  <c r="DD95" i="18"/>
  <c r="DF95" i="18" s="1"/>
  <c r="DC95" i="18"/>
  <c r="CZ95" i="18"/>
  <c r="DA95" i="18" s="1"/>
  <c r="CY95" i="18"/>
  <c r="CW95" i="18"/>
  <c r="CV95" i="18"/>
  <c r="CX95" i="18" s="1"/>
  <c r="CU95" i="18"/>
  <c r="CR95" i="18"/>
  <c r="CS95" i="18" s="1"/>
  <c r="CQ95" i="18"/>
  <c r="CO95" i="18"/>
  <c r="CN95" i="18"/>
  <c r="CP95" i="18" s="1"/>
  <c r="CM95" i="18"/>
  <c r="CJ95" i="18"/>
  <c r="CI95" i="18"/>
  <c r="CK95" i="18" s="1"/>
  <c r="CG95" i="18"/>
  <c r="CH95" i="18" s="1"/>
  <c r="CF95" i="18"/>
  <c r="CE95" i="18"/>
  <c r="CB95" i="18"/>
  <c r="CC95" i="18" s="1"/>
  <c r="CA95" i="18"/>
  <c r="BZ95" i="18"/>
  <c r="BY95" i="18"/>
  <c r="BX95" i="18"/>
  <c r="BW95" i="18"/>
  <c r="BU95" i="18"/>
  <c r="BT95" i="18"/>
  <c r="BS95" i="18"/>
  <c r="BQ95" i="18"/>
  <c r="BP95" i="18"/>
  <c r="BR95" i="18" s="1"/>
  <c r="BO95" i="18"/>
  <c r="BL95" i="18"/>
  <c r="BK95" i="18"/>
  <c r="BJ95" i="18"/>
  <c r="BI95" i="18"/>
  <c r="BH95" i="18"/>
  <c r="BG95" i="18"/>
  <c r="BE95" i="18"/>
  <c r="BD95" i="18"/>
  <c r="BC95" i="18"/>
  <c r="BA95" i="18"/>
  <c r="BB95" i="18" s="1"/>
  <c r="AZ95" i="18"/>
  <c r="AY95" i="18"/>
  <c r="AV95" i="18"/>
  <c r="AW95" i="18" s="1"/>
  <c r="AU95" i="18"/>
  <c r="AS95" i="18"/>
  <c r="AR95" i="18"/>
  <c r="AT95" i="18" s="1"/>
  <c r="AQ95" i="18"/>
  <c r="AN95" i="18"/>
  <c r="AO95" i="18" s="1"/>
  <c r="AM95" i="18"/>
  <c r="AK95" i="18"/>
  <c r="AJ95" i="18"/>
  <c r="AL95" i="18" s="1"/>
  <c r="AI95" i="18"/>
  <c r="AF95" i="18"/>
  <c r="AG95" i="18" s="1"/>
  <c r="AE95" i="18"/>
  <c r="AC95" i="18"/>
  <c r="AB95" i="18"/>
  <c r="AD95" i="18" s="1"/>
  <c r="AA95" i="18"/>
  <c r="X95" i="18"/>
  <c r="W95" i="18"/>
  <c r="Y95" i="18" s="1"/>
  <c r="U95" i="18"/>
  <c r="V95" i="18" s="1"/>
  <c r="T95" i="18"/>
  <c r="S95" i="18"/>
  <c r="P95" i="18"/>
  <c r="Q95" i="18" s="1"/>
  <c r="O95" i="18"/>
  <c r="N95" i="18"/>
  <c r="M95" i="18"/>
  <c r="L95" i="18"/>
  <c r="K95" i="18"/>
  <c r="I95" i="18"/>
  <c r="H95" i="18"/>
  <c r="G95" i="18"/>
  <c r="E95" i="18"/>
  <c r="D95" i="18"/>
  <c r="F95" i="18" s="1"/>
  <c r="C95" i="18"/>
  <c r="FM94" i="18"/>
  <c r="FE94" i="18"/>
  <c r="EW94" i="18"/>
  <c r="EO94" i="18"/>
  <c r="EG94" i="18"/>
  <c r="DY94" i="18"/>
  <c r="DQ94" i="18"/>
  <c r="DI94" i="18"/>
  <c r="DA94" i="18"/>
  <c r="CS94" i="18"/>
  <c r="CK94" i="18"/>
  <c r="CC94" i="18"/>
  <c r="BU94" i="18"/>
  <c r="BM94" i="18"/>
  <c r="BE94" i="18"/>
  <c r="AW94" i="18"/>
  <c r="AO94" i="18"/>
  <c r="AG94" i="18"/>
  <c r="Y94" i="18"/>
  <c r="Q94" i="18"/>
  <c r="I94" i="18"/>
  <c r="FM93" i="18"/>
  <c r="FE93" i="18"/>
  <c r="EW93" i="18"/>
  <c r="EO93" i="18"/>
  <c r="EG93" i="18"/>
  <c r="DY93" i="18"/>
  <c r="DQ93" i="18"/>
  <c r="DI93" i="18"/>
  <c r="DA93" i="18"/>
  <c r="CS93" i="18"/>
  <c r="CK93" i="18"/>
  <c r="CC93" i="18"/>
  <c r="BU93" i="18"/>
  <c r="BM93" i="18"/>
  <c r="BE93" i="18"/>
  <c r="AW93" i="18"/>
  <c r="AO93" i="18"/>
  <c r="AG93" i="18"/>
  <c r="Y93" i="18"/>
  <c r="Q93" i="18"/>
  <c r="I93" i="18"/>
  <c r="FM92" i="18"/>
  <c r="FE92" i="18"/>
  <c r="EW92" i="18"/>
  <c r="EO92" i="18"/>
  <c r="EG92" i="18"/>
  <c r="DY92" i="18"/>
  <c r="DQ92" i="18"/>
  <c r="DI92" i="18"/>
  <c r="DA92" i="18"/>
  <c r="CS92" i="18"/>
  <c r="CK92" i="18"/>
  <c r="CC92" i="18"/>
  <c r="BU92" i="18"/>
  <c r="BM92" i="18"/>
  <c r="BE92" i="18"/>
  <c r="AW92" i="18"/>
  <c r="AO92" i="18"/>
  <c r="AG92" i="18"/>
  <c r="Y92" i="18"/>
  <c r="Q92" i="18"/>
  <c r="I92" i="18"/>
  <c r="FM91" i="18"/>
  <c r="FE91" i="18"/>
  <c r="EW91" i="18"/>
  <c r="EO91" i="18"/>
  <c r="EG91" i="18"/>
  <c r="DY91" i="18"/>
  <c r="DQ91" i="18"/>
  <c r="DI91" i="18"/>
  <c r="DA91" i="18"/>
  <c r="CS91" i="18"/>
  <c r="CK91" i="18"/>
  <c r="CC91" i="18"/>
  <c r="BU91" i="18"/>
  <c r="BM91" i="18"/>
  <c r="BE91" i="18"/>
  <c r="AW91" i="18"/>
  <c r="AO91" i="18"/>
  <c r="AG91" i="18"/>
  <c r="Y91" i="18"/>
  <c r="Q91" i="18"/>
  <c r="I91" i="18"/>
  <c r="FM90" i="18"/>
  <c r="FE90" i="18"/>
  <c r="EW90" i="18"/>
  <c r="EO90" i="18"/>
  <c r="EG90" i="18"/>
  <c r="DY90" i="18"/>
  <c r="DQ90" i="18"/>
  <c r="DI90" i="18"/>
  <c r="DA90" i="18"/>
  <c r="CS90" i="18"/>
  <c r="CK90" i="18"/>
  <c r="CC90" i="18"/>
  <c r="BU90" i="18"/>
  <c r="BM90" i="18"/>
  <c r="BE90" i="18"/>
  <c r="AW90" i="18"/>
  <c r="AO90" i="18"/>
  <c r="AG90" i="18"/>
  <c r="Y90" i="18"/>
  <c r="Q90" i="18"/>
  <c r="I90" i="18"/>
  <c r="FL89" i="18"/>
  <c r="FM89" i="18" s="1"/>
  <c r="FK89" i="18"/>
  <c r="FI89" i="18"/>
  <c r="FH89" i="18"/>
  <c r="FJ89" i="18" s="1"/>
  <c r="FG89" i="18"/>
  <c r="FD89" i="18"/>
  <c r="FC89" i="18"/>
  <c r="FB89" i="18"/>
  <c r="FA89" i="18"/>
  <c r="EZ89" i="18"/>
  <c r="EY89" i="18"/>
  <c r="EW89" i="18"/>
  <c r="EV89" i="18"/>
  <c r="EU89" i="18"/>
  <c r="ES89" i="18"/>
  <c r="ET89" i="18" s="1"/>
  <c r="ER89" i="18"/>
  <c r="EQ89" i="18"/>
  <c r="EN89" i="18"/>
  <c r="EO89" i="18" s="1"/>
  <c r="EM89" i="18"/>
  <c r="EK89" i="18"/>
  <c r="EJ89" i="18"/>
  <c r="EL89" i="18" s="1"/>
  <c r="EI89" i="18"/>
  <c r="EF89" i="18"/>
  <c r="EG89" i="18" s="1"/>
  <c r="EE89" i="18"/>
  <c r="EC89" i="18"/>
  <c r="EB89" i="18"/>
  <c r="EA89" i="18"/>
  <c r="DX89" i="18"/>
  <c r="DW89" i="18"/>
  <c r="DU89" i="18"/>
  <c r="DT89" i="18"/>
  <c r="DV89" i="18" s="1"/>
  <c r="DS89" i="18"/>
  <c r="DP89" i="18"/>
  <c r="DO89" i="18"/>
  <c r="DQ89" i="18" s="1"/>
  <c r="DN89" i="18"/>
  <c r="DM89" i="18"/>
  <c r="DL89" i="18"/>
  <c r="DK89" i="18"/>
  <c r="DI89" i="18"/>
  <c r="DH89" i="18"/>
  <c r="DG89" i="18"/>
  <c r="DE89" i="18"/>
  <c r="DF89" i="18" s="1"/>
  <c r="DD89" i="18"/>
  <c r="DC89" i="18"/>
  <c r="CZ89" i="18"/>
  <c r="DA89" i="18" s="1"/>
  <c r="CY89" i="18"/>
  <c r="CW89" i="18"/>
  <c r="CV89" i="18"/>
  <c r="CX89" i="18" s="1"/>
  <c r="CU89" i="18"/>
  <c r="CR89" i="18"/>
  <c r="CQ89" i="18"/>
  <c r="CP89" i="18"/>
  <c r="CO89" i="18"/>
  <c r="CN89" i="18"/>
  <c r="CM89" i="18"/>
  <c r="CK89" i="18"/>
  <c r="CJ89" i="18"/>
  <c r="CI89" i="18"/>
  <c r="CG89" i="18"/>
  <c r="CH89" i="18" s="1"/>
  <c r="CF89" i="18"/>
  <c r="CE89" i="18"/>
  <c r="CB89" i="18"/>
  <c r="CC89" i="18" s="1"/>
  <c r="CA89" i="18"/>
  <c r="BY89" i="18"/>
  <c r="BX89" i="18"/>
  <c r="BZ89" i="18" s="1"/>
  <c r="BW89" i="18"/>
  <c r="BT89" i="18"/>
  <c r="BU89" i="18" s="1"/>
  <c r="BS89" i="18"/>
  <c r="BQ89" i="18"/>
  <c r="BP89" i="18"/>
  <c r="BO89" i="18"/>
  <c r="BL89" i="18"/>
  <c r="BK89" i="18"/>
  <c r="BI89" i="18"/>
  <c r="BH89" i="18"/>
  <c r="BJ89" i="18" s="1"/>
  <c r="BG89" i="18"/>
  <c r="BD89" i="18"/>
  <c r="BC89" i="18"/>
  <c r="BE89" i="18" s="1"/>
  <c r="BB89" i="18"/>
  <c r="BA89" i="18"/>
  <c r="AZ89" i="18"/>
  <c r="AY89" i="18"/>
  <c r="AW89" i="18"/>
  <c r="AV89" i="18"/>
  <c r="AU89" i="18"/>
  <c r="AS89" i="18"/>
  <c r="AT89" i="18" s="1"/>
  <c r="AR89" i="18"/>
  <c r="AQ89" i="18"/>
  <c r="AN89" i="18"/>
  <c r="AO89" i="18" s="1"/>
  <c r="AM89" i="18"/>
  <c r="AK89" i="18"/>
  <c r="AJ89" i="18"/>
  <c r="AL89" i="18" s="1"/>
  <c r="AI89" i="18"/>
  <c r="AF89" i="18"/>
  <c r="AE89" i="18"/>
  <c r="AD89" i="18"/>
  <c r="AC89" i="18"/>
  <c r="AB89" i="18"/>
  <c r="AA89" i="18"/>
  <c r="Y89" i="18"/>
  <c r="X89" i="18"/>
  <c r="W89" i="18"/>
  <c r="U89" i="18"/>
  <c r="V89" i="18" s="1"/>
  <c r="T89" i="18"/>
  <c r="S89" i="18"/>
  <c r="P89" i="18"/>
  <c r="Q89" i="18" s="1"/>
  <c r="O89" i="18"/>
  <c r="M89" i="18"/>
  <c r="L89" i="18"/>
  <c r="N89" i="18" s="1"/>
  <c r="K89" i="18"/>
  <c r="H89" i="18"/>
  <c r="I89" i="18" s="1"/>
  <c r="G89" i="18"/>
  <c r="E89" i="18"/>
  <c r="D89" i="18"/>
  <c r="C89" i="18"/>
  <c r="FM88" i="18"/>
  <c r="FE88" i="18"/>
  <c r="EW88" i="18"/>
  <c r="EO88" i="18"/>
  <c r="EG88" i="18"/>
  <c r="DY88" i="18"/>
  <c r="DQ88" i="18"/>
  <c r="DI88" i="18"/>
  <c r="DA88" i="18"/>
  <c r="CS88" i="18"/>
  <c r="CK88" i="18"/>
  <c r="CC88" i="18"/>
  <c r="BU88" i="18"/>
  <c r="BM88" i="18"/>
  <c r="BE88" i="18"/>
  <c r="AW88" i="18"/>
  <c r="AO88" i="18"/>
  <c r="AG88" i="18"/>
  <c r="Y88" i="18"/>
  <c r="Q88" i="18"/>
  <c r="I88" i="18"/>
  <c r="FM87" i="18"/>
  <c r="FE87" i="18"/>
  <c r="EW87" i="18"/>
  <c r="EO87" i="18"/>
  <c r="EG87" i="18"/>
  <c r="DY87" i="18"/>
  <c r="DQ87" i="18"/>
  <c r="DI87" i="18"/>
  <c r="DA87" i="18"/>
  <c r="CS87" i="18"/>
  <c r="CK87" i="18"/>
  <c r="CC87" i="18"/>
  <c r="BU87" i="18"/>
  <c r="BM87" i="18"/>
  <c r="BE87" i="18"/>
  <c r="AW87" i="18"/>
  <c r="AO87" i="18"/>
  <c r="AG87" i="18"/>
  <c r="Y87" i="18"/>
  <c r="Q87" i="18"/>
  <c r="I87" i="18"/>
  <c r="FM86" i="18"/>
  <c r="FE86" i="18"/>
  <c r="EW86" i="18"/>
  <c r="EO86" i="18"/>
  <c r="EG86" i="18"/>
  <c r="DY86" i="18"/>
  <c r="DQ86" i="18"/>
  <c r="DI86" i="18"/>
  <c r="DA86" i="18"/>
  <c r="CS86" i="18"/>
  <c r="CK86" i="18"/>
  <c r="CC86" i="18"/>
  <c r="BU86" i="18"/>
  <c r="BM86" i="18"/>
  <c r="BE86" i="18"/>
  <c r="AW86" i="18"/>
  <c r="AO86" i="18"/>
  <c r="AG86" i="18"/>
  <c r="Y86" i="18"/>
  <c r="Q86" i="18"/>
  <c r="I86" i="18"/>
  <c r="FM85" i="18"/>
  <c r="FE85" i="18"/>
  <c r="EW85" i="18"/>
  <c r="EO85" i="18"/>
  <c r="EG85" i="18"/>
  <c r="DY85" i="18"/>
  <c r="DQ85" i="18"/>
  <c r="DI85" i="18"/>
  <c r="DA85" i="18"/>
  <c r="CS85" i="18"/>
  <c r="CK85" i="18"/>
  <c r="CC85" i="18"/>
  <c r="BU85" i="18"/>
  <c r="BM85" i="18"/>
  <c r="BE85" i="18"/>
  <c r="AW85" i="18"/>
  <c r="AO85" i="18"/>
  <c r="AG85" i="18"/>
  <c r="Y85" i="18"/>
  <c r="Q85" i="18"/>
  <c r="I85" i="18"/>
  <c r="FM84" i="18"/>
  <c r="FE84" i="18"/>
  <c r="EW84" i="18"/>
  <c r="EO84" i="18"/>
  <c r="EG84" i="18"/>
  <c r="DY84" i="18"/>
  <c r="DQ84" i="18"/>
  <c r="DI84" i="18"/>
  <c r="DA84" i="18"/>
  <c r="CS84" i="18"/>
  <c r="CK84" i="18"/>
  <c r="CC84" i="18"/>
  <c r="BU84" i="18"/>
  <c r="BM84" i="18"/>
  <c r="BE84" i="18"/>
  <c r="AW84" i="18"/>
  <c r="AO84" i="18"/>
  <c r="AG84" i="18"/>
  <c r="Y84" i="18"/>
  <c r="Q84" i="18"/>
  <c r="I84" i="18"/>
  <c r="FM83" i="18"/>
  <c r="FL83" i="18"/>
  <c r="FK83" i="18"/>
  <c r="FI83" i="18"/>
  <c r="FH83" i="18"/>
  <c r="FJ83" i="18" s="1"/>
  <c r="FG83" i="18"/>
  <c r="FD83" i="18"/>
  <c r="FC83" i="18"/>
  <c r="FB83" i="18"/>
  <c r="FA83" i="18"/>
  <c r="EZ83" i="18"/>
  <c r="EY83" i="18"/>
  <c r="EW83" i="18"/>
  <c r="EV83" i="18"/>
  <c r="EU83" i="18"/>
  <c r="ES83" i="18"/>
  <c r="ET83" i="18" s="1"/>
  <c r="ER83" i="18"/>
  <c r="EQ83" i="18"/>
  <c r="EN83" i="18"/>
  <c r="EO83" i="18" s="1"/>
  <c r="EM83" i="18"/>
  <c r="EK83" i="18"/>
  <c r="EJ83" i="18"/>
  <c r="EL83" i="18" s="1"/>
  <c r="EI83" i="18"/>
  <c r="EF83" i="18"/>
  <c r="EG83" i="18" s="1"/>
  <c r="EE83" i="18"/>
  <c r="EC83" i="18"/>
  <c r="EB83" i="18"/>
  <c r="ED83" i="18" s="1"/>
  <c r="EA83" i="18"/>
  <c r="DX83" i="18"/>
  <c r="DY83" i="18" s="1"/>
  <c r="DW83" i="18"/>
  <c r="DU83" i="18"/>
  <c r="DT83" i="18"/>
  <c r="DV83" i="18" s="1"/>
  <c r="DS83" i="18"/>
  <c r="DP83" i="18"/>
  <c r="DO83" i="18"/>
  <c r="DQ83" i="18" s="1"/>
  <c r="DM83" i="18"/>
  <c r="DN83" i="18" s="1"/>
  <c r="DL83" i="18"/>
  <c r="DK83" i="18"/>
  <c r="DH83" i="18"/>
  <c r="DI83" i="18" s="1"/>
  <c r="DG83" i="18"/>
  <c r="DF83" i="18"/>
  <c r="DE83" i="18"/>
  <c r="DD83" i="18"/>
  <c r="DC83" i="18"/>
  <c r="DA83" i="18"/>
  <c r="CZ83" i="18"/>
  <c r="CY83" i="18"/>
  <c r="CW83" i="18"/>
  <c r="CV83" i="18"/>
  <c r="CX83" i="18" s="1"/>
  <c r="CU83" i="18"/>
  <c r="CR83" i="18"/>
  <c r="CQ83" i="18"/>
  <c r="CP83" i="18"/>
  <c r="CO83" i="18"/>
  <c r="CN83" i="18"/>
  <c r="CM83" i="18"/>
  <c r="CK83" i="18"/>
  <c r="CJ83" i="18"/>
  <c r="CI83" i="18"/>
  <c r="CG83" i="18"/>
  <c r="CH83" i="18" s="1"/>
  <c r="CF83" i="18"/>
  <c r="CE83" i="18"/>
  <c r="CB83" i="18"/>
  <c r="CC83" i="18" s="1"/>
  <c r="CA83" i="18"/>
  <c r="BY83" i="18"/>
  <c r="BX83" i="18"/>
  <c r="BZ83" i="18" s="1"/>
  <c r="BW83" i="18"/>
  <c r="BT83" i="18"/>
  <c r="BU83" i="18" s="1"/>
  <c r="BS83" i="18"/>
  <c r="BQ83" i="18"/>
  <c r="BP83" i="18"/>
  <c r="BR83" i="18" s="1"/>
  <c r="BO83" i="18"/>
  <c r="BL83" i="18"/>
  <c r="BM83" i="18" s="1"/>
  <c r="BK83" i="18"/>
  <c r="BI83" i="18"/>
  <c r="BH83" i="18"/>
  <c r="BJ83" i="18" s="1"/>
  <c r="BG83" i="18"/>
  <c r="BD83" i="18"/>
  <c r="BC83" i="18"/>
  <c r="BE83" i="18" s="1"/>
  <c r="BA83" i="18"/>
  <c r="BB83" i="18" s="1"/>
  <c r="AZ83" i="18"/>
  <c r="AY83" i="18"/>
  <c r="AV83" i="18"/>
  <c r="AW83" i="18" s="1"/>
  <c r="AU83" i="18"/>
  <c r="AT83" i="18"/>
  <c r="AS83" i="18"/>
  <c r="AR83" i="18"/>
  <c r="AQ83" i="18"/>
  <c r="AO83" i="18"/>
  <c r="AN83" i="18"/>
  <c r="AM83" i="18"/>
  <c r="AK83" i="18"/>
  <c r="AJ83" i="18"/>
  <c r="AL83" i="18" s="1"/>
  <c r="AI83" i="18"/>
  <c r="AF83" i="18"/>
  <c r="AE83" i="18"/>
  <c r="AD83" i="18"/>
  <c r="AC83" i="18"/>
  <c r="AB83" i="18"/>
  <c r="AA83" i="18"/>
  <c r="Y83" i="18"/>
  <c r="X83" i="18"/>
  <c r="W83" i="18"/>
  <c r="U83" i="18"/>
  <c r="V83" i="18" s="1"/>
  <c r="T83" i="18"/>
  <c r="S83" i="18"/>
  <c r="P83" i="18"/>
  <c r="Q83" i="18" s="1"/>
  <c r="O83" i="18"/>
  <c r="M83" i="18"/>
  <c r="L83" i="18"/>
  <c r="N83" i="18" s="1"/>
  <c r="K83" i="18"/>
  <c r="H83" i="18"/>
  <c r="I83" i="18" s="1"/>
  <c r="G83" i="18"/>
  <c r="E83" i="18"/>
  <c r="D83" i="18"/>
  <c r="F83" i="18" s="1"/>
  <c r="C83" i="18"/>
  <c r="FL82" i="18"/>
  <c r="FM82" i="18" s="1"/>
  <c r="FK82" i="18"/>
  <c r="FJ82" i="18"/>
  <c r="FI82" i="18"/>
  <c r="FH82" i="18"/>
  <c r="FG82" i="18"/>
  <c r="FE82" i="18"/>
  <c r="FD82" i="18"/>
  <c r="FC82" i="18"/>
  <c r="FA82" i="18"/>
  <c r="FB82" i="18" s="1"/>
  <c r="EZ82" i="18"/>
  <c r="EY82" i="18"/>
  <c r="EV82" i="18"/>
  <c r="EW82" i="18" s="1"/>
  <c r="EU82" i="18"/>
  <c r="ES82" i="18"/>
  <c r="ER82" i="18"/>
  <c r="ET82" i="18" s="1"/>
  <c r="EQ82" i="18"/>
  <c r="EN82" i="18"/>
  <c r="EO82" i="18" s="1"/>
  <c r="EM82" i="18"/>
  <c r="EK82" i="18"/>
  <c r="EJ82" i="18"/>
  <c r="EL82" i="18" s="1"/>
  <c r="EI82" i="18"/>
  <c r="EF82" i="18"/>
  <c r="EG82" i="18" s="1"/>
  <c r="EE82" i="18"/>
  <c r="ED82" i="18"/>
  <c r="EC82" i="18"/>
  <c r="EB82" i="18"/>
  <c r="EA82" i="18"/>
  <c r="DY82" i="18"/>
  <c r="DX82" i="18"/>
  <c r="DW82" i="18"/>
  <c r="DU82" i="18"/>
  <c r="DV82" i="18" s="1"/>
  <c r="DT82" i="18"/>
  <c r="DS82" i="18"/>
  <c r="DP82" i="18"/>
  <c r="DQ82" i="18" s="1"/>
  <c r="DO82" i="18"/>
  <c r="DM82" i="18"/>
  <c r="DL82" i="18"/>
  <c r="DN82" i="18" s="1"/>
  <c r="DK82" i="18"/>
  <c r="DH82" i="18"/>
  <c r="DI82" i="18" s="1"/>
  <c r="DG82" i="18"/>
  <c r="DE82" i="18"/>
  <c r="DD82" i="18"/>
  <c r="DF82" i="18" s="1"/>
  <c r="DC82" i="18"/>
  <c r="CZ82" i="18"/>
  <c r="DA82" i="18" s="1"/>
  <c r="CY82" i="18"/>
  <c r="CX82" i="18"/>
  <c r="CW82" i="18"/>
  <c r="CV82" i="18"/>
  <c r="CU82" i="18"/>
  <c r="CS82" i="18"/>
  <c r="CR82" i="18"/>
  <c r="CQ82" i="18"/>
  <c r="CO82" i="18"/>
  <c r="CP82" i="18" s="1"/>
  <c r="CN82" i="18"/>
  <c r="CM82" i="18"/>
  <c r="CJ82" i="18"/>
  <c r="CK82" i="18" s="1"/>
  <c r="CI82" i="18"/>
  <c r="CG82" i="18"/>
  <c r="CF82" i="18"/>
  <c r="CH82" i="18" s="1"/>
  <c r="CE82" i="18"/>
  <c r="CB82" i="18"/>
  <c r="CC82" i="18" s="1"/>
  <c r="CA82" i="18"/>
  <c r="BY82" i="18"/>
  <c r="BX82" i="18"/>
  <c r="BZ82" i="18" s="1"/>
  <c r="BW82" i="18"/>
  <c r="BT82" i="18"/>
  <c r="BU82" i="18" s="1"/>
  <c r="BS82" i="18"/>
  <c r="BR82" i="18"/>
  <c r="BQ82" i="18"/>
  <c r="BP82" i="18"/>
  <c r="BO82" i="18"/>
  <c r="BM82" i="18"/>
  <c r="BL82" i="18"/>
  <c r="BK82" i="18"/>
  <c r="BI82" i="18"/>
  <c r="BJ82" i="18" s="1"/>
  <c r="BH82" i="18"/>
  <c r="BG82" i="18"/>
  <c r="BD82" i="18"/>
  <c r="BE82" i="18" s="1"/>
  <c r="BC82" i="18"/>
  <c r="BA82" i="18"/>
  <c r="AZ82" i="18"/>
  <c r="BB82" i="18" s="1"/>
  <c r="AY82" i="18"/>
  <c r="AV82" i="18"/>
  <c r="AW82" i="18" s="1"/>
  <c r="AU82" i="18"/>
  <c r="AS82" i="18"/>
  <c r="AR82" i="18"/>
  <c r="AT82" i="18" s="1"/>
  <c r="AQ82" i="18"/>
  <c r="AN82" i="18"/>
  <c r="AO82" i="18" s="1"/>
  <c r="AM82" i="18"/>
  <c r="AL82" i="18"/>
  <c r="AK82" i="18"/>
  <c r="AJ82" i="18"/>
  <c r="AI82" i="18"/>
  <c r="AG82" i="18"/>
  <c r="AF82" i="18"/>
  <c r="AE82" i="18"/>
  <c r="AC82" i="18"/>
  <c r="AD82" i="18" s="1"/>
  <c r="AB82" i="18"/>
  <c r="AA82" i="18"/>
  <c r="X82" i="18"/>
  <c r="Y82" i="18" s="1"/>
  <c r="W82" i="18"/>
  <c r="U82" i="18"/>
  <c r="T82" i="18"/>
  <c r="V82" i="18" s="1"/>
  <c r="S82" i="18"/>
  <c r="P82" i="18"/>
  <c r="Q82" i="18" s="1"/>
  <c r="O82" i="18"/>
  <c r="M82" i="18"/>
  <c r="L82" i="18"/>
  <c r="N82" i="18" s="1"/>
  <c r="K82" i="18"/>
  <c r="H82" i="18"/>
  <c r="I82" i="18" s="1"/>
  <c r="G82" i="18"/>
  <c r="F82" i="18"/>
  <c r="E82" i="18"/>
  <c r="D82" i="18"/>
  <c r="C82" i="18"/>
  <c r="FM81" i="18"/>
  <c r="FE81" i="18"/>
  <c r="EW81" i="18"/>
  <c r="EO81" i="18"/>
  <c r="EG81" i="18"/>
  <c r="DY81" i="18"/>
  <c r="DQ81" i="18"/>
  <c r="DI81" i="18"/>
  <c r="DA81" i="18"/>
  <c r="CS81" i="18"/>
  <c r="CK81" i="18"/>
  <c r="CC81" i="18"/>
  <c r="BU81" i="18"/>
  <c r="BM81" i="18"/>
  <c r="BE81" i="18"/>
  <c r="AW81" i="18"/>
  <c r="AO81" i="18"/>
  <c r="AG81" i="18"/>
  <c r="Y81" i="18"/>
  <c r="Q81" i="18"/>
  <c r="I81" i="18"/>
  <c r="FM80" i="18"/>
  <c r="FE80" i="18"/>
  <c r="EW80" i="18"/>
  <c r="EO80" i="18"/>
  <c r="EG80" i="18"/>
  <c r="DY80" i="18"/>
  <c r="DQ80" i="18"/>
  <c r="DI80" i="18"/>
  <c r="DA80" i="18"/>
  <c r="CS80" i="18"/>
  <c r="CK80" i="18"/>
  <c r="CC80" i="18"/>
  <c r="BU80" i="18"/>
  <c r="BM80" i="18"/>
  <c r="BE80" i="18"/>
  <c r="AW80" i="18"/>
  <c r="AO80" i="18"/>
  <c r="AG80" i="18"/>
  <c r="Y80" i="18"/>
  <c r="Q80" i="18"/>
  <c r="I80" i="18"/>
  <c r="FM79" i="18"/>
  <c r="FE79" i="18"/>
  <c r="EW79" i="18"/>
  <c r="EO79" i="18"/>
  <c r="EG79" i="18"/>
  <c r="DY79" i="18"/>
  <c r="DQ79" i="18"/>
  <c r="DI79" i="18"/>
  <c r="DA79" i="18"/>
  <c r="CS79" i="18"/>
  <c r="CK79" i="18"/>
  <c r="CC79" i="18"/>
  <c r="BU79" i="18"/>
  <c r="BM79" i="18"/>
  <c r="BE79" i="18"/>
  <c r="AW79" i="18"/>
  <c r="AO79" i="18"/>
  <c r="AG79" i="18"/>
  <c r="Y79" i="18"/>
  <c r="Q79" i="18"/>
  <c r="I79" i="18"/>
  <c r="FM78" i="18"/>
  <c r="FE78" i="18"/>
  <c r="EW78" i="18"/>
  <c r="EO78" i="18"/>
  <c r="EG78" i="18"/>
  <c r="DY78" i="18"/>
  <c r="DQ78" i="18"/>
  <c r="DI78" i="18"/>
  <c r="DA78" i="18"/>
  <c r="CS78" i="18"/>
  <c r="CK78" i="18"/>
  <c r="CC78" i="18"/>
  <c r="BU78" i="18"/>
  <c r="BM78" i="18"/>
  <c r="BE78" i="18"/>
  <c r="AW78" i="18"/>
  <c r="AO78" i="18"/>
  <c r="AG78" i="18"/>
  <c r="Y78" i="18"/>
  <c r="Q78" i="18"/>
  <c r="I78" i="18"/>
  <c r="FM77" i="18"/>
  <c r="FE77" i="18"/>
  <c r="EW77" i="18"/>
  <c r="EO77" i="18"/>
  <c r="EG77" i="18"/>
  <c r="DY77" i="18"/>
  <c r="DQ77" i="18"/>
  <c r="DI77" i="18"/>
  <c r="DA77" i="18"/>
  <c r="CS77" i="18"/>
  <c r="CK77" i="18"/>
  <c r="CC77" i="18"/>
  <c r="BU77" i="18"/>
  <c r="BM77" i="18"/>
  <c r="BE77" i="18"/>
  <c r="AW77" i="18"/>
  <c r="AO77" i="18"/>
  <c r="AG77" i="18"/>
  <c r="Y77" i="18"/>
  <c r="Q77" i="18"/>
  <c r="I77" i="18"/>
  <c r="FL76" i="18"/>
  <c r="FM76" i="18" s="1"/>
  <c r="FK76" i="18"/>
  <c r="FJ76" i="18"/>
  <c r="FI76" i="18"/>
  <c r="FH76" i="18"/>
  <c r="FG76" i="18"/>
  <c r="FE76" i="18"/>
  <c r="FD76" i="18"/>
  <c r="FC76" i="18"/>
  <c r="FA76" i="18"/>
  <c r="FB76" i="18" s="1"/>
  <c r="EZ76" i="18"/>
  <c r="EY76" i="18"/>
  <c r="EV76" i="18"/>
  <c r="EW76" i="18" s="1"/>
  <c r="EU76" i="18"/>
  <c r="ES76" i="18"/>
  <c r="ER76" i="18"/>
  <c r="ET76" i="18" s="1"/>
  <c r="EQ76" i="18"/>
  <c r="EN76" i="18"/>
  <c r="EO76" i="18" s="1"/>
  <c r="EM76" i="18"/>
  <c r="EK76" i="18"/>
  <c r="EJ76" i="18"/>
  <c r="EL76" i="18" s="1"/>
  <c r="EI76" i="18"/>
  <c r="EF76" i="18"/>
  <c r="EG76" i="18" s="1"/>
  <c r="EE76" i="18"/>
  <c r="ED76" i="18"/>
  <c r="EC76" i="18"/>
  <c r="EB76" i="18"/>
  <c r="EA76" i="18"/>
  <c r="DY76" i="18"/>
  <c r="DX76" i="18"/>
  <c r="DW76" i="18"/>
  <c r="DU76" i="18"/>
  <c r="DV76" i="18" s="1"/>
  <c r="DT76" i="18"/>
  <c r="DS76" i="18"/>
  <c r="DP76" i="18"/>
  <c r="DQ76" i="18" s="1"/>
  <c r="DO76" i="18"/>
  <c r="DM76" i="18"/>
  <c r="DL76" i="18"/>
  <c r="DN76" i="18" s="1"/>
  <c r="DK76" i="18"/>
  <c r="DH76" i="18"/>
  <c r="DI76" i="18" s="1"/>
  <c r="DG76" i="18"/>
  <c r="DE76" i="18"/>
  <c r="DD76" i="18"/>
  <c r="DF76" i="18" s="1"/>
  <c r="DC76" i="18"/>
  <c r="CZ76" i="18"/>
  <c r="DA76" i="18" s="1"/>
  <c r="CY76" i="18"/>
  <c r="CX76" i="18"/>
  <c r="CW76" i="18"/>
  <c r="CV76" i="18"/>
  <c r="CU76" i="18"/>
  <c r="CS76" i="18"/>
  <c r="CR76" i="18"/>
  <c r="CQ76" i="18"/>
  <c r="CO76" i="18"/>
  <c r="CP76" i="18" s="1"/>
  <c r="CN76" i="18"/>
  <c r="CM76" i="18"/>
  <c r="CJ76" i="18"/>
  <c r="CK76" i="18" s="1"/>
  <c r="CI76" i="18"/>
  <c r="CG76" i="18"/>
  <c r="CF76" i="18"/>
  <c r="CH76" i="18" s="1"/>
  <c r="CE76" i="18"/>
  <c r="CB76" i="18"/>
  <c r="CC76" i="18" s="1"/>
  <c r="CA76" i="18"/>
  <c r="BY76" i="18"/>
  <c r="BX76" i="18"/>
  <c r="BZ76" i="18" s="1"/>
  <c r="BW76" i="18"/>
  <c r="BT76" i="18"/>
  <c r="BU76" i="18" s="1"/>
  <c r="BS76" i="18"/>
  <c r="BR76" i="18"/>
  <c r="BQ76" i="18"/>
  <c r="BP76" i="18"/>
  <c r="BO76" i="18"/>
  <c r="BM76" i="18"/>
  <c r="BL76" i="18"/>
  <c r="BK76" i="18"/>
  <c r="BI76" i="18"/>
  <c r="BJ76" i="18" s="1"/>
  <c r="BH76" i="18"/>
  <c r="BG76" i="18"/>
  <c r="BD76" i="18"/>
  <c r="BE76" i="18" s="1"/>
  <c r="BC76" i="18"/>
  <c r="BA76" i="18"/>
  <c r="AZ76" i="18"/>
  <c r="BB76" i="18" s="1"/>
  <c r="AY76" i="18"/>
  <c r="AV76" i="18"/>
  <c r="AW76" i="18" s="1"/>
  <c r="AU76" i="18"/>
  <c r="AS76" i="18"/>
  <c r="AR76" i="18"/>
  <c r="AT76" i="18" s="1"/>
  <c r="AQ76" i="18"/>
  <c r="AN76" i="18"/>
  <c r="AO76" i="18" s="1"/>
  <c r="AM76" i="18"/>
  <c r="AL76" i="18"/>
  <c r="AK76" i="18"/>
  <c r="AJ76" i="18"/>
  <c r="AI76" i="18"/>
  <c r="AG76" i="18"/>
  <c r="AF76" i="18"/>
  <c r="AE76" i="18"/>
  <c r="AC76" i="18"/>
  <c r="AD76" i="18" s="1"/>
  <c r="AB76" i="18"/>
  <c r="AA76" i="18"/>
  <c r="X76" i="18"/>
  <c r="Y76" i="18" s="1"/>
  <c r="W76" i="18"/>
  <c r="U76" i="18"/>
  <c r="T76" i="18"/>
  <c r="V76" i="18" s="1"/>
  <c r="S76" i="18"/>
  <c r="P76" i="18"/>
  <c r="Q76" i="18" s="1"/>
  <c r="O76" i="18"/>
  <c r="M76" i="18"/>
  <c r="L76" i="18"/>
  <c r="N76" i="18" s="1"/>
  <c r="K76" i="18"/>
  <c r="H76" i="18"/>
  <c r="I76" i="18" s="1"/>
  <c r="G76" i="18"/>
  <c r="F76" i="18"/>
  <c r="E76" i="18"/>
  <c r="D76" i="18"/>
  <c r="C76" i="18"/>
  <c r="FM75" i="18"/>
  <c r="FE75" i="18"/>
  <c r="EW75" i="18"/>
  <c r="EO75" i="18"/>
  <c r="EG75" i="18"/>
  <c r="DY75" i="18"/>
  <c r="DQ75" i="18"/>
  <c r="DI75" i="18"/>
  <c r="DA75" i="18"/>
  <c r="CS75" i="18"/>
  <c r="CK75" i="18"/>
  <c r="CC75" i="18"/>
  <c r="BU75" i="18"/>
  <c r="BM75" i="18"/>
  <c r="BE75" i="18"/>
  <c r="AW75" i="18"/>
  <c r="AO75" i="18"/>
  <c r="AG75" i="18"/>
  <c r="Y75" i="18"/>
  <c r="Q75" i="18"/>
  <c r="I75" i="18"/>
  <c r="FM74" i="18"/>
  <c r="FE74" i="18"/>
  <c r="EW74" i="18"/>
  <c r="EO74" i="18"/>
  <c r="EG74" i="18"/>
  <c r="DY74" i="18"/>
  <c r="DQ74" i="18"/>
  <c r="DI74" i="18"/>
  <c r="DA74" i="18"/>
  <c r="CS74" i="18"/>
  <c r="CK74" i="18"/>
  <c r="CC74" i="18"/>
  <c r="BU74" i="18"/>
  <c r="BM74" i="18"/>
  <c r="BE74" i="18"/>
  <c r="AW74" i="18"/>
  <c r="AO74" i="18"/>
  <c r="AG74" i="18"/>
  <c r="Y74" i="18"/>
  <c r="Q74" i="18"/>
  <c r="I74" i="18"/>
  <c r="FM73" i="18"/>
  <c r="FE73" i="18"/>
  <c r="EW73" i="18"/>
  <c r="EO73" i="18"/>
  <c r="EG73" i="18"/>
  <c r="DY73" i="18"/>
  <c r="DQ73" i="18"/>
  <c r="DI73" i="18"/>
  <c r="DA73" i="18"/>
  <c r="CS73" i="18"/>
  <c r="CK73" i="18"/>
  <c r="CC73" i="18"/>
  <c r="BU73" i="18"/>
  <c r="BM73" i="18"/>
  <c r="BE73" i="18"/>
  <c r="AW73" i="18"/>
  <c r="AO73" i="18"/>
  <c r="AG73" i="18"/>
  <c r="Y73" i="18"/>
  <c r="Q73" i="18"/>
  <c r="I73" i="18"/>
  <c r="FM72" i="18"/>
  <c r="FE72" i="18"/>
  <c r="EW72" i="18"/>
  <c r="EO72" i="18"/>
  <c r="EG72" i="18"/>
  <c r="DY72" i="18"/>
  <c r="DQ72" i="18"/>
  <c r="DI72" i="18"/>
  <c r="DA72" i="18"/>
  <c r="CS72" i="18"/>
  <c r="CK72" i="18"/>
  <c r="CC72" i="18"/>
  <c r="BU72" i="18"/>
  <c r="BM72" i="18"/>
  <c r="BE72" i="18"/>
  <c r="AW72" i="18"/>
  <c r="AO72" i="18"/>
  <c r="AG72" i="18"/>
  <c r="Y72" i="18"/>
  <c r="Q72" i="18"/>
  <c r="I72" i="18"/>
  <c r="FM71" i="18"/>
  <c r="FE71" i="18"/>
  <c r="EW71" i="18"/>
  <c r="EO71" i="18"/>
  <c r="EG71" i="18"/>
  <c r="DY71" i="18"/>
  <c r="DQ71" i="18"/>
  <c r="DI71" i="18"/>
  <c r="DA71" i="18"/>
  <c r="CS71" i="18"/>
  <c r="CK71" i="18"/>
  <c r="CC71" i="18"/>
  <c r="BU71" i="18"/>
  <c r="BM71" i="18"/>
  <c r="BE71" i="18"/>
  <c r="AW71" i="18"/>
  <c r="AO71" i="18"/>
  <c r="AG71" i="18"/>
  <c r="Y71" i="18"/>
  <c r="Q71" i="18"/>
  <c r="I71" i="18"/>
  <c r="FL70" i="18"/>
  <c r="FM70" i="18" s="1"/>
  <c r="FK70" i="18"/>
  <c r="FJ70" i="18"/>
  <c r="FI70" i="18"/>
  <c r="FH70" i="18"/>
  <c r="FG70" i="18"/>
  <c r="FE70" i="18"/>
  <c r="FD70" i="18"/>
  <c r="FC70" i="18"/>
  <c r="FA70" i="18"/>
  <c r="FB70" i="18" s="1"/>
  <c r="EZ70" i="18"/>
  <c r="EY70" i="18"/>
  <c r="EV70" i="18"/>
  <c r="EW70" i="18" s="1"/>
  <c r="EU70" i="18"/>
  <c r="ES70" i="18"/>
  <c r="ER70" i="18"/>
  <c r="ET70" i="18" s="1"/>
  <c r="EQ70" i="18"/>
  <c r="EN70" i="18"/>
  <c r="EO70" i="18" s="1"/>
  <c r="EM70" i="18"/>
  <c r="EK70" i="18"/>
  <c r="EJ70" i="18"/>
  <c r="EL70" i="18" s="1"/>
  <c r="EI70" i="18"/>
  <c r="EF70" i="18"/>
  <c r="EG70" i="18" s="1"/>
  <c r="EE70" i="18"/>
  <c r="ED70" i="18"/>
  <c r="EC70" i="18"/>
  <c r="EB70" i="18"/>
  <c r="EA70" i="18"/>
  <c r="DY70" i="18"/>
  <c r="DX70" i="18"/>
  <c r="DW70" i="18"/>
  <c r="DU70" i="18"/>
  <c r="DV70" i="18" s="1"/>
  <c r="DT70" i="18"/>
  <c r="DS70" i="18"/>
  <c r="DP70" i="18"/>
  <c r="DQ70" i="18" s="1"/>
  <c r="DO70" i="18"/>
  <c r="DM70" i="18"/>
  <c r="DL70" i="18"/>
  <c r="DN70" i="18" s="1"/>
  <c r="DK70" i="18"/>
  <c r="DH70" i="18"/>
  <c r="DI70" i="18" s="1"/>
  <c r="DG70" i="18"/>
  <c r="DE70" i="18"/>
  <c r="DD70" i="18"/>
  <c r="DF70" i="18" s="1"/>
  <c r="DC70" i="18"/>
  <c r="CZ70" i="18"/>
  <c r="DA70" i="18" s="1"/>
  <c r="CY70" i="18"/>
  <c r="CX70" i="18"/>
  <c r="CW70" i="18"/>
  <c r="CV70" i="18"/>
  <c r="CU70" i="18"/>
  <c r="CS70" i="18"/>
  <c r="CR70" i="18"/>
  <c r="CQ70" i="18"/>
  <c r="CO70" i="18"/>
  <c r="CP70" i="18" s="1"/>
  <c r="CN70" i="18"/>
  <c r="CM70" i="18"/>
  <c r="CJ70" i="18"/>
  <c r="CK70" i="18" s="1"/>
  <c r="CI70" i="18"/>
  <c r="CG70" i="18"/>
  <c r="CF70" i="18"/>
  <c r="CH70" i="18" s="1"/>
  <c r="CE70" i="18"/>
  <c r="CB70" i="18"/>
  <c r="CC70" i="18" s="1"/>
  <c r="CA70" i="18"/>
  <c r="BY70" i="18"/>
  <c r="BX70" i="18"/>
  <c r="BZ70" i="18" s="1"/>
  <c r="BW70" i="18"/>
  <c r="BT70" i="18"/>
  <c r="BU70" i="18" s="1"/>
  <c r="BS70" i="18"/>
  <c r="BR70" i="18"/>
  <c r="BQ70" i="18"/>
  <c r="BP70" i="18"/>
  <c r="BO70" i="18"/>
  <c r="BM70" i="18"/>
  <c r="BL70" i="18"/>
  <c r="BK70" i="18"/>
  <c r="BI70" i="18"/>
  <c r="BJ70" i="18" s="1"/>
  <c r="BH70" i="18"/>
  <c r="BG70" i="18"/>
  <c r="BD70" i="18"/>
  <c r="BE70" i="18" s="1"/>
  <c r="BC70" i="18"/>
  <c r="BA70" i="18"/>
  <c r="AZ70" i="18"/>
  <c r="BB70" i="18" s="1"/>
  <c r="AY70" i="18"/>
  <c r="AV70" i="18"/>
  <c r="AW70" i="18" s="1"/>
  <c r="AU70" i="18"/>
  <c r="AS70" i="18"/>
  <c r="AR70" i="18"/>
  <c r="AT70" i="18" s="1"/>
  <c r="AQ70" i="18"/>
  <c r="AN70" i="18"/>
  <c r="AO70" i="18" s="1"/>
  <c r="AM70" i="18"/>
  <c r="AL70" i="18"/>
  <c r="AK70" i="18"/>
  <c r="AJ70" i="18"/>
  <c r="AI70" i="18"/>
  <c r="AG70" i="18"/>
  <c r="AF70" i="18"/>
  <c r="AE70" i="18"/>
  <c r="AC70" i="18"/>
  <c r="AD70" i="18" s="1"/>
  <c r="AB70" i="18"/>
  <c r="AA70" i="18"/>
  <c r="X70" i="18"/>
  <c r="Y70" i="18" s="1"/>
  <c r="W70" i="18"/>
  <c r="U70" i="18"/>
  <c r="T70" i="18"/>
  <c r="V70" i="18" s="1"/>
  <c r="S70" i="18"/>
  <c r="P70" i="18"/>
  <c r="Q70" i="18" s="1"/>
  <c r="O70" i="18"/>
  <c r="M70" i="18"/>
  <c r="L70" i="18"/>
  <c r="N70" i="18" s="1"/>
  <c r="K70" i="18"/>
  <c r="H70" i="18"/>
  <c r="I70" i="18" s="1"/>
  <c r="G70" i="18"/>
  <c r="F70" i="18"/>
  <c r="E70" i="18"/>
  <c r="D70" i="18"/>
  <c r="C70" i="18"/>
  <c r="FM69" i="18"/>
  <c r="FE69" i="18"/>
  <c r="EW69" i="18"/>
  <c r="EO69" i="18"/>
  <c r="EG69" i="18"/>
  <c r="DY69" i="18"/>
  <c r="DQ69" i="18"/>
  <c r="DI69" i="18"/>
  <c r="DA69" i="18"/>
  <c r="CS69" i="18"/>
  <c r="CK69" i="18"/>
  <c r="CC69" i="18"/>
  <c r="BU69" i="18"/>
  <c r="BM69" i="18"/>
  <c r="BE69" i="18"/>
  <c r="AW69" i="18"/>
  <c r="AO69" i="18"/>
  <c r="AG69" i="18"/>
  <c r="Y69" i="18"/>
  <c r="Q69" i="18"/>
  <c r="I69" i="18"/>
  <c r="FM68" i="18"/>
  <c r="FE68" i="18"/>
  <c r="EW68" i="18"/>
  <c r="EO68" i="18"/>
  <c r="EG68" i="18"/>
  <c r="DY68" i="18"/>
  <c r="DQ68" i="18"/>
  <c r="DI68" i="18"/>
  <c r="DA68" i="18"/>
  <c r="CS68" i="18"/>
  <c r="CK68" i="18"/>
  <c r="CC68" i="18"/>
  <c r="BU68" i="18"/>
  <c r="BM68" i="18"/>
  <c r="BE68" i="18"/>
  <c r="AW68" i="18"/>
  <c r="AO68" i="18"/>
  <c r="AG68" i="18"/>
  <c r="Y68" i="18"/>
  <c r="Q68" i="18"/>
  <c r="I68" i="18"/>
  <c r="FM67" i="18"/>
  <c r="FE67" i="18"/>
  <c r="EW67" i="18"/>
  <c r="EO67" i="18"/>
  <c r="EG67" i="18"/>
  <c r="DY67" i="18"/>
  <c r="DQ67" i="18"/>
  <c r="DI67" i="18"/>
  <c r="DA67" i="18"/>
  <c r="CS67" i="18"/>
  <c r="CK67" i="18"/>
  <c r="CC67" i="18"/>
  <c r="BU67" i="18"/>
  <c r="BM67" i="18"/>
  <c r="BE67" i="18"/>
  <c r="AW67" i="18"/>
  <c r="AO67" i="18"/>
  <c r="AG67" i="18"/>
  <c r="Y67" i="18"/>
  <c r="Q67" i="18"/>
  <c r="I67" i="18"/>
  <c r="FM66" i="18"/>
  <c r="FE66" i="18"/>
  <c r="EW66" i="18"/>
  <c r="EO66" i="18"/>
  <c r="EG66" i="18"/>
  <c r="DY66" i="18"/>
  <c r="DQ66" i="18"/>
  <c r="DI66" i="18"/>
  <c r="DA66" i="18"/>
  <c r="CS66" i="18"/>
  <c r="CK66" i="18"/>
  <c r="CC66" i="18"/>
  <c r="BU66" i="18"/>
  <c r="BM66" i="18"/>
  <c r="BE66" i="18"/>
  <c r="AW66" i="18"/>
  <c r="AO66" i="18"/>
  <c r="AG66" i="18"/>
  <c r="Y66" i="18"/>
  <c r="Q66" i="18"/>
  <c r="I66" i="18"/>
  <c r="FM65" i="18"/>
  <c r="FE65" i="18"/>
  <c r="EW65" i="18"/>
  <c r="EO65" i="18"/>
  <c r="EG65" i="18"/>
  <c r="DY65" i="18"/>
  <c r="DQ65" i="18"/>
  <c r="DI65" i="18"/>
  <c r="DA65" i="18"/>
  <c r="CS65" i="18"/>
  <c r="CK65" i="18"/>
  <c r="CC65" i="18"/>
  <c r="BU65" i="18"/>
  <c r="BM65" i="18"/>
  <c r="BE65" i="18"/>
  <c r="AW65" i="18"/>
  <c r="AO65" i="18"/>
  <c r="AG65" i="18"/>
  <c r="Y65" i="18"/>
  <c r="Q65" i="18"/>
  <c r="I65" i="18"/>
  <c r="FL64" i="18"/>
  <c r="FM64" i="18" s="1"/>
  <c r="FK64" i="18"/>
  <c r="FJ64" i="18"/>
  <c r="FI64" i="18"/>
  <c r="FH64" i="18"/>
  <c r="FG64" i="18"/>
  <c r="FE64" i="18"/>
  <c r="FD64" i="18"/>
  <c r="FC64" i="18"/>
  <c r="FA64" i="18"/>
  <c r="FB64" i="18" s="1"/>
  <c r="EZ64" i="18"/>
  <c r="EY64" i="18"/>
  <c r="EV64" i="18"/>
  <c r="EW64" i="18" s="1"/>
  <c r="EU64" i="18"/>
  <c r="ES64" i="18"/>
  <c r="ER64" i="18"/>
  <c r="ET64" i="18" s="1"/>
  <c r="EQ64" i="18"/>
  <c r="EN64" i="18"/>
  <c r="EO64" i="18" s="1"/>
  <c r="EM64" i="18"/>
  <c r="EK64" i="18"/>
  <c r="EJ64" i="18"/>
  <c r="EL64" i="18" s="1"/>
  <c r="EI64" i="18"/>
  <c r="EF64" i="18"/>
  <c r="EG64" i="18" s="1"/>
  <c r="EE64" i="18"/>
  <c r="ED64" i="18"/>
  <c r="EC64" i="18"/>
  <c r="EB64" i="18"/>
  <c r="EA64" i="18"/>
  <c r="DY64" i="18"/>
  <c r="DX64" i="18"/>
  <c r="DW64" i="18"/>
  <c r="DU64" i="18"/>
  <c r="DV64" i="18" s="1"/>
  <c r="DT64" i="18"/>
  <c r="DS64" i="18"/>
  <c r="DP64" i="18"/>
  <c r="DQ64" i="18" s="1"/>
  <c r="DO64" i="18"/>
  <c r="DM64" i="18"/>
  <c r="DL64" i="18"/>
  <c r="DN64" i="18" s="1"/>
  <c r="DK64" i="18"/>
  <c r="DH64" i="18"/>
  <c r="DI64" i="18" s="1"/>
  <c r="DG64" i="18"/>
  <c r="DE64" i="18"/>
  <c r="DD64" i="18"/>
  <c r="DF64" i="18" s="1"/>
  <c r="DC64" i="18"/>
  <c r="CZ64" i="18"/>
  <c r="DA64" i="18" s="1"/>
  <c r="CY64" i="18"/>
  <c r="CX64" i="18"/>
  <c r="CW64" i="18"/>
  <c r="CV64" i="18"/>
  <c r="CU64" i="18"/>
  <c r="CS64" i="18"/>
  <c r="CR64" i="18"/>
  <c r="CQ64" i="18"/>
  <c r="CO64" i="18"/>
  <c r="CP64" i="18" s="1"/>
  <c r="CN64" i="18"/>
  <c r="CM64" i="18"/>
  <c r="CJ64" i="18"/>
  <c r="CK64" i="18" s="1"/>
  <c r="CI64" i="18"/>
  <c r="CG64" i="18"/>
  <c r="CF64" i="18"/>
  <c r="CH64" i="18" s="1"/>
  <c r="CE64" i="18"/>
  <c r="CB64" i="18"/>
  <c r="CC64" i="18" s="1"/>
  <c r="CA64" i="18"/>
  <c r="BY64" i="18"/>
  <c r="BX64" i="18"/>
  <c r="BZ64" i="18" s="1"/>
  <c r="BW64" i="18"/>
  <c r="BT64" i="18"/>
  <c r="BU64" i="18" s="1"/>
  <c r="BS64" i="18"/>
  <c r="BR64" i="18"/>
  <c r="BQ64" i="18"/>
  <c r="BP64" i="18"/>
  <c r="BO64" i="18"/>
  <c r="BM64" i="18"/>
  <c r="BL64" i="18"/>
  <c r="BK64" i="18"/>
  <c r="BI64" i="18"/>
  <c r="BJ64" i="18" s="1"/>
  <c r="BH64" i="18"/>
  <c r="BG64" i="18"/>
  <c r="BD64" i="18"/>
  <c r="BE64" i="18" s="1"/>
  <c r="BC64" i="18"/>
  <c r="BA64" i="18"/>
  <c r="AZ64" i="18"/>
  <c r="BB64" i="18" s="1"/>
  <c r="AY64" i="18"/>
  <c r="AV64" i="18"/>
  <c r="AW64" i="18" s="1"/>
  <c r="AU64" i="18"/>
  <c r="AS64" i="18"/>
  <c r="AR64" i="18"/>
  <c r="AT64" i="18" s="1"/>
  <c r="AQ64" i="18"/>
  <c r="AN64" i="18"/>
  <c r="AO64" i="18" s="1"/>
  <c r="AM64" i="18"/>
  <c r="AL64" i="18"/>
  <c r="AK64" i="18"/>
  <c r="AJ64" i="18"/>
  <c r="AI64" i="18"/>
  <c r="AG64" i="18"/>
  <c r="AF64" i="18"/>
  <c r="AE64" i="18"/>
  <c r="AC64" i="18"/>
  <c r="AD64" i="18" s="1"/>
  <c r="AB64" i="18"/>
  <c r="AA64" i="18"/>
  <c r="X64" i="18"/>
  <c r="Y64" i="18" s="1"/>
  <c r="W64" i="18"/>
  <c r="U64" i="18"/>
  <c r="T64" i="18"/>
  <c r="V64" i="18" s="1"/>
  <c r="S64" i="18"/>
  <c r="P64" i="18"/>
  <c r="Q64" i="18" s="1"/>
  <c r="O64" i="18"/>
  <c r="M64" i="18"/>
  <c r="L64" i="18"/>
  <c r="N64" i="18" s="1"/>
  <c r="K64" i="18"/>
  <c r="H64" i="18"/>
  <c r="I64" i="18" s="1"/>
  <c r="G64" i="18"/>
  <c r="F64" i="18"/>
  <c r="E64" i="18"/>
  <c r="D64" i="18"/>
  <c r="C64" i="18"/>
  <c r="FM63" i="18"/>
  <c r="FE63" i="18"/>
  <c r="EW63" i="18"/>
  <c r="EO63" i="18"/>
  <c r="EG63" i="18"/>
  <c r="DY63" i="18"/>
  <c r="DQ63" i="18"/>
  <c r="DI63" i="18"/>
  <c r="DA63" i="18"/>
  <c r="CS63" i="18"/>
  <c r="CK63" i="18"/>
  <c r="CC63" i="18"/>
  <c r="BU63" i="18"/>
  <c r="BM63" i="18"/>
  <c r="BE63" i="18"/>
  <c r="AW63" i="18"/>
  <c r="AO63" i="18"/>
  <c r="AG63" i="18"/>
  <c r="Y63" i="18"/>
  <c r="Q63" i="18"/>
  <c r="I63" i="18"/>
  <c r="FM62" i="18"/>
  <c r="FE62" i="18"/>
  <c r="EW62" i="18"/>
  <c r="EO62" i="18"/>
  <c r="EG62" i="18"/>
  <c r="DY62" i="18"/>
  <c r="DQ62" i="18"/>
  <c r="DI62" i="18"/>
  <c r="DA62" i="18"/>
  <c r="CS62" i="18"/>
  <c r="CK62" i="18"/>
  <c r="CC62" i="18"/>
  <c r="BU62" i="18"/>
  <c r="BM62" i="18"/>
  <c r="BE62" i="18"/>
  <c r="AW62" i="18"/>
  <c r="AO62" i="18"/>
  <c r="AG62" i="18"/>
  <c r="Y62" i="18"/>
  <c r="Q62" i="18"/>
  <c r="I62" i="18"/>
  <c r="FM61" i="18"/>
  <c r="FE61" i="18"/>
  <c r="EW61" i="18"/>
  <c r="EO61" i="18"/>
  <c r="EG61" i="18"/>
  <c r="DY61" i="18"/>
  <c r="DQ61" i="18"/>
  <c r="DI61" i="18"/>
  <c r="DA61" i="18"/>
  <c r="CS61" i="18"/>
  <c r="CK61" i="18"/>
  <c r="CC61" i="18"/>
  <c r="BU61" i="18"/>
  <c r="BM61" i="18"/>
  <c r="BE61" i="18"/>
  <c r="AW61" i="18"/>
  <c r="AO61" i="18"/>
  <c r="AG61" i="18"/>
  <c r="Y61" i="18"/>
  <c r="Q61" i="18"/>
  <c r="I61" i="18"/>
  <c r="FM60" i="18"/>
  <c r="FE60" i="18"/>
  <c r="EW60" i="18"/>
  <c r="EO60" i="18"/>
  <c r="EG60" i="18"/>
  <c r="DY60" i="18"/>
  <c r="DQ60" i="18"/>
  <c r="DI60" i="18"/>
  <c r="DA60" i="18"/>
  <c r="CS60" i="18"/>
  <c r="CK60" i="18"/>
  <c r="CC60" i="18"/>
  <c r="BU60" i="18"/>
  <c r="BM60" i="18"/>
  <c r="BE60" i="18"/>
  <c r="AW60" i="18"/>
  <c r="AO60" i="18"/>
  <c r="AG60" i="18"/>
  <c r="Y60" i="18"/>
  <c r="Q60" i="18"/>
  <c r="I60" i="18"/>
  <c r="FM59" i="18"/>
  <c r="FE59" i="18"/>
  <c r="EW59" i="18"/>
  <c r="EO59" i="18"/>
  <c r="EG59" i="18"/>
  <c r="DY59" i="18"/>
  <c r="DQ59" i="18"/>
  <c r="DI59" i="18"/>
  <c r="DA59" i="18"/>
  <c r="CS59" i="18"/>
  <c r="CK59" i="18"/>
  <c r="CC59" i="18"/>
  <c r="BU59" i="18"/>
  <c r="BM59" i="18"/>
  <c r="BE59" i="18"/>
  <c r="AW59" i="18"/>
  <c r="AO59" i="18"/>
  <c r="AG59" i="18"/>
  <c r="Y59" i="18"/>
  <c r="Q59" i="18"/>
  <c r="I59" i="18"/>
  <c r="FL58" i="18"/>
  <c r="FM58" i="18" s="1"/>
  <c r="FK58" i="18"/>
  <c r="FJ58" i="18"/>
  <c r="FI58" i="18"/>
  <c r="FH58" i="18"/>
  <c r="FG58" i="18"/>
  <c r="FE58" i="18"/>
  <c r="FD58" i="18"/>
  <c r="FC58" i="18"/>
  <c r="FA58" i="18"/>
  <c r="FB58" i="18" s="1"/>
  <c r="EZ58" i="18"/>
  <c r="EY58" i="18"/>
  <c r="EV58" i="18"/>
  <c r="EW58" i="18" s="1"/>
  <c r="EU58" i="18"/>
  <c r="ES58" i="18"/>
  <c r="ER58" i="18"/>
  <c r="ET58" i="18" s="1"/>
  <c r="EQ58" i="18"/>
  <c r="EN58" i="18"/>
  <c r="EO58" i="18" s="1"/>
  <c r="EM58" i="18"/>
  <c r="EK58" i="18"/>
  <c r="EJ58" i="18"/>
  <c r="EL58" i="18" s="1"/>
  <c r="EI58" i="18"/>
  <c r="EF58" i="18"/>
  <c r="EG58" i="18" s="1"/>
  <c r="EE58" i="18"/>
  <c r="ED58" i="18"/>
  <c r="EC58" i="18"/>
  <c r="EB58" i="18"/>
  <c r="EA58" i="18"/>
  <c r="DY58" i="18"/>
  <c r="DX58" i="18"/>
  <c r="DW58" i="18"/>
  <c r="DU58" i="18"/>
  <c r="DV58" i="18" s="1"/>
  <c r="DT58" i="18"/>
  <c r="DS58" i="18"/>
  <c r="DP58" i="18"/>
  <c r="DQ58" i="18" s="1"/>
  <c r="DO58" i="18"/>
  <c r="DM58" i="18"/>
  <c r="DL58" i="18"/>
  <c r="DN58" i="18" s="1"/>
  <c r="DK58" i="18"/>
  <c r="DH58" i="18"/>
  <c r="DI58" i="18" s="1"/>
  <c r="DG58" i="18"/>
  <c r="DE58" i="18"/>
  <c r="DD58" i="18"/>
  <c r="DF58" i="18" s="1"/>
  <c r="DC58" i="18"/>
  <c r="CZ58" i="18"/>
  <c r="DA58" i="18" s="1"/>
  <c r="CY58" i="18"/>
  <c r="CX58" i="18"/>
  <c r="CW58" i="18"/>
  <c r="CV58" i="18"/>
  <c r="CU58" i="18"/>
  <c r="CS58" i="18"/>
  <c r="CR58" i="18"/>
  <c r="CQ58" i="18"/>
  <c r="CO58" i="18"/>
  <c r="CP58" i="18" s="1"/>
  <c r="CN58" i="18"/>
  <c r="CM58" i="18"/>
  <c r="CJ58" i="18"/>
  <c r="CK58" i="18" s="1"/>
  <c r="CI58" i="18"/>
  <c r="CG58" i="18"/>
  <c r="CF58" i="18"/>
  <c r="CH58" i="18" s="1"/>
  <c r="CE58" i="18"/>
  <c r="CB58" i="18"/>
  <c r="CC58" i="18" s="1"/>
  <c r="CA58" i="18"/>
  <c r="BY58" i="18"/>
  <c r="BX58" i="18"/>
  <c r="BZ58" i="18" s="1"/>
  <c r="BW58" i="18"/>
  <c r="BT58" i="18"/>
  <c r="BU58" i="18" s="1"/>
  <c r="BS58" i="18"/>
  <c r="BR58" i="18"/>
  <c r="BQ58" i="18"/>
  <c r="BP58" i="18"/>
  <c r="BO58" i="18"/>
  <c r="BM58" i="18"/>
  <c r="BL58" i="18"/>
  <c r="BK58" i="18"/>
  <c r="BI58" i="18"/>
  <c r="BJ58" i="18" s="1"/>
  <c r="BH58" i="18"/>
  <c r="BG58" i="18"/>
  <c r="BD58" i="18"/>
  <c r="BE58" i="18" s="1"/>
  <c r="BC58" i="18"/>
  <c r="BA58" i="18"/>
  <c r="AZ58" i="18"/>
  <c r="BB58" i="18" s="1"/>
  <c r="AY58" i="18"/>
  <c r="AV58" i="18"/>
  <c r="AW58" i="18" s="1"/>
  <c r="AU58" i="18"/>
  <c r="AS58" i="18"/>
  <c r="AR58" i="18"/>
  <c r="AT58" i="18" s="1"/>
  <c r="AQ58" i="18"/>
  <c r="AN58" i="18"/>
  <c r="AO58" i="18" s="1"/>
  <c r="AM58" i="18"/>
  <c r="AL58" i="18"/>
  <c r="AK58" i="18"/>
  <c r="AJ58" i="18"/>
  <c r="AI58" i="18"/>
  <c r="AG58" i="18"/>
  <c r="AF58" i="18"/>
  <c r="AE58" i="18"/>
  <c r="AC58" i="18"/>
  <c r="AD58" i="18" s="1"/>
  <c r="AB58" i="18"/>
  <c r="AA58" i="18"/>
  <c r="X58" i="18"/>
  <c r="Y58" i="18" s="1"/>
  <c r="W58" i="18"/>
  <c r="U58" i="18"/>
  <c r="T58" i="18"/>
  <c r="V58" i="18" s="1"/>
  <c r="S58" i="18"/>
  <c r="P58" i="18"/>
  <c r="Q58" i="18" s="1"/>
  <c r="O58" i="18"/>
  <c r="M58" i="18"/>
  <c r="L58" i="18"/>
  <c r="N58" i="18" s="1"/>
  <c r="K58" i="18"/>
  <c r="H58" i="18"/>
  <c r="I58" i="18" s="1"/>
  <c r="G58" i="18"/>
  <c r="F58" i="18"/>
  <c r="E58" i="18"/>
  <c r="D58" i="18"/>
  <c r="C58" i="18"/>
  <c r="FM57" i="18"/>
  <c r="FE57" i="18"/>
  <c r="EW57" i="18"/>
  <c r="EO57" i="18"/>
  <c r="EG57" i="18"/>
  <c r="DY57" i="18"/>
  <c r="DQ57" i="18"/>
  <c r="DI57" i="18"/>
  <c r="DA57" i="18"/>
  <c r="CS57" i="18"/>
  <c r="CK57" i="18"/>
  <c r="CC57" i="18"/>
  <c r="BU57" i="18"/>
  <c r="BM57" i="18"/>
  <c r="BE57" i="18"/>
  <c r="AW57" i="18"/>
  <c r="AO57" i="18"/>
  <c r="AG57" i="18"/>
  <c r="Y57" i="18"/>
  <c r="Q57" i="18"/>
  <c r="I57" i="18"/>
  <c r="FL56" i="18"/>
  <c r="FK56" i="18"/>
  <c r="FI56" i="18"/>
  <c r="FJ56" i="18" s="1"/>
  <c r="FH56" i="18"/>
  <c r="FG56" i="18"/>
  <c r="FD56" i="18"/>
  <c r="FC56" i="18"/>
  <c r="FA56" i="18"/>
  <c r="EZ56" i="18"/>
  <c r="FB56" i="18" s="1"/>
  <c r="EY56" i="18"/>
  <c r="EV56" i="18"/>
  <c r="EU56" i="18"/>
  <c r="ES56" i="18"/>
  <c r="ET56" i="18" s="1"/>
  <c r="ER56" i="18"/>
  <c r="EQ56" i="18"/>
  <c r="EN56" i="18"/>
  <c r="EM56" i="18"/>
  <c r="EK56" i="18"/>
  <c r="EJ56" i="18"/>
  <c r="EL56" i="18" s="1"/>
  <c r="EI56" i="18"/>
  <c r="EF56" i="18"/>
  <c r="EE56" i="18"/>
  <c r="EC56" i="18"/>
  <c r="ED56" i="18" s="1"/>
  <c r="EB56" i="18"/>
  <c r="EA56" i="18"/>
  <c r="DX56" i="18"/>
  <c r="DW56" i="18"/>
  <c r="DU56" i="18"/>
  <c r="DT56" i="18"/>
  <c r="DV56" i="18" s="1"/>
  <c r="DS56" i="18"/>
  <c r="DP56" i="18"/>
  <c r="DO56" i="18"/>
  <c r="DM56" i="18"/>
  <c r="DN56" i="18" s="1"/>
  <c r="DL56" i="18"/>
  <c r="DK56" i="18"/>
  <c r="DH56" i="18"/>
  <c r="DG56" i="18"/>
  <c r="DE56" i="18"/>
  <c r="DD56" i="18"/>
  <c r="DF56" i="18" s="1"/>
  <c r="DC56" i="18"/>
  <c r="CZ56" i="18"/>
  <c r="CY56" i="18"/>
  <c r="CW56" i="18"/>
  <c r="CX56" i="18" s="1"/>
  <c r="CV56" i="18"/>
  <c r="CU56" i="18"/>
  <c r="CR56" i="18"/>
  <c r="CQ56" i="18"/>
  <c r="CO56" i="18"/>
  <c r="CN56" i="18"/>
  <c r="CP56" i="18" s="1"/>
  <c r="CM56" i="18"/>
  <c r="CJ56" i="18"/>
  <c r="CI56" i="18"/>
  <c r="CG56" i="18"/>
  <c r="CH56" i="18" s="1"/>
  <c r="CF56" i="18"/>
  <c r="CE56" i="18"/>
  <c r="CB56" i="18"/>
  <c r="CA56" i="18"/>
  <c r="BY56" i="18"/>
  <c r="BX56" i="18"/>
  <c r="BZ56" i="18" s="1"/>
  <c r="BW56" i="18"/>
  <c r="BT56" i="18"/>
  <c r="BS56" i="18"/>
  <c r="BQ56" i="18"/>
  <c r="BR56" i="18" s="1"/>
  <c r="BP56" i="18"/>
  <c r="BO56" i="18"/>
  <c r="BL56" i="18"/>
  <c r="BK56" i="18"/>
  <c r="BI56" i="18"/>
  <c r="BH56" i="18"/>
  <c r="BJ56" i="18" s="1"/>
  <c r="BG56" i="18"/>
  <c r="BD56" i="18"/>
  <c r="BC56" i="18"/>
  <c r="BA56" i="18"/>
  <c r="BB56" i="18" s="1"/>
  <c r="AZ56" i="18"/>
  <c r="AY56" i="18"/>
  <c r="AV56" i="18"/>
  <c r="AU56" i="18"/>
  <c r="AS56" i="18"/>
  <c r="AR56" i="18"/>
  <c r="AT56" i="18" s="1"/>
  <c r="AQ56" i="18"/>
  <c r="AN56" i="18"/>
  <c r="AM56" i="18"/>
  <c r="AK56" i="18"/>
  <c r="AL56" i="18" s="1"/>
  <c r="AJ56" i="18"/>
  <c r="AI56" i="18"/>
  <c r="AF56" i="18"/>
  <c r="AE56" i="18"/>
  <c r="AC56" i="18"/>
  <c r="AB56" i="18"/>
  <c r="AD56" i="18" s="1"/>
  <c r="AA56" i="18"/>
  <c r="X56" i="18"/>
  <c r="W56" i="18"/>
  <c r="U56" i="18"/>
  <c r="V56" i="18" s="1"/>
  <c r="T56" i="18"/>
  <c r="S56" i="18"/>
  <c r="P56" i="18"/>
  <c r="O56" i="18"/>
  <c r="M56" i="18"/>
  <c r="L56" i="18"/>
  <c r="N56" i="18" s="1"/>
  <c r="K56" i="18"/>
  <c r="H56" i="18"/>
  <c r="G56" i="18"/>
  <c r="E56" i="18"/>
  <c r="F56" i="18" s="1"/>
  <c r="D56" i="18"/>
  <c r="C56" i="18"/>
  <c r="FL51" i="18"/>
  <c r="FK51" i="18"/>
  <c r="FI51" i="18"/>
  <c r="FH51" i="18"/>
  <c r="FJ51" i="18" s="1"/>
  <c r="FG51" i="18"/>
  <c r="FD51" i="18"/>
  <c r="FC51" i="18"/>
  <c r="FA51" i="18"/>
  <c r="FB51" i="18" s="1"/>
  <c r="EZ51" i="18"/>
  <c r="EY51" i="18"/>
  <c r="EV51" i="18"/>
  <c r="EU51" i="18"/>
  <c r="ES51" i="18"/>
  <c r="ER51" i="18"/>
  <c r="ET51" i="18" s="1"/>
  <c r="EQ51" i="18"/>
  <c r="EN51" i="18"/>
  <c r="EM51" i="18"/>
  <c r="EK51" i="18"/>
  <c r="EL51" i="18" s="1"/>
  <c r="EJ51" i="18"/>
  <c r="EI51" i="18"/>
  <c r="EF51" i="18"/>
  <c r="EE51" i="18"/>
  <c r="EC51" i="18"/>
  <c r="EB51" i="18"/>
  <c r="ED51" i="18" s="1"/>
  <c r="EA51" i="18"/>
  <c r="DX51" i="18"/>
  <c r="DW51" i="18"/>
  <c r="DU51" i="18"/>
  <c r="DV51" i="18" s="1"/>
  <c r="DT51" i="18"/>
  <c r="DS51" i="18"/>
  <c r="DP51" i="18"/>
  <c r="DO51" i="18"/>
  <c r="DM51" i="18"/>
  <c r="DL51" i="18"/>
  <c r="DN51" i="18" s="1"/>
  <c r="DK51" i="18"/>
  <c r="DH51" i="18"/>
  <c r="DG51" i="18"/>
  <c r="DE51" i="18"/>
  <c r="DF51" i="18" s="1"/>
  <c r="DD51" i="18"/>
  <c r="DC51" i="18"/>
  <c r="CZ51" i="18"/>
  <c r="CY51" i="18"/>
  <c r="CW51" i="18"/>
  <c r="CV51" i="18"/>
  <c r="CX51" i="18" s="1"/>
  <c r="CU51" i="18"/>
  <c r="CR51" i="18"/>
  <c r="CQ51" i="18"/>
  <c r="CO51" i="18"/>
  <c r="CP51" i="18" s="1"/>
  <c r="CN51" i="18"/>
  <c r="CM51" i="18"/>
  <c r="CJ51" i="18"/>
  <c r="CI51" i="18"/>
  <c r="CG51" i="18"/>
  <c r="CF51" i="18"/>
  <c r="CH51" i="18" s="1"/>
  <c r="CE51" i="18"/>
  <c r="CB51" i="18"/>
  <c r="CA51" i="18"/>
  <c r="BY51" i="18"/>
  <c r="BZ51" i="18" s="1"/>
  <c r="BX51" i="18"/>
  <c r="BW51" i="18"/>
  <c r="BT51" i="18"/>
  <c r="BS51" i="18"/>
  <c r="BQ51" i="18"/>
  <c r="BP51" i="18"/>
  <c r="BR51" i="18" s="1"/>
  <c r="BO51" i="18"/>
  <c r="BL51" i="18"/>
  <c r="BK51" i="18"/>
  <c r="BI51" i="18"/>
  <c r="BJ51" i="18" s="1"/>
  <c r="BH51" i="18"/>
  <c r="BG51" i="18"/>
  <c r="BD51" i="18"/>
  <c r="BC51" i="18"/>
  <c r="BA51" i="18"/>
  <c r="AZ51" i="18"/>
  <c r="BB51" i="18" s="1"/>
  <c r="AY51" i="18"/>
  <c r="AV51" i="18"/>
  <c r="AU51" i="18"/>
  <c r="AS51" i="18"/>
  <c r="AT51" i="18" s="1"/>
  <c r="AR51" i="18"/>
  <c r="AQ51" i="18"/>
  <c r="AN51" i="18"/>
  <c r="AM51" i="18"/>
  <c r="AK51" i="18"/>
  <c r="AJ51" i="18"/>
  <c r="AL51" i="18" s="1"/>
  <c r="AI51" i="18"/>
  <c r="AF51" i="18"/>
  <c r="AE51" i="18"/>
  <c r="AC51" i="18"/>
  <c r="AD51" i="18" s="1"/>
  <c r="AB51" i="18"/>
  <c r="AA51" i="18"/>
  <c r="X51" i="18"/>
  <c r="W51" i="18"/>
  <c r="U51" i="18"/>
  <c r="T51" i="18"/>
  <c r="V51" i="18" s="1"/>
  <c r="S51" i="18"/>
  <c r="P51" i="18"/>
  <c r="O51" i="18"/>
  <c r="M51" i="18"/>
  <c r="N51" i="18" s="1"/>
  <c r="L51" i="18"/>
  <c r="K51" i="18"/>
  <c r="H51" i="18"/>
  <c r="G51" i="18"/>
  <c r="E51" i="18"/>
  <c r="D51" i="18"/>
  <c r="F51" i="18" s="1"/>
  <c r="C51" i="18"/>
  <c r="FL45" i="18"/>
  <c r="FK45" i="18"/>
  <c r="FI45" i="18"/>
  <c r="FJ45" i="18" s="1"/>
  <c r="FH45" i="18"/>
  <c r="FG45" i="18"/>
  <c r="FD45" i="18"/>
  <c r="FC45" i="18"/>
  <c r="FA45" i="18"/>
  <c r="EZ45" i="18"/>
  <c r="FB45" i="18" s="1"/>
  <c r="EY45" i="18"/>
  <c r="EV45" i="18"/>
  <c r="EU45" i="18"/>
  <c r="ES45" i="18"/>
  <c r="ET45" i="18" s="1"/>
  <c r="ER45" i="18"/>
  <c r="EQ45" i="18"/>
  <c r="EN45" i="18"/>
  <c r="EM45" i="18"/>
  <c r="EK45" i="18"/>
  <c r="EJ45" i="18"/>
  <c r="EL45" i="18" s="1"/>
  <c r="EI45" i="18"/>
  <c r="EF45" i="18"/>
  <c r="EE45" i="18"/>
  <c r="EC45" i="18"/>
  <c r="ED45" i="18" s="1"/>
  <c r="EB45" i="18"/>
  <c r="EA45" i="18"/>
  <c r="DX45" i="18"/>
  <c r="DW45" i="18"/>
  <c r="DU45" i="18"/>
  <c r="DT45" i="18"/>
  <c r="DV45" i="18" s="1"/>
  <c r="DS45" i="18"/>
  <c r="DP45" i="18"/>
  <c r="DO45" i="18"/>
  <c r="DM45" i="18"/>
  <c r="DN45" i="18" s="1"/>
  <c r="DL45" i="18"/>
  <c r="DK45" i="18"/>
  <c r="DH45" i="18"/>
  <c r="DG45" i="18"/>
  <c r="DE45" i="18"/>
  <c r="DD45" i="18"/>
  <c r="DF45" i="18" s="1"/>
  <c r="DC45" i="18"/>
  <c r="CZ45" i="18"/>
  <c r="CY45" i="18"/>
  <c r="CW45" i="18"/>
  <c r="CX45" i="18" s="1"/>
  <c r="CV45" i="18"/>
  <c r="CU45" i="18"/>
  <c r="CR45" i="18"/>
  <c r="CQ45" i="18"/>
  <c r="CO45" i="18"/>
  <c r="CN45" i="18"/>
  <c r="CP45" i="18" s="1"/>
  <c r="CM45" i="18"/>
  <c r="CJ45" i="18"/>
  <c r="CI45" i="18"/>
  <c r="CG45" i="18"/>
  <c r="CH45" i="18" s="1"/>
  <c r="CF45" i="18"/>
  <c r="CE45" i="18"/>
  <c r="CB45" i="18"/>
  <c r="CA45" i="18"/>
  <c r="BY45" i="18"/>
  <c r="BX45" i="18"/>
  <c r="BZ45" i="18" s="1"/>
  <c r="BW45" i="18"/>
  <c r="BT45" i="18"/>
  <c r="BS45" i="18"/>
  <c r="BQ45" i="18"/>
  <c r="BR45" i="18" s="1"/>
  <c r="BP45" i="18"/>
  <c r="BO45" i="18"/>
  <c r="BL45" i="18"/>
  <c r="BK45" i="18"/>
  <c r="BI45" i="18"/>
  <c r="BH45" i="18"/>
  <c r="BJ45" i="18" s="1"/>
  <c r="BG45" i="18"/>
  <c r="BD45" i="18"/>
  <c r="BC45" i="18"/>
  <c r="BA45" i="18"/>
  <c r="BB45" i="18" s="1"/>
  <c r="AZ45" i="18"/>
  <c r="AY45" i="18"/>
  <c r="AV45" i="18"/>
  <c r="AU45" i="18"/>
  <c r="AS45" i="18"/>
  <c r="AR45" i="18"/>
  <c r="AT45" i="18" s="1"/>
  <c r="AQ45" i="18"/>
  <c r="AN45" i="18"/>
  <c r="AM45" i="18"/>
  <c r="AK45" i="18"/>
  <c r="AL45" i="18" s="1"/>
  <c r="AJ45" i="18"/>
  <c r="AI45" i="18"/>
  <c r="AF45" i="18"/>
  <c r="AE45" i="18"/>
  <c r="AC45" i="18"/>
  <c r="AB45" i="18"/>
  <c r="AD45" i="18" s="1"/>
  <c r="AA45" i="18"/>
  <c r="X45" i="18"/>
  <c r="W45" i="18"/>
  <c r="U45" i="18"/>
  <c r="V45" i="18" s="1"/>
  <c r="T45" i="18"/>
  <c r="S45" i="18"/>
  <c r="P45" i="18"/>
  <c r="O45" i="18"/>
  <c r="M45" i="18"/>
  <c r="L45" i="18"/>
  <c r="N45" i="18" s="1"/>
  <c r="K45" i="18"/>
  <c r="H45" i="18"/>
  <c r="G45" i="18"/>
  <c r="E45" i="18"/>
  <c r="F45" i="18" s="1"/>
  <c r="D45" i="18"/>
  <c r="C45" i="18"/>
  <c r="FL39" i="18"/>
  <c r="FK39" i="18"/>
  <c r="FI39" i="18"/>
  <c r="FH39" i="18"/>
  <c r="FJ39" i="18" s="1"/>
  <c r="FG39" i="18"/>
  <c r="FD39" i="18"/>
  <c r="FC39" i="18"/>
  <c r="FA39" i="18"/>
  <c r="FB39" i="18" s="1"/>
  <c r="EZ39" i="18"/>
  <c r="EY39" i="18"/>
  <c r="EV39" i="18"/>
  <c r="EU39" i="18"/>
  <c r="ES39" i="18"/>
  <c r="ER39" i="18"/>
  <c r="ET39" i="18" s="1"/>
  <c r="EQ39" i="18"/>
  <c r="EN39" i="18"/>
  <c r="EM39" i="18"/>
  <c r="EK39" i="18"/>
  <c r="EL39" i="18" s="1"/>
  <c r="EJ39" i="18"/>
  <c r="EI39" i="18"/>
  <c r="EF39" i="18"/>
  <c r="EE39" i="18"/>
  <c r="EC39" i="18"/>
  <c r="EB39" i="18"/>
  <c r="ED39" i="18" s="1"/>
  <c r="EA39" i="18"/>
  <c r="DX39" i="18"/>
  <c r="DW39" i="18"/>
  <c r="DU39" i="18"/>
  <c r="DV39" i="18" s="1"/>
  <c r="DT39" i="18"/>
  <c r="DS39" i="18"/>
  <c r="DP39" i="18"/>
  <c r="DO39" i="18"/>
  <c r="DM39" i="18"/>
  <c r="DL39" i="18"/>
  <c r="DN39" i="18" s="1"/>
  <c r="DK39" i="18"/>
  <c r="DH39" i="18"/>
  <c r="DG39" i="18"/>
  <c r="DE39" i="18"/>
  <c r="DF39" i="18" s="1"/>
  <c r="DD39" i="18"/>
  <c r="DC39" i="18"/>
  <c r="CZ39" i="18"/>
  <c r="CY39" i="18"/>
  <c r="CW39" i="18"/>
  <c r="CV39" i="18"/>
  <c r="CX39" i="18" s="1"/>
  <c r="CU39" i="18"/>
  <c r="CR39" i="18"/>
  <c r="CQ39" i="18"/>
  <c r="CO39" i="18"/>
  <c r="CP39" i="18" s="1"/>
  <c r="CN39" i="18"/>
  <c r="CM39" i="18"/>
  <c r="CJ39" i="18"/>
  <c r="CI39" i="18"/>
  <c r="CG39" i="18"/>
  <c r="CF39" i="18"/>
  <c r="CH39" i="18" s="1"/>
  <c r="CE39" i="18"/>
  <c r="CB39" i="18"/>
  <c r="CA39" i="18"/>
  <c r="BY39" i="18"/>
  <c r="BZ39" i="18" s="1"/>
  <c r="BX39" i="18"/>
  <c r="BW39" i="18"/>
  <c r="BT39" i="18"/>
  <c r="BS39" i="18"/>
  <c r="BQ39" i="18"/>
  <c r="BP39" i="18"/>
  <c r="BR39" i="18" s="1"/>
  <c r="BO39" i="18"/>
  <c r="BL39" i="18"/>
  <c r="BK39" i="18"/>
  <c r="BI39" i="18"/>
  <c r="BJ39" i="18" s="1"/>
  <c r="BH39" i="18"/>
  <c r="BG39" i="18"/>
  <c r="BD39" i="18"/>
  <c r="BC39" i="18"/>
  <c r="BA39" i="18"/>
  <c r="AZ39" i="18"/>
  <c r="BB39" i="18" s="1"/>
  <c r="AY39" i="18"/>
  <c r="AV39" i="18"/>
  <c r="AU39" i="18"/>
  <c r="AS39" i="18"/>
  <c r="AT39" i="18" s="1"/>
  <c r="AR39" i="18"/>
  <c r="AQ39" i="18"/>
  <c r="AN39" i="18"/>
  <c r="AM39" i="18"/>
  <c r="AK39" i="18"/>
  <c r="AJ39" i="18"/>
  <c r="AL39" i="18" s="1"/>
  <c r="AI39" i="18"/>
  <c r="AF39" i="18"/>
  <c r="AE39" i="18"/>
  <c r="AC39" i="18"/>
  <c r="AD39" i="18" s="1"/>
  <c r="AB39" i="18"/>
  <c r="AA39" i="18"/>
  <c r="X39" i="18"/>
  <c r="W39" i="18"/>
  <c r="U39" i="18"/>
  <c r="T39" i="18"/>
  <c r="V39" i="18" s="1"/>
  <c r="S39" i="18"/>
  <c r="P39" i="18"/>
  <c r="O39" i="18"/>
  <c r="M39" i="18"/>
  <c r="N39" i="18" s="1"/>
  <c r="L39" i="18"/>
  <c r="K39" i="18"/>
  <c r="H39" i="18"/>
  <c r="G39" i="18"/>
  <c r="E39" i="18"/>
  <c r="D39" i="18"/>
  <c r="F39" i="18" s="1"/>
  <c r="C39" i="18"/>
  <c r="FL33" i="18"/>
  <c r="FK33" i="18"/>
  <c r="FI33" i="18"/>
  <c r="FJ33" i="18" s="1"/>
  <c r="FH33" i="18"/>
  <c r="FG33" i="18"/>
  <c r="FD33" i="18"/>
  <c r="FC33" i="18"/>
  <c r="FA33" i="18"/>
  <c r="EZ33" i="18"/>
  <c r="FB33" i="18" s="1"/>
  <c r="EY33" i="18"/>
  <c r="EV33" i="18"/>
  <c r="EU33" i="18"/>
  <c r="ES33" i="18"/>
  <c r="ET33" i="18" s="1"/>
  <c r="ER33" i="18"/>
  <c r="EQ33" i="18"/>
  <c r="EN33" i="18"/>
  <c r="EM33" i="18"/>
  <c r="EK33" i="18"/>
  <c r="EJ33" i="18"/>
  <c r="EL33" i="18" s="1"/>
  <c r="EI33" i="18"/>
  <c r="EF33" i="18"/>
  <c r="EE33" i="18"/>
  <c r="EC33" i="18"/>
  <c r="ED33" i="18" s="1"/>
  <c r="EB33" i="18"/>
  <c r="EA33" i="18"/>
  <c r="DX33" i="18"/>
  <c r="DW33" i="18"/>
  <c r="DU33" i="18"/>
  <c r="DT33" i="18"/>
  <c r="DV33" i="18" s="1"/>
  <c r="DS33" i="18"/>
  <c r="DP33" i="18"/>
  <c r="DO33" i="18"/>
  <c r="DM33" i="18"/>
  <c r="DN33" i="18" s="1"/>
  <c r="DL33" i="18"/>
  <c r="DK33" i="18"/>
  <c r="DH33" i="18"/>
  <c r="DG33" i="18"/>
  <c r="DE33" i="18"/>
  <c r="DD33" i="18"/>
  <c r="DF33" i="18" s="1"/>
  <c r="DC33" i="18"/>
  <c r="CZ33" i="18"/>
  <c r="CY33" i="18"/>
  <c r="CW33" i="18"/>
  <c r="CX33" i="18" s="1"/>
  <c r="CV33" i="18"/>
  <c r="CU33" i="18"/>
  <c r="CR33" i="18"/>
  <c r="CQ33" i="18"/>
  <c r="CO33" i="18"/>
  <c r="CN33" i="18"/>
  <c r="CP33" i="18" s="1"/>
  <c r="CM33" i="18"/>
  <c r="CJ33" i="18"/>
  <c r="CI33" i="18"/>
  <c r="CG33" i="18"/>
  <c r="CH33" i="18" s="1"/>
  <c r="CF33" i="18"/>
  <c r="CE33" i="18"/>
  <c r="CB33" i="18"/>
  <c r="CA33" i="18"/>
  <c r="BY33" i="18"/>
  <c r="BX33" i="18"/>
  <c r="BZ33" i="18" s="1"/>
  <c r="BW33" i="18"/>
  <c r="BT33" i="18"/>
  <c r="BS33" i="18"/>
  <c r="BQ33" i="18"/>
  <c r="BR33" i="18" s="1"/>
  <c r="BP33" i="18"/>
  <c r="BO33" i="18"/>
  <c r="BL33" i="18"/>
  <c r="BK33" i="18"/>
  <c r="BI33" i="18"/>
  <c r="BH33" i="18"/>
  <c r="BJ33" i="18" s="1"/>
  <c r="BG33" i="18"/>
  <c r="BD33" i="18"/>
  <c r="BC33" i="18"/>
  <c r="BA33" i="18"/>
  <c r="BB33" i="18" s="1"/>
  <c r="AZ33" i="18"/>
  <c r="AY33" i="18"/>
  <c r="AV33" i="18"/>
  <c r="AU33" i="18"/>
  <c r="AS33" i="18"/>
  <c r="AR33" i="18"/>
  <c r="AT33" i="18" s="1"/>
  <c r="AQ33" i="18"/>
  <c r="AN33" i="18"/>
  <c r="AM33" i="18"/>
  <c r="AK33" i="18"/>
  <c r="AL33" i="18" s="1"/>
  <c r="AJ33" i="18"/>
  <c r="AI33" i="18"/>
  <c r="AF33" i="18"/>
  <c r="AE33" i="18"/>
  <c r="AC33" i="18"/>
  <c r="AB33" i="18"/>
  <c r="AD33" i="18" s="1"/>
  <c r="AA33" i="18"/>
  <c r="X33" i="18"/>
  <c r="W33" i="18"/>
  <c r="U33" i="18"/>
  <c r="V33" i="18" s="1"/>
  <c r="T33" i="18"/>
  <c r="S33" i="18"/>
  <c r="P33" i="18"/>
  <c r="O33" i="18"/>
  <c r="M33" i="18"/>
  <c r="L33" i="18"/>
  <c r="N33" i="18" s="1"/>
  <c r="K33" i="18"/>
  <c r="H33" i="18"/>
  <c r="G33" i="18"/>
  <c r="E33" i="18"/>
  <c r="F33" i="18" s="1"/>
  <c r="D33" i="18"/>
  <c r="C33" i="18"/>
  <c r="FL31" i="18"/>
  <c r="FK31" i="18"/>
  <c r="FI31" i="18"/>
  <c r="FH31" i="18"/>
  <c r="FJ31" i="18" s="1"/>
  <c r="FG31" i="18"/>
  <c r="FD31" i="18"/>
  <c r="FC31" i="18"/>
  <c r="FA31" i="18"/>
  <c r="FB31" i="18" s="1"/>
  <c r="EZ31" i="18"/>
  <c r="EY31" i="18"/>
  <c r="EV31" i="18"/>
  <c r="EU31" i="18"/>
  <c r="ES31" i="18"/>
  <c r="ER31" i="18"/>
  <c r="ET31" i="18" s="1"/>
  <c r="EQ31" i="18"/>
  <c r="EN31" i="18"/>
  <c r="EM31" i="18"/>
  <c r="EK31" i="18"/>
  <c r="EL31" i="18" s="1"/>
  <c r="EJ31" i="18"/>
  <c r="EI31" i="18"/>
  <c r="EF31" i="18"/>
  <c r="EE31" i="18"/>
  <c r="EC31" i="18"/>
  <c r="EB31" i="18"/>
  <c r="ED31" i="18" s="1"/>
  <c r="EA31" i="18"/>
  <c r="DX31" i="18"/>
  <c r="DW31" i="18"/>
  <c r="DU31" i="18"/>
  <c r="DV31" i="18" s="1"/>
  <c r="DT31" i="18"/>
  <c r="DS31" i="18"/>
  <c r="DP31" i="18"/>
  <c r="DO31" i="18"/>
  <c r="DM31" i="18"/>
  <c r="DL31" i="18"/>
  <c r="DN31" i="18" s="1"/>
  <c r="DK31" i="18"/>
  <c r="DH31" i="18"/>
  <c r="DG31" i="18"/>
  <c r="DE31" i="18"/>
  <c r="DF31" i="18" s="1"/>
  <c r="DD31" i="18"/>
  <c r="DC31" i="18"/>
  <c r="CZ31" i="18"/>
  <c r="CY31" i="18"/>
  <c r="CW31" i="18"/>
  <c r="CV31" i="18"/>
  <c r="CX31" i="18" s="1"/>
  <c r="CU31" i="18"/>
  <c r="CR31" i="18"/>
  <c r="CQ31" i="18"/>
  <c r="CO31" i="18"/>
  <c r="CP31" i="18" s="1"/>
  <c r="CN31" i="18"/>
  <c r="CM31" i="18"/>
  <c r="CJ31" i="18"/>
  <c r="CI31" i="18"/>
  <c r="CG31" i="18"/>
  <c r="CF31" i="18"/>
  <c r="CH31" i="18" s="1"/>
  <c r="CE31" i="18"/>
  <c r="CB31" i="18"/>
  <c r="CA31" i="18"/>
  <c r="BY31" i="18"/>
  <c r="BZ31" i="18" s="1"/>
  <c r="BX31" i="18"/>
  <c r="BW31" i="18"/>
  <c r="BT31" i="18"/>
  <c r="BS31" i="18"/>
  <c r="BQ31" i="18"/>
  <c r="BP31" i="18"/>
  <c r="BR31" i="18" s="1"/>
  <c r="BO31" i="18"/>
  <c r="BL31" i="18"/>
  <c r="BK31" i="18"/>
  <c r="BI31" i="18"/>
  <c r="BJ31" i="18" s="1"/>
  <c r="BH31" i="18"/>
  <c r="BG31" i="18"/>
  <c r="BD31" i="18"/>
  <c r="BC31" i="18"/>
  <c r="BA31" i="18"/>
  <c r="AZ31" i="18"/>
  <c r="BB31" i="18" s="1"/>
  <c r="AY31" i="18"/>
  <c r="AV31" i="18"/>
  <c r="AU31" i="18"/>
  <c r="AS31" i="18"/>
  <c r="AT31" i="18" s="1"/>
  <c r="AR31" i="18"/>
  <c r="AQ31" i="18"/>
  <c r="AN31" i="18"/>
  <c r="AM31" i="18"/>
  <c r="AK31" i="18"/>
  <c r="AJ31" i="18"/>
  <c r="AL31" i="18" s="1"/>
  <c r="AI31" i="18"/>
  <c r="AF31" i="18"/>
  <c r="AE31" i="18"/>
  <c r="AC31" i="18"/>
  <c r="AD31" i="18" s="1"/>
  <c r="AB31" i="18"/>
  <c r="AA31" i="18"/>
  <c r="X31" i="18"/>
  <c r="W31" i="18"/>
  <c r="U31" i="18"/>
  <c r="T31" i="18"/>
  <c r="V31" i="18" s="1"/>
  <c r="S31" i="18"/>
  <c r="P31" i="18"/>
  <c r="O31" i="18"/>
  <c r="M31" i="18"/>
  <c r="N31" i="18" s="1"/>
  <c r="L31" i="18"/>
  <c r="K31" i="18"/>
  <c r="H31" i="18"/>
  <c r="G31" i="18"/>
  <c r="E31" i="18"/>
  <c r="D31" i="18"/>
  <c r="F31" i="18" s="1"/>
  <c r="C31" i="18"/>
  <c r="FL26" i="18"/>
  <c r="FK26" i="18"/>
  <c r="FI26" i="18"/>
  <c r="FJ26" i="18" s="1"/>
  <c r="FH26" i="18"/>
  <c r="FG26" i="18"/>
  <c r="FD26" i="18"/>
  <c r="FC26" i="18"/>
  <c r="FA26" i="18"/>
  <c r="EZ26" i="18"/>
  <c r="FB26" i="18" s="1"/>
  <c r="EY26" i="18"/>
  <c r="EV26" i="18"/>
  <c r="EU26" i="18"/>
  <c r="ES26" i="18"/>
  <c r="ET26" i="18" s="1"/>
  <c r="ER26" i="18"/>
  <c r="EQ26" i="18"/>
  <c r="EN26" i="18"/>
  <c r="EM26" i="18"/>
  <c r="EK26" i="18"/>
  <c r="EJ26" i="18"/>
  <c r="EL26" i="18" s="1"/>
  <c r="EI26" i="18"/>
  <c r="EF26" i="18"/>
  <c r="EE26" i="18"/>
  <c r="EC26" i="18"/>
  <c r="ED26" i="18" s="1"/>
  <c r="EB26" i="18"/>
  <c r="EA26" i="18"/>
  <c r="DX26" i="18"/>
  <c r="DW26" i="18"/>
  <c r="DU26" i="18"/>
  <c r="DT26" i="18"/>
  <c r="DV26" i="18" s="1"/>
  <c r="DS26" i="18"/>
  <c r="DP26" i="18"/>
  <c r="DO26" i="18"/>
  <c r="DM26" i="18"/>
  <c r="DN26" i="18" s="1"/>
  <c r="DL26" i="18"/>
  <c r="DK26" i="18"/>
  <c r="DH26" i="18"/>
  <c r="DG26" i="18"/>
  <c r="DE26" i="18"/>
  <c r="DD26" i="18"/>
  <c r="DF26" i="18" s="1"/>
  <c r="DC26" i="18"/>
  <c r="CZ26" i="18"/>
  <c r="CY26" i="18"/>
  <c r="CW26" i="18"/>
  <c r="CX26" i="18" s="1"/>
  <c r="CV26" i="18"/>
  <c r="CU26" i="18"/>
  <c r="CR26" i="18"/>
  <c r="CQ26" i="18"/>
  <c r="CO26" i="18"/>
  <c r="CN26" i="18"/>
  <c r="CP26" i="18" s="1"/>
  <c r="CM26" i="18"/>
  <c r="CJ26" i="18"/>
  <c r="CI26" i="18"/>
  <c r="CG26" i="18"/>
  <c r="CH26" i="18" s="1"/>
  <c r="CF26" i="18"/>
  <c r="CE26" i="18"/>
  <c r="CB26" i="18"/>
  <c r="CA26" i="18"/>
  <c r="BY26" i="18"/>
  <c r="BX26" i="18"/>
  <c r="BZ26" i="18" s="1"/>
  <c r="BW26" i="18"/>
  <c r="BT26" i="18"/>
  <c r="BS26" i="18"/>
  <c r="BQ26" i="18"/>
  <c r="BR26" i="18" s="1"/>
  <c r="BP26" i="18"/>
  <c r="BO26" i="18"/>
  <c r="BL26" i="18"/>
  <c r="BK26" i="18"/>
  <c r="BI26" i="18"/>
  <c r="BH26" i="18"/>
  <c r="BJ26" i="18" s="1"/>
  <c r="BG26" i="18"/>
  <c r="BD26" i="18"/>
  <c r="BC26" i="18"/>
  <c r="BA26" i="18"/>
  <c r="BB26" i="18" s="1"/>
  <c r="AZ26" i="18"/>
  <c r="AY26" i="18"/>
  <c r="AV26" i="18"/>
  <c r="AU26" i="18"/>
  <c r="AS26" i="18"/>
  <c r="AR26" i="18"/>
  <c r="AT26" i="18" s="1"/>
  <c r="AQ26" i="18"/>
  <c r="AN26" i="18"/>
  <c r="AM26" i="18"/>
  <c r="AK26" i="18"/>
  <c r="AL26" i="18" s="1"/>
  <c r="AJ26" i="18"/>
  <c r="AI26" i="18"/>
  <c r="AF26" i="18"/>
  <c r="AE26" i="18"/>
  <c r="AC26" i="18"/>
  <c r="AB26" i="18"/>
  <c r="AD26" i="18" s="1"/>
  <c r="AA26" i="18"/>
  <c r="X26" i="18"/>
  <c r="W26" i="18"/>
  <c r="U26" i="18"/>
  <c r="V26" i="18" s="1"/>
  <c r="T26" i="18"/>
  <c r="S26" i="18"/>
  <c r="P26" i="18"/>
  <c r="O26" i="18"/>
  <c r="M26" i="18"/>
  <c r="L26" i="18"/>
  <c r="N26" i="18" s="1"/>
  <c r="K26" i="18"/>
  <c r="H26" i="18"/>
  <c r="G26" i="18"/>
  <c r="E26" i="18"/>
  <c r="F26" i="18" s="1"/>
  <c r="D26" i="18"/>
  <c r="C26" i="18"/>
  <c r="FL20" i="18"/>
  <c r="FK20" i="18"/>
  <c r="FI20" i="18"/>
  <c r="FH20" i="18"/>
  <c r="FJ20" i="18" s="1"/>
  <c r="FG20" i="18"/>
  <c r="FD20" i="18"/>
  <c r="FC20" i="18"/>
  <c r="FA20" i="18"/>
  <c r="FB20" i="18" s="1"/>
  <c r="EZ20" i="18"/>
  <c r="EY20" i="18"/>
  <c r="EV20" i="18"/>
  <c r="EU20" i="18"/>
  <c r="ES20" i="18"/>
  <c r="ER20" i="18"/>
  <c r="ET20" i="18" s="1"/>
  <c r="EQ20" i="18"/>
  <c r="EN20" i="18"/>
  <c r="EM20" i="18"/>
  <c r="EK20" i="18"/>
  <c r="EL20" i="18" s="1"/>
  <c r="EJ20" i="18"/>
  <c r="EI20" i="18"/>
  <c r="EF20" i="18"/>
  <c r="EE20" i="18"/>
  <c r="EC20" i="18"/>
  <c r="EB20" i="18"/>
  <c r="ED20" i="18" s="1"/>
  <c r="EA20" i="18"/>
  <c r="DX20" i="18"/>
  <c r="DW20" i="18"/>
  <c r="DU20" i="18"/>
  <c r="DV20" i="18" s="1"/>
  <c r="DT20" i="18"/>
  <c r="DS20" i="18"/>
  <c r="DP20" i="18"/>
  <c r="DO20" i="18"/>
  <c r="DM20" i="18"/>
  <c r="DL20" i="18"/>
  <c r="DN20" i="18" s="1"/>
  <c r="DK20" i="18"/>
  <c r="DH20" i="18"/>
  <c r="DG20" i="18"/>
  <c r="DE20" i="18"/>
  <c r="DF20" i="18" s="1"/>
  <c r="DD20" i="18"/>
  <c r="DC20" i="18"/>
  <c r="CZ20" i="18"/>
  <c r="CY20" i="18"/>
  <c r="CW20" i="18"/>
  <c r="CV20" i="18"/>
  <c r="CX20" i="18" s="1"/>
  <c r="CU20" i="18"/>
  <c r="CR20" i="18"/>
  <c r="CQ20" i="18"/>
  <c r="CO20" i="18"/>
  <c r="CP20" i="18" s="1"/>
  <c r="CN20" i="18"/>
  <c r="CM20" i="18"/>
  <c r="CJ20" i="18"/>
  <c r="CI20" i="18"/>
  <c r="CG20" i="18"/>
  <c r="CF20" i="18"/>
  <c r="CH20" i="18" s="1"/>
  <c r="CE20" i="18"/>
  <c r="CB20" i="18"/>
  <c r="CA20" i="18"/>
  <c r="BY20" i="18"/>
  <c r="BZ20" i="18" s="1"/>
  <c r="BX20" i="18"/>
  <c r="BW20" i="18"/>
  <c r="BT20" i="18"/>
  <c r="BS20" i="18"/>
  <c r="BQ20" i="18"/>
  <c r="BP20" i="18"/>
  <c r="BR20" i="18" s="1"/>
  <c r="BO20" i="18"/>
  <c r="BL20" i="18"/>
  <c r="BK20" i="18"/>
  <c r="BI20" i="18"/>
  <c r="BJ20" i="18" s="1"/>
  <c r="BH20" i="18"/>
  <c r="BG20" i="18"/>
  <c r="BD20" i="18"/>
  <c r="BC20" i="18"/>
  <c r="BA20" i="18"/>
  <c r="AZ20" i="18"/>
  <c r="BB20" i="18" s="1"/>
  <c r="AY20" i="18"/>
  <c r="AV20" i="18"/>
  <c r="AU20" i="18"/>
  <c r="AS20" i="18"/>
  <c r="AT20" i="18" s="1"/>
  <c r="AR20" i="18"/>
  <c r="AQ20" i="18"/>
  <c r="AN20" i="18"/>
  <c r="AM20" i="18"/>
  <c r="AK20" i="18"/>
  <c r="AJ20" i="18"/>
  <c r="AL20" i="18" s="1"/>
  <c r="AI20" i="18"/>
  <c r="AF20" i="18"/>
  <c r="AE20" i="18"/>
  <c r="AC20" i="18"/>
  <c r="AD20" i="18" s="1"/>
  <c r="AB20" i="18"/>
  <c r="AA20" i="18"/>
  <c r="X20" i="18"/>
  <c r="W20" i="18"/>
  <c r="U20" i="18"/>
  <c r="T20" i="18"/>
  <c r="V20" i="18" s="1"/>
  <c r="S20" i="18"/>
  <c r="P20" i="18"/>
  <c r="O20" i="18"/>
  <c r="M20" i="18"/>
  <c r="N20" i="18" s="1"/>
  <c r="L20" i="18"/>
  <c r="K20" i="18"/>
  <c r="H20" i="18"/>
  <c r="G20" i="18"/>
  <c r="E20" i="18"/>
  <c r="D20" i="18"/>
  <c r="F20" i="18" s="1"/>
  <c r="C20" i="18"/>
  <c r="FL14" i="18"/>
  <c r="FK14" i="18"/>
  <c r="FI14" i="18"/>
  <c r="FJ14" i="18" s="1"/>
  <c r="FH14" i="18"/>
  <c r="FG14" i="18"/>
  <c r="FD14" i="18"/>
  <c r="FC14" i="18"/>
  <c r="FA14" i="18"/>
  <c r="EZ14" i="18"/>
  <c r="FB14" i="18" s="1"/>
  <c r="EY14" i="18"/>
  <c r="EV14" i="18"/>
  <c r="EU14" i="18"/>
  <c r="ES14" i="18"/>
  <c r="ET14" i="18" s="1"/>
  <c r="ER14" i="18"/>
  <c r="EQ14" i="18"/>
  <c r="EN14" i="18"/>
  <c r="EM14" i="18"/>
  <c r="EK14" i="18"/>
  <c r="EJ14" i="18"/>
  <c r="EL14" i="18" s="1"/>
  <c r="EI14" i="18"/>
  <c r="EF14" i="18"/>
  <c r="EE14" i="18"/>
  <c r="EC14" i="18"/>
  <c r="ED14" i="18" s="1"/>
  <c r="EB14" i="18"/>
  <c r="EA14" i="18"/>
  <c r="DX14" i="18"/>
  <c r="DW14" i="18"/>
  <c r="DU14" i="18"/>
  <c r="DT14" i="18"/>
  <c r="DV14" i="18" s="1"/>
  <c r="DS14" i="18"/>
  <c r="DP14" i="18"/>
  <c r="DO14" i="18"/>
  <c r="DM14" i="18"/>
  <c r="DN14" i="18" s="1"/>
  <c r="DL14" i="18"/>
  <c r="DK14" i="18"/>
  <c r="DH14" i="18"/>
  <c r="DG14" i="18"/>
  <c r="DE14" i="18"/>
  <c r="DD14" i="18"/>
  <c r="DF14" i="18" s="1"/>
  <c r="DC14" i="18"/>
  <c r="CZ14" i="18"/>
  <c r="CY14" i="18"/>
  <c r="CW14" i="18"/>
  <c r="CX14" i="18" s="1"/>
  <c r="CV14" i="18"/>
  <c r="CU14" i="18"/>
  <c r="CR14" i="18"/>
  <c r="CQ14" i="18"/>
  <c r="CO14" i="18"/>
  <c r="CN14" i="18"/>
  <c r="CP14" i="18" s="1"/>
  <c r="CM14" i="18"/>
  <c r="CJ14" i="18"/>
  <c r="CI14" i="18"/>
  <c r="CG14" i="18"/>
  <c r="CH14" i="18" s="1"/>
  <c r="CF14" i="18"/>
  <c r="CE14" i="18"/>
  <c r="CB14" i="18"/>
  <c r="CA14" i="18"/>
  <c r="BY14" i="18"/>
  <c r="BX14" i="18"/>
  <c r="BZ14" i="18" s="1"/>
  <c r="BW14" i="18"/>
  <c r="BT14" i="18"/>
  <c r="BS14" i="18"/>
  <c r="BQ14" i="18"/>
  <c r="BR14" i="18" s="1"/>
  <c r="BP14" i="18"/>
  <c r="BO14" i="18"/>
  <c r="BL14" i="18"/>
  <c r="BK14" i="18"/>
  <c r="BI14" i="18"/>
  <c r="BH14" i="18"/>
  <c r="BJ14" i="18" s="1"/>
  <c r="BG14" i="18"/>
  <c r="BD14" i="18"/>
  <c r="BC14" i="18"/>
  <c r="BA14" i="18"/>
  <c r="BB14" i="18" s="1"/>
  <c r="AZ14" i="18"/>
  <c r="AY14" i="18"/>
  <c r="AV14" i="18"/>
  <c r="AU14" i="18"/>
  <c r="AS14" i="18"/>
  <c r="AR14" i="18"/>
  <c r="AT14" i="18" s="1"/>
  <c r="AQ14" i="18"/>
  <c r="AN14" i="18"/>
  <c r="AM14" i="18"/>
  <c r="AK14" i="18"/>
  <c r="AL14" i="18" s="1"/>
  <c r="AJ14" i="18"/>
  <c r="AI14" i="18"/>
  <c r="AF14" i="18"/>
  <c r="AE14" i="18"/>
  <c r="AC14" i="18"/>
  <c r="AB14" i="18"/>
  <c r="AD14" i="18" s="1"/>
  <c r="AA14" i="18"/>
  <c r="X14" i="18"/>
  <c r="W14" i="18"/>
  <c r="U14" i="18"/>
  <c r="V14" i="18" s="1"/>
  <c r="T14" i="18"/>
  <c r="S14" i="18"/>
  <c r="P14" i="18"/>
  <c r="O14" i="18"/>
  <c r="M14" i="18"/>
  <c r="L14" i="18"/>
  <c r="N14" i="18" s="1"/>
  <c r="K14" i="18"/>
  <c r="H14" i="18"/>
  <c r="G14" i="18"/>
  <c r="E14" i="18"/>
  <c r="F14" i="18" s="1"/>
  <c r="D14" i="18"/>
  <c r="C14" i="18"/>
  <c r="FL8" i="18"/>
  <c r="FK8" i="18"/>
  <c r="FI8" i="18"/>
  <c r="FH8" i="18"/>
  <c r="FJ8" i="18" s="1"/>
  <c r="FG8" i="18"/>
  <c r="FD8" i="18"/>
  <c r="FC8" i="18"/>
  <c r="FA8" i="18"/>
  <c r="FB8" i="18" s="1"/>
  <c r="EZ8" i="18"/>
  <c r="EY8" i="18"/>
  <c r="EV8" i="18"/>
  <c r="EU8" i="18"/>
  <c r="ES8" i="18"/>
  <c r="ER8" i="18"/>
  <c r="ET8" i="18" s="1"/>
  <c r="EQ8" i="18"/>
  <c r="EN8" i="18"/>
  <c r="EM8" i="18"/>
  <c r="EK8" i="18"/>
  <c r="EL8" i="18" s="1"/>
  <c r="EJ8" i="18"/>
  <c r="EI8" i="18"/>
  <c r="EF8" i="18"/>
  <c r="EE8" i="18"/>
  <c r="EC8" i="18"/>
  <c r="EB8" i="18"/>
  <c r="ED8" i="18" s="1"/>
  <c r="EA8" i="18"/>
  <c r="DX8" i="18"/>
  <c r="DW8" i="18"/>
  <c r="DU8" i="18"/>
  <c r="DV8" i="18" s="1"/>
  <c r="DT8" i="18"/>
  <c r="DS8" i="18"/>
  <c r="DP8" i="18"/>
  <c r="DO8" i="18"/>
  <c r="DM8" i="18"/>
  <c r="DL8" i="18"/>
  <c r="DN8" i="18" s="1"/>
  <c r="DK8" i="18"/>
  <c r="DH8" i="18"/>
  <c r="DG8" i="18"/>
  <c r="DE8" i="18"/>
  <c r="DF8" i="18" s="1"/>
  <c r="DD8" i="18"/>
  <c r="DC8" i="18"/>
  <c r="CZ8" i="18"/>
  <c r="CY8" i="18"/>
  <c r="CW8" i="18"/>
  <c r="CV8" i="18"/>
  <c r="CX8" i="18" s="1"/>
  <c r="CU8" i="18"/>
  <c r="CR8" i="18"/>
  <c r="CQ8" i="18"/>
  <c r="CO8" i="18"/>
  <c r="CP8" i="18" s="1"/>
  <c r="CN8" i="18"/>
  <c r="CM8" i="18"/>
  <c r="CJ8" i="18"/>
  <c r="CI8" i="18"/>
  <c r="CG8" i="18"/>
  <c r="CF8" i="18"/>
  <c r="CH8" i="18" s="1"/>
  <c r="CE8" i="18"/>
  <c r="CB8" i="18"/>
  <c r="CA8" i="18"/>
  <c r="BY8" i="18"/>
  <c r="BZ8" i="18" s="1"/>
  <c r="BX8" i="18"/>
  <c r="BW8" i="18"/>
  <c r="BT8" i="18"/>
  <c r="BS8" i="18"/>
  <c r="BQ8" i="18"/>
  <c r="BP8" i="18"/>
  <c r="BR8" i="18" s="1"/>
  <c r="BO8" i="18"/>
  <c r="BL8" i="18"/>
  <c r="BK8" i="18"/>
  <c r="BI8" i="18"/>
  <c r="BJ8" i="18" s="1"/>
  <c r="BH8" i="18"/>
  <c r="BG8" i="18"/>
  <c r="BD8" i="18"/>
  <c r="BC8" i="18"/>
  <c r="BA8" i="18"/>
  <c r="AZ8" i="18"/>
  <c r="BB8" i="18" s="1"/>
  <c r="AY8" i="18"/>
  <c r="AV8" i="18"/>
  <c r="AU8" i="18"/>
  <c r="AS8" i="18"/>
  <c r="AT8" i="18" s="1"/>
  <c r="AR8" i="18"/>
  <c r="AQ8" i="18"/>
  <c r="AN8" i="18"/>
  <c r="AM8" i="18"/>
  <c r="AK8" i="18"/>
  <c r="AJ8" i="18"/>
  <c r="AL8" i="18" s="1"/>
  <c r="AI8" i="18"/>
  <c r="AF8" i="18"/>
  <c r="AE8" i="18"/>
  <c r="AC8" i="18"/>
  <c r="AD8" i="18" s="1"/>
  <c r="AB8" i="18"/>
  <c r="AA8" i="18"/>
  <c r="X8" i="18"/>
  <c r="W8" i="18"/>
  <c r="U8" i="18"/>
  <c r="T8" i="18"/>
  <c r="V8" i="18" s="1"/>
  <c r="S8" i="18"/>
  <c r="P8" i="18"/>
  <c r="O8" i="18"/>
  <c r="M8" i="18"/>
  <c r="N8" i="18" s="1"/>
  <c r="L8" i="18"/>
  <c r="K8" i="18"/>
  <c r="H8" i="18"/>
  <c r="G8" i="18"/>
  <c r="E8" i="18"/>
  <c r="D8" i="18"/>
  <c r="F8" i="18" s="1"/>
  <c r="C8" i="18"/>
  <c r="S5" i="30"/>
  <c r="M5" i="30"/>
  <c r="N5" i="30"/>
  <c r="S3" i="30"/>
  <c r="M3" i="30"/>
  <c r="N3" i="30"/>
  <c r="M7" i="30"/>
  <c r="N7" i="30"/>
  <c r="P6" i="30" l="1"/>
  <c r="P7" i="30"/>
  <c r="P3" i="30"/>
  <c r="BD45" i="31"/>
  <c r="BM89" i="18"/>
  <c r="DY89" i="18"/>
  <c r="AG101" i="18"/>
  <c r="CS101" i="18"/>
  <c r="FE101" i="18"/>
  <c r="BE107" i="18"/>
  <c r="DQ107" i="18"/>
  <c r="Y110" i="18"/>
  <c r="CK110" i="18"/>
  <c r="EW110" i="18"/>
  <c r="AO114" i="18"/>
  <c r="DA114" i="18"/>
  <c r="FM114" i="18"/>
  <c r="F145" i="18"/>
  <c r="AL145" i="18"/>
  <c r="BR145" i="18"/>
  <c r="CX145" i="18"/>
  <c r="ED145" i="18"/>
  <c r="FJ145" i="18"/>
  <c r="AG157" i="18"/>
  <c r="BM157" i="18"/>
  <c r="CS157" i="18"/>
  <c r="DY157" i="18"/>
  <c r="FE157" i="18"/>
  <c r="BE182" i="18"/>
  <c r="DQ182" i="18"/>
  <c r="AG188" i="18"/>
  <c r="CS188" i="18"/>
  <c r="FE188" i="18"/>
  <c r="AG192" i="18"/>
  <c r="CS192" i="18"/>
  <c r="FE192" i="18"/>
  <c r="I195" i="18"/>
  <c r="BU195" i="18"/>
  <c r="EG195" i="18"/>
  <c r="I201" i="18"/>
  <c r="BU201" i="18"/>
  <c r="EG201" i="18"/>
  <c r="I207" i="18"/>
  <c r="BU207" i="18"/>
  <c r="EG207" i="18"/>
  <c r="I213" i="18"/>
  <c r="BU213" i="18"/>
  <c r="EG213" i="18"/>
  <c r="I219" i="18"/>
  <c r="BU219" i="18"/>
  <c r="EG219" i="18"/>
  <c r="AG220" i="18"/>
  <c r="CS220" i="18"/>
  <c r="FE220" i="18"/>
  <c r="BE226" i="18"/>
  <c r="DQ226" i="18"/>
  <c r="P5" i="30"/>
  <c r="AG83" i="18"/>
  <c r="CS83" i="18"/>
  <c r="FE83" i="18"/>
  <c r="BM95" i="18"/>
  <c r="DY95" i="18"/>
  <c r="AO120" i="18"/>
  <c r="BU120" i="18"/>
  <c r="DA120" i="18"/>
  <c r="EG120" i="18"/>
  <c r="FM120" i="18"/>
  <c r="I132" i="18"/>
  <c r="AO132" i="18"/>
  <c r="BU132" i="18"/>
  <c r="DA132" i="18"/>
  <c r="EG132" i="18"/>
  <c r="FM132" i="18"/>
  <c r="FL188" i="18"/>
  <c r="FM188" i="18" s="1"/>
  <c r="FL192" i="18"/>
  <c r="FM192" i="18" s="1"/>
  <c r="BE274" i="18"/>
  <c r="DQ274" i="18"/>
  <c r="BM12" i="31"/>
  <c r="BL86" i="31"/>
  <c r="S13" i="30"/>
  <c r="F89" i="18"/>
  <c r="AG89" i="18"/>
  <c r="BR89" i="18"/>
  <c r="CS89" i="18"/>
  <c r="ED89" i="18"/>
  <c r="FE89" i="18"/>
  <c r="AL101" i="18"/>
  <c r="BM101" i="18"/>
  <c r="CX101" i="18"/>
  <c r="DY101" i="18"/>
  <c r="FJ101" i="18"/>
  <c r="Y107" i="18"/>
  <c r="BJ107" i="18"/>
  <c r="CK107" i="18"/>
  <c r="DV107" i="18"/>
  <c r="EW107" i="18"/>
  <c r="AD110" i="18"/>
  <c r="BE110" i="18"/>
  <c r="CP110" i="18"/>
  <c r="DQ110" i="18"/>
  <c r="FB110" i="18"/>
  <c r="I114" i="18"/>
  <c r="AT114" i="18"/>
  <c r="BU114" i="18"/>
  <c r="DF114" i="18"/>
  <c r="EG114" i="18"/>
  <c r="AG145" i="18"/>
  <c r="BM145" i="18"/>
  <c r="CS145" i="18"/>
  <c r="DY145" i="18"/>
  <c r="FE145" i="18"/>
  <c r="F157" i="18"/>
  <c r="AL157" i="18"/>
  <c r="BR157" i="18"/>
  <c r="CX157" i="18"/>
  <c r="ED157" i="18"/>
  <c r="FJ157" i="18"/>
  <c r="Y182" i="18"/>
  <c r="CK182" i="18"/>
  <c r="EW182" i="18"/>
  <c r="BM188" i="18"/>
  <c r="DY188" i="18"/>
  <c r="BM192" i="18"/>
  <c r="DY192" i="18"/>
  <c r="AO195" i="18"/>
  <c r="DA195" i="18"/>
  <c r="FM195" i="18"/>
  <c r="AO201" i="18"/>
  <c r="DA201" i="18"/>
  <c r="FM201" i="18"/>
  <c r="AO207" i="18"/>
  <c r="DA207" i="18"/>
  <c r="FM207" i="18"/>
  <c r="AO213" i="18"/>
  <c r="DA213" i="18"/>
  <c r="FM213" i="18"/>
  <c r="AO219" i="18"/>
  <c r="DA219" i="18"/>
  <c r="FM219" i="18"/>
  <c r="BM220" i="18"/>
  <c r="DY220" i="18"/>
  <c r="Y226" i="18"/>
  <c r="CK226" i="18"/>
  <c r="EW226" i="18"/>
  <c r="BH12" i="31"/>
  <c r="BN19" i="31"/>
  <c r="BO19" i="31"/>
  <c r="BL19" i="31"/>
  <c r="BL20" i="31"/>
  <c r="X28" i="31"/>
  <c r="U45" i="31"/>
  <c r="BK28" i="31"/>
  <c r="BO32" i="31"/>
  <c r="BN32" i="31"/>
  <c r="AG45" i="31"/>
  <c r="BN39" i="31"/>
  <c r="BO39" i="31"/>
  <c r="BL39" i="31"/>
  <c r="BO99" i="31"/>
  <c r="BN99" i="31"/>
  <c r="BL105" i="31"/>
  <c r="BM105" i="31"/>
  <c r="BO119" i="31"/>
  <c r="BN119" i="31"/>
  <c r="FM313" i="18"/>
  <c r="Q319" i="18"/>
  <c r="AW319" i="18"/>
  <c r="CC319" i="18"/>
  <c r="DI319" i="18"/>
  <c r="EO319" i="18"/>
  <c r="X12" i="31"/>
  <c r="BK12" i="31"/>
  <c r="BO16" i="31"/>
  <c r="BN16" i="31"/>
  <c r="BN23" i="31"/>
  <c r="BO23" i="31"/>
  <c r="BL23" i="31"/>
  <c r="BJ28" i="31"/>
  <c r="G36" i="31"/>
  <c r="AM36" i="31"/>
  <c r="H45" i="31"/>
  <c r="BJ45" i="31"/>
  <c r="BK44" i="31"/>
  <c r="AV44" i="31"/>
  <c r="BL65" i="31"/>
  <c r="BM65" i="31"/>
  <c r="BN68" i="31"/>
  <c r="BO68" i="31"/>
  <c r="BL68" i="31"/>
  <c r="U73" i="31"/>
  <c r="BK69" i="31"/>
  <c r="BE73" i="31"/>
  <c r="BN111" i="31"/>
  <c r="BO111" i="31"/>
  <c r="V325" i="18"/>
  <c r="BB325" i="18"/>
  <c r="CH325" i="18"/>
  <c r="DN325" i="18"/>
  <c r="ET325" i="18"/>
  <c r="Q328" i="18"/>
  <c r="AW328" i="18"/>
  <c r="BN7" i="31"/>
  <c r="BO7" i="31"/>
  <c r="BL7" i="31"/>
  <c r="G20" i="31"/>
  <c r="AM20" i="31"/>
  <c r="BK45" i="31"/>
  <c r="BA45" i="31"/>
  <c r="AE44" i="31"/>
  <c r="G44" i="31"/>
  <c r="AM44" i="31"/>
  <c r="BJ44" i="31"/>
  <c r="BO61" i="31"/>
  <c r="BO86" i="31"/>
  <c r="G102" i="31"/>
  <c r="BJ102" i="31"/>
  <c r="BN127" i="31"/>
  <c r="BO127" i="31"/>
  <c r="V319" i="18"/>
  <c r="BB319" i="18"/>
  <c r="CH319" i="18"/>
  <c r="DN319" i="18"/>
  <c r="ET319" i="18"/>
  <c r="N13" i="30"/>
  <c r="Q13" i="30" s="1"/>
  <c r="E5" i="30"/>
  <c r="E6" i="30" s="1"/>
  <c r="G28" i="31"/>
  <c r="AM28" i="31"/>
  <c r="BN35" i="31"/>
  <c r="BO35" i="31"/>
  <c r="BL35" i="31"/>
  <c r="F45" i="31"/>
  <c r="AR45" i="31"/>
  <c r="AV45" i="31" s="1"/>
  <c r="X45" i="31"/>
  <c r="BO48" i="31"/>
  <c r="BN48" i="31"/>
  <c r="AN73" i="31"/>
  <c r="BN76" i="31"/>
  <c r="BO76" i="31"/>
  <c r="BL76" i="31"/>
  <c r="BM77" i="31"/>
  <c r="BM94" i="31"/>
  <c r="BM126" i="31"/>
  <c r="B31" i="30"/>
  <c r="D4" i="30"/>
  <c r="D5" i="30" s="1"/>
  <c r="D6" i="30" s="1"/>
  <c r="B24" i="30"/>
  <c r="B25" i="30" s="1"/>
  <c r="B34" i="30"/>
  <c r="AE12" i="31"/>
  <c r="BM8" i="31"/>
  <c r="BL8" i="31"/>
  <c r="AE28" i="31"/>
  <c r="BM24" i="31"/>
  <c r="BL24" i="31"/>
  <c r="BI28" i="31"/>
  <c r="O36" i="31"/>
  <c r="BM40" i="31"/>
  <c r="BL40" i="31"/>
  <c r="BI44" i="31"/>
  <c r="BL57" i="31"/>
  <c r="BM57" i="31"/>
  <c r="C73" i="31"/>
  <c r="BH69" i="31"/>
  <c r="L73" i="31"/>
  <c r="BH72" i="31"/>
  <c r="BL72" i="31"/>
  <c r="BM72" i="31"/>
  <c r="BL75" i="31"/>
  <c r="BM75" i="31"/>
  <c r="G78" i="31"/>
  <c r="BH78" i="31" s="1"/>
  <c r="AW109" i="31"/>
  <c r="BO105" i="31"/>
  <c r="BN105" i="31"/>
  <c r="BH107" i="31"/>
  <c r="G109" i="31"/>
  <c r="AM109" i="31"/>
  <c r="BL107" i="31"/>
  <c r="BM107" i="31"/>
  <c r="BI145" i="31"/>
  <c r="BL262" i="31"/>
  <c r="BM262" i="31"/>
  <c r="BN267" i="31"/>
  <c r="BO267" i="31"/>
  <c r="E11" i="30"/>
  <c r="E12" i="30" s="1"/>
  <c r="W20" i="31"/>
  <c r="BC20" i="31"/>
  <c r="BI20" i="31"/>
  <c r="BM20" i="31" s="1"/>
  <c r="AV20" i="31"/>
  <c r="W36" i="31"/>
  <c r="W45" i="31" s="1"/>
  <c r="BC36" i="31"/>
  <c r="BC45" i="31" s="1"/>
  <c r="BI45" i="31"/>
  <c r="AV36" i="31"/>
  <c r="BJ36" i="31"/>
  <c r="BN49" i="31"/>
  <c r="BO49" i="31"/>
  <c r="BL49" i="31"/>
  <c r="BN51" i="31"/>
  <c r="BO51" i="31"/>
  <c r="BH56" i="31"/>
  <c r="AE61" i="31"/>
  <c r="AE73" i="31" s="1"/>
  <c r="BO57" i="31"/>
  <c r="BN57" i="31"/>
  <c r="BN59" i="31"/>
  <c r="H73" i="31"/>
  <c r="BB73" i="31"/>
  <c r="BB78" i="31" s="1"/>
  <c r="BL67" i="31"/>
  <c r="BM67" i="31"/>
  <c r="O73" i="31"/>
  <c r="O78" i="31"/>
  <c r="BO75" i="31"/>
  <c r="BN75" i="31"/>
  <c r="W86" i="31"/>
  <c r="BN81" i="31"/>
  <c r="BO81" i="31"/>
  <c r="BL81" i="31"/>
  <c r="BN83" i="31"/>
  <c r="BO83" i="31"/>
  <c r="BN91" i="31"/>
  <c r="BO91" i="31"/>
  <c r="BK94" i="31"/>
  <c r="BL94" i="31" s="1"/>
  <c r="Y109" i="31"/>
  <c r="AS109" i="31"/>
  <c r="BK102" i="31"/>
  <c r="BN107" i="31"/>
  <c r="BO107" i="31"/>
  <c r="BO117" i="31"/>
  <c r="BN117" i="31"/>
  <c r="BN135" i="31"/>
  <c r="BO135" i="31"/>
  <c r="BA145" i="31"/>
  <c r="BL135" i="31"/>
  <c r="BM135" i="31"/>
  <c r="BJ145" i="31"/>
  <c r="BN174" i="31"/>
  <c r="BO174" i="31"/>
  <c r="G181" i="31"/>
  <c r="G185" i="31" s="1"/>
  <c r="BH180" i="31"/>
  <c r="BM183" i="31"/>
  <c r="BL183" i="31"/>
  <c r="M13" i="30"/>
  <c r="B4" i="30"/>
  <c r="B5" i="30" s="1"/>
  <c r="B6" i="30" s="1"/>
  <c r="D11" i="30"/>
  <c r="D12" i="30" s="1"/>
  <c r="F4" i="30"/>
  <c r="F5" i="30" s="1"/>
  <c r="F6" i="30" s="1"/>
  <c r="B30" i="30"/>
  <c r="BL11" i="31"/>
  <c r="AE20" i="31"/>
  <c r="BL15" i="31"/>
  <c r="BM16" i="31"/>
  <c r="BL16" i="31"/>
  <c r="BH17" i="31"/>
  <c r="BM17" i="31"/>
  <c r="AF20" i="31"/>
  <c r="BL27" i="31"/>
  <c r="O28" i="31"/>
  <c r="AE36" i="31"/>
  <c r="AE45" i="31" s="1"/>
  <c r="BL31" i="31"/>
  <c r="BM32" i="31"/>
  <c r="BL32" i="31"/>
  <c r="BM33" i="31"/>
  <c r="AF45" i="31"/>
  <c r="BI36" i="31"/>
  <c r="BN36" i="31" s="1"/>
  <c r="O44" i="31"/>
  <c r="BL43" i="31"/>
  <c r="AI45" i="31"/>
  <c r="BL51" i="31"/>
  <c r="W61" i="31"/>
  <c r="BC61" i="31"/>
  <c r="BC73" i="31" s="1"/>
  <c r="BC78" i="31" s="1"/>
  <c r="AJ73" i="31"/>
  <c r="AS73" i="31"/>
  <c r="O69" i="31"/>
  <c r="BH67" i="31"/>
  <c r="BD73" i="31"/>
  <c r="BL74" i="31"/>
  <c r="BM74" i="31"/>
  <c r="BN78" i="31"/>
  <c r="AM78" i="31"/>
  <c r="BO78" i="31"/>
  <c r="BL83" i="31"/>
  <c r="O94" i="31"/>
  <c r="BH94" i="31" s="1"/>
  <c r="AU94" i="31"/>
  <c r="BL91" i="31"/>
  <c r="BH93" i="31"/>
  <c r="BL93" i="31"/>
  <c r="BM93" i="31"/>
  <c r="O102" i="31"/>
  <c r="O109" i="31" s="1"/>
  <c r="AU102" i="31"/>
  <c r="AU109" i="31" s="1"/>
  <c r="BH97" i="31"/>
  <c r="BN100" i="31"/>
  <c r="BO100" i="31"/>
  <c r="BL100" i="31"/>
  <c r="BM101" i="31"/>
  <c r="BI102" i="31"/>
  <c r="AA109" i="31"/>
  <c r="AV145" i="31"/>
  <c r="AV152" i="31" s="1"/>
  <c r="AV181" i="31" s="1"/>
  <c r="AV185" i="31" s="1"/>
  <c r="BM143" i="31"/>
  <c r="BN168" i="31"/>
  <c r="BO168" i="31"/>
  <c r="E218" i="31"/>
  <c r="BH234" i="31"/>
  <c r="BM239" i="31"/>
  <c r="BL239" i="31"/>
  <c r="BN240" i="31"/>
  <c r="BL240" i="31"/>
  <c r="BO240" i="31"/>
  <c r="BN10" i="31"/>
  <c r="BN18" i="31"/>
  <c r="BN26" i="31"/>
  <c r="BN34" i="31"/>
  <c r="H36" i="31"/>
  <c r="AN36" i="31"/>
  <c r="BN42" i="31"/>
  <c r="G53" i="31"/>
  <c r="BH53" i="31" s="1"/>
  <c r="AM53" i="31"/>
  <c r="AM73" i="31" s="1"/>
  <c r="BJ53" i="31"/>
  <c r="BN56" i="31"/>
  <c r="BI61" i="31"/>
  <c r="BN61" i="31" s="1"/>
  <c r="W69" i="31"/>
  <c r="BC69" i="31"/>
  <c r="BH65" i="31"/>
  <c r="X73" i="31"/>
  <c r="AC73" i="31"/>
  <c r="AI73" i="31"/>
  <c r="AR73" i="31"/>
  <c r="AV73" i="31"/>
  <c r="BA73" i="31"/>
  <c r="BA78" i="31" s="1"/>
  <c r="BD78" i="31" s="1"/>
  <c r="BJ69" i="31"/>
  <c r="AU73" i="31"/>
  <c r="P73" i="31"/>
  <c r="AA73" i="31"/>
  <c r="BI86" i="31"/>
  <c r="BM86" i="31" s="1"/>
  <c r="BH89" i="31"/>
  <c r="BL90" i="31"/>
  <c r="BM90" i="31"/>
  <c r="W102" i="31"/>
  <c r="BC102" i="31"/>
  <c r="BC109" i="31" s="1"/>
  <c r="BM97" i="31"/>
  <c r="D109" i="31"/>
  <c r="H109" i="31"/>
  <c r="M109" i="31"/>
  <c r="BK109" i="31" s="1"/>
  <c r="AV109" i="31"/>
  <c r="BA109" i="31"/>
  <c r="AE111" i="31"/>
  <c r="AE109" i="31"/>
  <c r="BH108" i="31"/>
  <c r="W127" i="31"/>
  <c r="BL133" i="31"/>
  <c r="BM133" i="31"/>
  <c r="W145" i="31"/>
  <c r="BC152" i="31"/>
  <c r="BO160" i="31"/>
  <c r="BM163" i="31"/>
  <c r="BL163" i="31"/>
  <c r="BC289" i="31"/>
  <c r="AF36" i="31"/>
  <c r="O53" i="31"/>
  <c r="BL48" i="31"/>
  <c r="BK53" i="31"/>
  <c r="BL59" i="31"/>
  <c r="BM59" i="31"/>
  <c r="BJ61" i="31"/>
  <c r="AE69" i="31"/>
  <c r="F73" i="31"/>
  <c r="K73" i="31"/>
  <c r="BK73" i="31" s="1"/>
  <c r="T73" i="31"/>
  <c r="Y73" i="31"/>
  <c r="AD73" i="31"/>
  <c r="AB73" i="31"/>
  <c r="X78" i="31"/>
  <c r="BI78" i="31"/>
  <c r="BM92" i="31"/>
  <c r="BH98" i="31"/>
  <c r="BL99" i="31"/>
  <c r="BM99" i="31"/>
  <c r="I109" i="31"/>
  <c r="N109" i="31"/>
  <c r="AD109" i="31"/>
  <c r="AI109" i="31"/>
  <c r="AR109" i="31"/>
  <c r="AM111" i="31"/>
  <c r="BN115" i="31"/>
  <c r="BL115" i="31"/>
  <c r="BO115" i="31"/>
  <c r="BJ119" i="31"/>
  <c r="BC127" i="31"/>
  <c r="BC145" i="31" s="1"/>
  <c r="AM127" i="31"/>
  <c r="BL123" i="31"/>
  <c r="BM123" i="31"/>
  <c r="BE145" i="31"/>
  <c r="BM138" i="31"/>
  <c r="BL138" i="31"/>
  <c r="BO140" i="31"/>
  <c r="BN140" i="31"/>
  <c r="BL140" i="31"/>
  <c r="I145" i="31"/>
  <c r="N145" i="31"/>
  <c r="T145" i="31"/>
  <c r="X145" i="31"/>
  <c r="AS181" i="31"/>
  <c r="AS185" i="31" s="1"/>
  <c r="BK152" i="31"/>
  <c r="BM159" i="31"/>
  <c r="BL159" i="31"/>
  <c r="AE193" i="31"/>
  <c r="BM199" i="31"/>
  <c r="BL199" i="31"/>
  <c r="AM216" i="31"/>
  <c r="AM218" i="31" s="1"/>
  <c r="BN212" i="31"/>
  <c r="BO212" i="31"/>
  <c r="AU253" i="31"/>
  <c r="BL278" i="31"/>
  <c r="BM278" i="31"/>
  <c r="BO56" i="31"/>
  <c r="BO58" i="31"/>
  <c r="BO60" i="31"/>
  <c r="BJ78" i="31"/>
  <c r="T109" i="31"/>
  <c r="X109" i="31"/>
  <c r="AC109" i="31"/>
  <c r="AG109" i="31"/>
  <c r="AL109" i="31"/>
  <c r="AQ109" i="31"/>
  <c r="AZ109" i="31"/>
  <c r="BD109" i="31"/>
  <c r="BN106" i="31"/>
  <c r="W111" i="31"/>
  <c r="W109" i="31"/>
  <c r="BC111" i="31"/>
  <c r="O111" i="31"/>
  <c r="AU111" i="31"/>
  <c r="BM116" i="31"/>
  <c r="BM118" i="31"/>
  <c r="BL118" i="31"/>
  <c r="BO123" i="31"/>
  <c r="BN125" i="31"/>
  <c r="BL125" i="31"/>
  <c r="G135" i="31"/>
  <c r="AM135" i="31"/>
  <c r="AM145" i="31" s="1"/>
  <c r="BO130" i="31"/>
  <c r="BN130" i="31"/>
  <c r="AT145" i="31"/>
  <c r="AT152" i="31" s="1"/>
  <c r="BI143" i="31"/>
  <c r="AF145" i="31"/>
  <c r="AK145" i="31"/>
  <c r="AZ145" i="31"/>
  <c r="AM152" i="31"/>
  <c r="BO149" i="31"/>
  <c r="BN149" i="31"/>
  <c r="BL149" i="31"/>
  <c r="G152" i="31"/>
  <c r="BN158" i="31"/>
  <c r="BO158" i="31"/>
  <c r="BJ160" i="31"/>
  <c r="BI160" i="31"/>
  <c r="BN160" i="31" s="1"/>
  <c r="AE176" i="31"/>
  <c r="BH176" i="31" s="1"/>
  <c r="BA181" i="31"/>
  <c r="BA185" i="31" s="1"/>
  <c r="BH179" i="31"/>
  <c r="BN182" i="31"/>
  <c r="BO182" i="31"/>
  <c r="G193" i="31"/>
  <c r="AM193" i="31"/>
  <c r="BI193" i="31"/>
  <c r="BH201" i="31"/>
  <c r="O201" i="31"/>
  <c r="AU201" i="31"/>
  <c r="BN264" i="31"/>
  <c r="BL264" i="31"/>
  <c r="BO264" i="31"/>
  <c r="BO300" i="31"/>
  <c r="BN300" i="31"/>
  <c r="BL308" i="31"/>
  <c r="BM308" i="31"/>
  <c r="BJ325" i="31"/>
  <c r="BN349" i="31"/>
  <c r="BO349" i="31"/>
  <c r="AB109" i="31"/>
  <c r="AO109" i="31"/>
  <c r="AT109" i="31"/>
  <c r="BH110" i="31"/>
  <c r="G111" i="31"/>
  <c r="BH111" i="31" s="1"/>
  <c r="AE127" i="31"/>
  <c r="G127" i="31"/>
  <c r="BM127" i="31"/>
  <c r="BL127" i="31"/>
  <c r="BH138" i="31"/>
  <c r="O143" i="31"/>
  <c r="O145" i="31" s="1"/>
  <c r="AO145" i="31"/>
  <c r="BD145" i="31"/>
  <c r="BI152" i="31"/>
  <c r="AE160" i="31"/>
  <c r="BH160" i="31" s="1"/>
  <c r="AE168" i="31"/>
  <c r="G168" i="31"/>
  <c r="AM168" i="31"/>
  <c r="AM181" i="31" s="1"/>
  <c r="AM185" i="31" s="1"/>
  <c r="BM175" i="31"/>
  <c r="BL175" i="31"/>
  <c r="BE181" i="31"/>
  <c r="BM179" i="31"/>
  <c r="BL179" i="31"/>
  <c r="BM188" i="31"/>
  <c r="BL188" i="31"/>
  <c r="BN198" i="31"/>
  <c r="BL198" i="31"/>
  <c r="BO198" i="31"/>
  <c r="BJ201" i="31"/>
  <c r="AB216" i="31"/>
  <c r="AB218" i="31" s="1"/>
  <c r="BN201" i="31"/>
  <c r="BO201" i="31"/>
  <c r="BA216" i="31"/>
  <c r="BA218" i="31" s="1"/>
  <c r="O216" i="31"/>
  <c r="AU216" i="31"/>
  <c r="AU218" i="31" s="1"/>
  <c r="BC253" i="31"/>
  <c r="BC259" i="31" s="1"/>
  <c r="G143" i="31"/>
  <c r="AM143" i="31"/>
  <c r="BK143" i="31"/>
  <c r="BL143" i="31" s="1"/>
  <c r="AU152" i="31"/>
  <c r="BJ152" i="31"/>
  <c r="BN164" i="31"/>
  <c r="BL164" i="31"/>
  <c r="S181" i="31"/>
  <c r="S185" i="31" s="1"/>
  <c r="AC181" i="31"/>
  <c r="AC185" i="31" s="1"/>
  <c r="AI181" i="31"/>
  <c r="AI185" i="31" s="1"/>
  <c r="AR181" i="31"/>
  <c r="AR185" i="31" s="1"/>
  <c r="BI176" i="31"/>
  <c r="BM176" i="31" s="1"/>
  <c r="BN180" i="31"/>
  <c r="BL180" i="31"/>
  <c r="BN184" i="31"/>
  <c r="BL184" i="31"/>
  <c r="BM193" i="31"/>
  <c r="BM223" i="31"/>
  <c r="BL223" i="31"/>
  <c r="BN224" i="31"/>
  <c r="BL224" i="31"/>
  <c r="BL226" i="31"/>
  <c r="AB253" i="31"/>
  <c r="AB259" i="31" s="1"/>
  <c r="BJ234" i="31"/>
  <c r="BC242" i="31"/>
  <c r="BJ250" i="31"/>
  <c r="D253" i="31"/>
  <c r="K253" i="31"/>
  <c r="U253" i="31"/>
  <c r="U259" i="31" s="1"/>
  <c r="BK250" i="31"/>
  <c r="BM255" i="31"/>
  <c r="BN257" i="31"/>
  <c r="BL257" i="31"/>
  <c r="BI259" i="31"/>
  <c r="AM267" i="31"/>
  <c r="AM283" i="31"/>
  <c r="AE119" i="31"/>
  <c r="AE145" i="31" s="1"/>
  <c r="BM122" i="31"/>
  <c r="BN131" i="31"/>
  <c r="BM132" i="31"/>
  <c r="BN141" i="31"/>
  <c r="BM142" i="31"/>
  <c r="L145" i="31"/>
  <c r="P145" i="31"/>
  <c r="U145" i="31"/>
  <c r="BK145" i="31" s="1"/>
  <c r="Y145" i="31"/>
  <c r="AD145" i="31"/>
  <c r="AI145" i="31"/>
  <c r="AW145" i="31"/>
  <c r="AW152" i="31" s="1"/>
  <c r="AW181" i="31" s="1"/>
  <c r="BB145" i="31"/>
  <c r="BN147" i="31"/>
  <c r="BH148" i="31"/>
  <c r="BN150" i="31"/>
  <c r="BM151" i="31"/>
  <c r="O168" i="31"/>
  <c r="O181" i="31" s="1"/>
  <c r="O185" i="31" s="1"/>
  <c r="AU168" i="31"/>
  <c r="AU181" i="31" s="1"/>
  <c r="AU185" i="31" s="1"/>
  <c r="BN166" i="31"/>
  <c r="BJ168" i="31"/>
  <c r="E181" i="31"/>
  <c r="I181" i="31"/>
  <c r="N181" i="31"/>
  <c r="N185" i="31" s="1"/>
  <c r="AY181" i="31"/>
  <c r="AY185" i="31" s="1"/>
  <c r="BK176" i="31"/>
  <c r="W181" i="31"/>
  <c r="W185" i="31" s="1"/>
  <c r="BC181" i="31"/>
  <c r="BC185" i="31" s="1"/>
  <c r="AB181" i="31"/>
  <c r="BN191" i="31"/>
  <c r="BL191" i="31"/>
  <c r="BK193" i="31"/>
  <c r="BL193" i="31" s="1"/>
  <c r="W201" i="31"/>
  <c r="BC201" i="31"/>
  <c r="AE209" i="31"/>
  <c r="AE216" i="31" s="1"/>
  <c r="AE218" i="31" s="1"/>
  <c r="H216" i="31"/>
  <c r="H218" i="31" s="1"/>
  <c r="AS216" i="31"/>
  <c r="AS218" i="31" s="1"/>
  <c r="AY216" i="31"/>
  <c r="AY218" i="31" s="1"/>
  <c r="BD216" i="31"/>
  <c r="BD218" i="31" s="1"/>
  <c r="O218" i="31"/>
  <c r="BO224" i="31"/>
  <c r="BM226" i="31"/>
  <c r="AE234" i="31"/>
  <c r="BO232" i="31"/>
  <c r="BK234" i="31"/>
  <c r="AE242" i="31"/>
  <c r="G242" i="31"/>
  <c r="M253" i="31"/>
  <c r="BK253" i="31" s="1"/>
  <c r="BM242" i="31"/>
  <c r="BO257" i="31"/>
  <c r="G267" i="31"/>
  <c r="BM267" i="31"/>
  <c r="BL267" i="31"/>
  <c r="O275" i="31"/>
  <c r="O289" i="31" s="1"/>
  <c r="D289" i="31"/>
  <c r="BJ275" i="31"/>
  <c r="BM279" i="31"/>
  <c r="BL279" i="31"/>
  <c r="BM282" i="31"/>
  <c r="BL282" i="31"/>
  <c r="BM283" i="31"/>
  <c r="BL283" i="31"/>
  <c r="I289" i="31"/>
  <c r="N289" i="31"/>
  <c r="BJ111" i="31"/>
  <c r="BH117" i="31"/>
  <c r="BL117" i="31"/>
  <c r="AE135" i="31"/>
  <c r="BL131" i="31"/>
  <c r="BM139" i="31"/>
  <c r="BL141" i="31"/>
  <c r="AU145" i="31"/>
  <c r="BL147" i="31"/>
  <c r="BM148" i="31"/>
  <c r="BL150" i="31"/>
  <c r="BN156" i="31"/>
  <c r="BL156" i="31"/>
  <c r="BL158" i="31"/>
  <c r="BO164" i="31"/>
  <c r="BL165" i="31"/>
  <c r="BN172" i="31"/>
  <c r="BL172" i="31"/>
  <c r="BL174" i="31"/>
  <c r="P181" i="31"/>
  <c r="P185" i="31" s="1"/>
  <c r="U181" i="31"/>
  <c r="U185" i="31" s="1"/>
  <c r="AA181" i="31"/>
  <c r="AK181" i="31"/>
  <c r="AK185" i="31" s="1"/>
  <c r="AO181" i="31"/>
  <c r="AT181" i="31"/>
  <c r="AT185" i="31" s="1"/>
  <c r="AE181" i="31"/>
  <c r="AE185" i="31" s="1"/>
  <c r="BO180" i="31"/>
  <c r="BL182" i="31"/>
  <c r="BO184" i="31"/>
  <c r="BO189" i="31"/>
  <c r="BL190" i="31"/>
  <c r="AE201" i="31"/>
  <c r="BN196" i="31"/>
  <c r="BO200" i="31"/>
  <c r="M216" i="31"/>
  <c r="M218" i="31" s="1"/>
  <c r="BN205" i="31"/>
  <c r="BL205" i="31"/>
  <c r="D216" i="31"/>
  <c r="K216" i="31"/>
  <c r="K218" i="31" s="1"/>
  <c r="U216" i="31"/>
  <c r="U218" i="31" s="1"/>
  <c r="BJ209" i="31"/>
  <c r="BK209" i="31"/>
  <c r="AE226" i="31"/>
  <c r="BO225" i="31"/>
  <c r="BM238" i="31"/>
  <c r="BK242" i="31"/>
  <c r="BL242" i="31" s="1"/>
  <c r="F253" i="31"/>
  <c r="X253" i="31"/>
  <c r="X259" i="31" s="1"/>
  <c r="AD253" i="31"/>
  <c r="AD259" i="31" s="1"/>
  <c r="BK259" i="31"/>
  <c r="BH263" i="31"/>
  <c r="BM263" i="31"/>
  <c r="BL263" i="31"/>
  <c r="G209" i="31"/>
  <c r="BH209" i="31" s="1"/>
  <c r="AM209" i="31"/>
  <c r="BH208" i="31"/>
  <c r="C216" i="31"/>
  <c r="C218" i="31" s="1"/>
  <c r="T216" i="31"/>
  <c r="T218" i="31" s="1"/>
  <c r="AA216" i="31"/>
  <c r="BI209" i="31"/>
  <c r="AK216" i="31"/>
  <c r="AK218" i="31" s="1"/>
  <c r="BB216" i="31"/>
  <c r="BB218" i="31" s="1"/>
  <c r="BH212" i="31"/>
  <c r="BM212" i="31"/>
  <c r="BL212" i="31"/>
  <c r="BC216" i="31"/>
  <c r="BC218" i="31" s="1"/>
  <c r="W226" i="31"/>
  <c r="BC226" i="31"/>
  <c r="BK226" i="31"/>
  <c r="BH231" i="31"/>
  <c r="BH232" i="31"/>
  <c r="BM232" i="31"/>
  <c r="BL232" i="31"/>
  <c r="G250" i="31"/>
  <c r="BH250" i="31" s="1"/>
  <c r="AM250" i="31"/>
  <c r="BH249" i="31"/>
  <c r="C253" i="31"/>
  <c r="BI253" i="31" s="1"/>
  <c r="T253" i="31"/>
  <c r="T259" i="31" s="1"/>
  <c r="BJ259" i="31" s="1"/>
  <c r="BB253" i="31"/>
  <c r="BB259" i="31" s="1"/>
  <c r="AE253" i="31"/>
  <c r="AE259" i="31" s="1"/>
  <c r="BH256" i="31"/>
  <c r="BH258" i="31"/>
  <c r="BH270" i="31"/>
  <c r="BH271" i="31"/>
  <c r="BM271" i="31"/>
  <c r="BL271" i="31"/>
  <c r="AF289" i="31"/>
  <c r="AF292" i="31" s="1"/>
  <c r="AL289" i="31"/>
  <c r="AQ289" i="31"/>
  <c r="BI289" i="31" s="1"/>
  <c r="AZ289" i="31"/>
  <c r="AE283" i="31"/>
  <c r="AE289" i="31" s="1"/>
  <c r="AE292" i="31" s="1"/>
  <c r="E289" i="31"/>
  <c r="AV289" i="31"/>
  <c r="BA289" i="31"/>
  <c r="BK283" i="31"/>
  <c r="BM286" i="31"/>
  <c r="BL286" i="31"/>
  <c r="BN287" i="31"/>
  <c r="BL287" i="31"/>
  <c r="W289" i="31"/>
  <c r="W292" i="31" s="1"/>
  <c r="Q289" i="31"/>
  <c r="V289" i="31"/>
  <c r="V292" i="31" s="1"/>
  <c r="AB289" i="31"/>
  <c r="AB292" i="31" s="1"/>
  <c r="G283" i="31"/>
  <c r="BN279" i="31"/>
  <c r="AI289" i="31"/>
  <c r="AR289" i="31"/>
  <c r="AU292" i="31"/>
  <c r="BO287" i="31"/>
  <c r="BN290" i="31"/>
  <c r="BL290" i="31"/>
  <c r="W209" i="31"/>
  <c r="W216" i="31" s="1"/>
  <c r="W218" i="31" s="1"/>
  <c r="BC209" i="31"/>
  <c r="BM208" i="31"/>
  <c r="L216" i="31"/>
  <c r="L218" i="31" s="1"/>
  <c r="P216" i="31"/>
  <c r="P218" i="31" s="1"/>
  <c r="AN216" i="31"/>
  <c r="AN218" i="31" s="1"/>
  <c r="AT216" i="31"/>
  <c r="AT218" i="31" s="1"/>
  <c r="BH215" i="31"/>
  <c r="G226" i="31"/>
  <c r="AM226" i="31"/>
  <c r="BM225" i="31"/>
  <c r="BL225" i="31"/>
  <c r="BO229" i="31"/>
  <c r="BM231" i="31"/>
  <c r="W250" i="31"/>
  <c r="W253" i="31" s="1"/>
  <c r="W259" i="31" s="1"/>
  <c r="BC250" i="31"/>
  <c r="BH245" i="31"/>
  <c r="BH246" i="31"/>
  <c r="BM246" i="31"/>
  <c r="BL246" i="31"/>
  <c r="BO247" i="31"/>
  <c r="BM249" i="31"/>
  <c r="L253" i="31"/>
  <c r="P253" i="31"/>
  <c r="AN253" i="31"/>
  <c r="AT253" i="31"/>
  <c r="O253" i="31"/>
  <c r="G259" i="31"/>
  <c r="BO254" i="31"/>
  <c r="BM256" i="31"/>
  <c r="AE267" i="31"/>
  <c r="G275" i="31"/>
  <c r="BM270" i="31"/>
  <c r="BH274" i="31"/>
  <c r="BI275" i="31"/>
  <c r="BN275" i="31" s="1"/>
  <c r="H289" i="31"/>
  <c r="M289" i="31"/>
  <c r="AU283" i="31"/>
  <c r="AU289" i="31" s="1"/>
  <c r="BL280" i="31"/>
  <c r="S289" i="31"/>
  <c r="S292" i="31" s="1"/>
  <c r="AC289" i="31"/>
  <c r="AC292" i="31" s="1"/>
  <c r="BK292" i="31" s="1"/>
  <c r="AM289" i="31"/>
  <c r="BC292" i="31"/>
  <c r="BO308" i="31"/>
  <c r="BN308" i="31"/>
  <c r="G325" i="31"/>
  <c r="BH324" i="31"/>
  <c r="AM325" i="31"/>
  <c r="BO324" i="31"/>
  <c r="BN324" i="31"/>
  <c r="BM341" i="31"/>
  <c r="BL341" i="31"/>
  <c r="BH357" i="31"/>
  <c r="BN214" i="31"/>
  <c r="BN230" i="31"/>
  <c r="BN237" i="31"/>
  <c r="BN241" i="31"/>
  <c r="BN248" i="31"/>
  <c r="BI250" i="31"/>
  <c r="BN265" i="31"/>
  <c r="BN273" i="31"/>
  <c r="BN281" i="31"/>
  <c r="BN288" i="31"/>
  <c r="BI292" i="31"/>
  <c r="BH308" i="31"/>
  <c r="BL316" i="31"/>
  <c r="O325" i="31"/>
  <c r="AU325" i="31"/>
  <c r="BH333" i="31"/>
  <c r="BO333" i="31"/>
  <c r="BN333" i="31"/>
  <c r="BO341" i="31"/>
  <c r="BN341" i="31"/>
  <c r="G292" i="31"/>
  <c r="BJ292" i="31"/>
  <c r="BL300" i="31"/>
  <c r="BM300" i="31"/>
  <c r="BH316" i="31"/>
  <c r="BO316" i="31"/>
  <c r="BN316" i="31"/>
  <c r="W325" i="31"/>
  <c r="BC325" i="31"/>
  <c r="BM333" i="31"/>
  <c r="BL333" i="31"/>
  <c r="BH341" i="31"/>
  <c r="BH349" i="31"/>
  <c r="BM349" i="31"/>
  <c r="BL349" i="31"/>
  <c r="G361" i="31"/>
  <c r="BL296" i="31"/>
  <c r="BM297" i="31"/>
  <c r="BN298" i="31"/>
  <c r="BO299" i="31"/>
  <c r="BL303" i="31"/>
  <c r="BM304" i="31"/>
  <c r="BN305" i="31"/>
  <c r="BL307" i="31"/>
  <c r="BM312" i="31"/>
  <c r="BN313" i="31"/>
  <c r="BO314" i="31"/>
  <c r="BI316" i="31"/>
  <c r="BM316" i="31" s="1"/>
  <c r="BM320" i="31"/>
  <c r="BN321" i="31"/>
  <c r="BO322" i="31"/>
  <c r="BJ324" i="31"/>
  <c r="E325" i="31"/>
  <c r="BK325" i="31" s="1"/>
  <c r="BN328" i="31"/>
  <c r="BO329" i="31"/>
  <c r="BM331" i="31"/>
  <c r="BN332" i="31"/>
  <c r="BM337" i="31"/>
  <c r="BN338" i="31"/>
  <c r="BM344" i="31"/>
  <c r="BN345" i="31"/>
  <c r="BO346" i="31"/>
  <c r="BM348" i="31"/>
  <c r="BN352" i="31"/>
  <c r="BO353" i="31"/>
  <c r="BL354" i="31"/>
  <c r="BO355" i="31"/>
  <c r="D361" i="31"/>
  <c r="X361" i="31"/>
  <c r="X366" i="31" s="1"/>
  <c r="AD361" i="31"/>
  <c r="AD366" i="31" s="1"/>
  <c r="AY361" i="31"/>
  <c r="AY366" i="31" s="1"/>
  <c r="BN360" i="31"/>
  <c r="BL360" i="31"/>
  <c r="BL362" i="31"/>
  <c r="BO362" i="31"/>
  <c r="BN362" i="31"/>
  <c r="AE396" i="31"/>
  <c r="BO415" i="31"/>
  <c r="BN297" i="31"/>
  <c r="BO298" i="31"/>
  <c r="BN304" i="31"/>
  <c r="BO305" i="31"/>
  <c r="BM311" i="31"/>
  <c r="BO313" i="31"/>
  <c r="BM315" i="31"/>
  <c r="BM319" i="31"/>
  <c r="BO321" i="31"/>
  <c r="BM323" i="31"/>
  <c r="BO328" i="31"/>
  <c r="BM330" i="31"/>
  <c r="BO332" i="31"/>
  <c r="BM336" i="31"/>
  <c r="BO338" i="31"/>
  <c r="BM340" i="31"/>
  <c r="BO345" i="31"/>
  <c r="BM347" i="31"/>
  <c r="BO352" i="31"/>
  <c r="BM356" i="31"/>
  <c r="E361" i="31"/>
  <c r="BK361" i="31" s="1"/>
  <c r="I361" i="31"/>
  <c r="AK361" i="31"/>
  <c r="AQ361" i="31"/>
  <c r="BD361" i="31"/>
  <c r="BD366" i="31" s="1"/>
  <c r="AU361" i="31"/>
  <c r="BH360" i="31"/>
  <c r="BC361" i="31"/>
  <c r="BO360" i="31"/>
  <c r="BM306" i="31"/>
  <c r="BM339" i="31"/>
  <c r="BB361" i="31"/>
  <c r="BB366" i="31" s="1"/>
  <c r="O357" i="31"/>
  <c r="O361" i="31" s="1"/>
  <c r="BL355" i="31"/>
  <c r="F361" i="31"/>
  <c r="K361" i="31"/>
  <c r="BI361" i="31" s="1"/>
  <c r="P361" i="31"/>
  <c r="AL361" i="31"/>
  <c r="BJ357" i="31"/>
  <c r="AE361" i="31"/>
  <c r="AE366" i="31" s="1"/>
  <c r="BJ399" i="31"/>
  <c r="W357" i="31"/>
  <c r="W361" i="31" s="1"/>
  <c r="W366" i="31" s="1"/>
  <c r="BI357" i="31"/>
  <c r="L361" i="31"/>
  <c r="Q361" i="31"/>
  <c r="V361" i="31"/>
  <c r="V366" i="31" s="1"/>
  <c r="AS361" i="31"/>
  <c r="AW361" i="31"/>
  <c r="BK357" i="31"/>
  <c r="BK399" i="31"/>
  <c r="BH423" i="31"/>
  <c r="BO423" i="31"/>
  <c r="N361" i="31"/>
  <c r="S361" i="31"/>
  <c r="S366" i="31" s="1"/>
  <c r="BI366" i="31" s="1"/>
  <c r="AC361" i="31"/>
  <c r="AC366" i="31" s="1"/>
  <c r="BK366" i="31" s="1"/>
  <c r="AI361" i="31"/>
  <c r="AR361" i="31"/>
  <c r="AV361" i="31"/>
  <c r="BA361" i="31"/>
  <c r="BA366" i="31" s="1"/>
  <c r="BN363" i="31"/>
  <c r="BM364" i="31"/>
  <c r="BM365" i="31"/>
  <c r="BJ366" i="31"/>
  <c r="BL370" i="31"/>
  <c r="BN371" i="31"/>
  <c r="BN372" i="31"/>
  <c r="BJ374" i="31"/>
  <c r="BH377" i="31"/>
  <c r="BM378" i="31"/>
  <c r="BO379" i="31"/>
  <c r="T396" i="31"/>
  <c r="BI382" i="31"/>
  <c r="BM382" i="31" s="1"/>
  <c r="O390" i="31"/>
  <c r="AU390" i="31"/>
  <c r="C396" i="31"/>
  <c r="S396" i="31"/>
  <c r="O396" i="31"/>
  <c r="BH394" i="31"/>
  <c r="AU396" i="31"/>
  <c r="AU433" i="31"/>
  <c r="G407" i="31"/>
  <c r="BH407" i="31" s="1"/>
  <c r="AM407" i="31"/>
  <c r="BH404" i="31"/>
  <c r="BO411" i="31"/>
  <c r="BN411" i="31"/>
  <c r="BM413" i="31"/>
  <c r="O423" i="31"/>
  <c r="AU423" i="31"/>
  <c r="BO419" i="31"/>
  <c r="BL421" i="31"/>
  <c r="BM421" i="31"/>
  <c r="BI423" i="31"/>
  <c r="BM423" i="31" s="1"/>
  <c r="BC431" i="31"/>
  <c r="BC433" i="31" s="1"/>
  <c r="BJ431" i="31"/>
  <c r="BC366" i="31"/>
  <c r="G366" i="31"/>
  <c r="AM361" i="31"/>
  <c r="BL363" i="31"/>
  <c r="BN365" i="31"/>
  <c r="AM366" i="31"/>
  <c r="AM374" i="31"/>
  <c r="BH374" i="31" s="1"/>
  <c r="BH372" i="31"/>
  <c r="BL372" i="31"/>
  <c r="BL373" i="31"/>
  <c r="W382" i="31"/>
  <c r="BH382" i="31" s="1"/>
  <c r="BC382" i="31"/>
  <c r="U396" i="31"/>
  <c r="BK382" i="31"/>
  <c r="BC390" i="31"/>
  <c r="G390" i="31"/>
  <c r="BM385" i="31"/>
  <c r="BN387" i="31"/>
  <c r="BL387" i="31"/>
  <c r="I396" i="31"/>
  <c r="N396" i="31"/>
  <c r="AT396" i="31"/>
  <c r="AZ396" i="31"/>
  <c r="AZ399" i="31" s="1"/>
  <c r="BM393" i="31"/>
  <c r="BO394" i="31"/>
  <c r="BN398" i="31"/>
  <c r="BO398" i="31"/>
  <c r="BM403" i="31"/>
  <c r="BL403" i="31"/>
  <c r="BH405" i="31"/>
  <c r="O415" i="31"/>
  <c r="BJ415" i="31"/>
  <c r="W423" i="31"/>
  <c r="AE431" i="31"/>
  <c r="AE433" i="31" s="1"/>
  <c r="BM427" i="31"/>
  <c r="BN428" i="31"/>
  <c r="BO428" i="31"/>
  <c r="BM430" i="31"/>
  <c r="BL430" i="31"/>
  <c r="BD433" i="31"/>
  <c r="BH369" i="31"/>
  <c r="BO370" i="31"/>
  <c r="BN374" i="31"/>
  <c r="BH379" i="31"/>
  <c r="BL379" i="31"/>
  <c r="BM379" i="31"/>
  <c r="E396" i="31"/>
  <c r="AA396" i="31"/>
  <c r="G396" i="31"/>
  <c r="BH398" i="31"/>
  <c r="AM399" i="31"/>
  <c r="BM407" i="31"/>
  <c r="BM410" i="31"/>
  <c r="BN412" i="31"/>
  <c r="BL412" i="31"/>
  <c r="BO414" i="31"/>
  <c r="BN414" i="31"/>
  <c r="BI415" i="31"/>
  <c r="BN415" i="31" s="1"/>
  <c r="BH419" i="31"/>
  <c r="BL419" i="31"/>
  <c r="BM419" i="31"/>
  <c r="BO422" i="31"/>
  <c r="BN422" i="31"/>
  <c r="AB433" i="31"/>
  <c r="BJ433" i="31" s="1"/>
  <c r="AG433" i="31"/>
  <c r="AZ433" i="31"/>
  <c r="BK433" i="31"/>
  <c r="O433" i="31"/>
  <c r="BH433" i="31" s="1"/>
  <c r="BN381" i="31"/>
  <c r="BL381" i="31"/>
  <c r="AJ396" i="31"/>
  <c r="BJ396" i="31" s="1"/>
  <c r="AO396" i="31"/>
  <c r="BO386" i="31"/>
  <c r="BN386" i="31"/>
  <c r="BM389" i="31"/>
  <c r="BM394" i="31"/>
  <c r="BL394" i="31"/>
  <c r="BM397" i="31"/>
  <c r="BL397" i="31"/>
  <c r="BI399" i="31"/>
  <c r="G399" i="31"/>
  <c r="BO402" i="31"/>
  <c r="BN402" i="31"/>
  <c r="BN404" i="31"/>
  <c r="BO404" i="31"/>
  <c r="BN407" i="31"/>
  <c r="BL422" i="31"/>
  <c r="BL423" i="31"/>
  <c r="BO429" i="31"/>
  <c r="BN429" i="31"/>
  <c r="AC433" i="31"/>
  <c r="BN377" i="31"/>
  <c r="BH393" i="31"/>
  <c r="BL393" i="31"/>
  <c r="W433" i="31"/>
  <c r="BH406" i="31"/>
  <c r="BL406" i="31"/>
  <c r="BI431" i="31"/>
  <c r="BN431" i="31" s="1"/>
  <c r="BB433" i="31"/>
  <c r="AM382" i="31"/>
  <c r="AM396" i="31" s="1"/>
  <c r="BH386" i="31"/>
  <c r="BL386" i="31"/>
  <c r="W396" i="31"/>
  <c r="BN395" i="31"/>
  <c r="BH402" i="31"/>
  <c r="BL402" i="31"/>
  <c r="G415" i="31"/>
  <c r="BH415" i="31" s="1"/>
  <c r="AM415" i="31"/>
  <c r="BH411" i="31"/>
  <c r="BL411" i="31"/>
  <c r="BH414" i="31"/>
  <c r="BL414" i="31"/>
  <c r="AE423" i="31"/>
  <c r="BH421" i="31"/>
  <c r="BN426" i="31"/>
  <c r="BH427" i="31"/>
  <c r="BL429" i="31"/>
  <c r="AF433" i="31"/>
  <c r="AY433" i="31"/>
  <c r="BI433" i="31" s="1"/>
  <c r="BH185" i="31" l="1"/>
  <c r="BL396" i="31"/>
  <c r="BN366" i="31"/>
  <c r="BO366" i="31"/>
  <c r="BN109" i="31"/>
  <c r="BO109" i="31"/>
  <c r="BM433" i="31"/>
  <c r="BL433" i="31"/>
  <c r="BO292" i="31"/>
  <c r="BN292" i="31"/>
  <c r="BN145" i="31"/>
  <c r="BO145" i="31"/>
  <c r="BO382" i="31"/>
  <c r="BN382" i="31"/>
  <c r="BO357" i="31"/>
  <c r="BN357" i="31"/>
  <c r="BH431" i="31"/>
  <c r="BN325" i="31"/>
  <c r="BO325" i="31"/>
  <c r="BL292" i="31"/>
  <c r="BM292" i="31"/>
  <c r="BH283" i="31"/>
  <c r="G289" i="31"/>
  <c r="BH289" i="31" s="1"/>
  <c r="BK289" i="31"/>
  <c r="BO226" i="31"/>
  <c r="BN226" i="31"/>
  <c r="BM209" i="31"/>
  <c r="BL209" i="31"/>
  <c r="G253" i="31"/>
  <c r="BH253" i="31" s="1"/>
  <c r="BH119" i="31"/>
  <c r="BN53" i="31"/>
  <c r="BO53" i="31"/>
  <c r="BL145" i="31"/>
  <c r="BM145" i="31"/>
  <c r="BH61" i="31"/>
  <c r="BN20" i="31"/>
  <c r="BL382" i="31"/>
  <c r="BC396" i="31"/>
  <c r="BC399" i="31" s="1"/>
  <c r="BM431" i="31"/>
  <c r="BL431" i="31"/>
  <c r="BN423" i="31"/>
  <c r="BM357" i="31"/>
  <c r="BL357" i="31"/>
  <c r="BH361" i="31"/>
  <c r="BH325" i="31"/>
  <c r="G216" i="31"/>
  <c r="AM253" i="31"/>
  <c r="AA218" i="31"/>
  <c r="BI218" i="31" s="1"/>
  <c r="BI216" i="31"/>
  <c r="BJ289" i="31"/>
  <c r="BH267" i="31"/>
  <c r="AB185" i="31"/>
  <c r="BJ185" i="31" s="1"/>
  <c r="BJ181" i="31"/>
  <c r="BL168" i="31"/>
  <c r="BM168" i="31"/>
  <c r="BJ253" i="31"/>
  <c r="BL152" i="31"/>
  <c r="BM152" i="31"/>
  <c r="BH143" i="31"/>
  <c r="BL201" i="31"/>
  <c r="BM201" i="31"/>
  <c r="BH168" i="31"/>
  <c r="BH127" i="31"/>
  <c r="BH193" i="31"/>
  <c r="BN152" i="31"/>
  <c r="BO152" i="31"/>
  <c r="BL119" i="31"/>
  <c r="BM119" i="31"/>
  <c r="BN73" i="31"/>
  <c r="BO73" i="31"/>
  <c r="BL73" i="31"/>
  <c r="BJ109" i="31"/>
  <c r="W73" i="31"/>
  <c r="BK218" i="31"/>
  <c r="P13" i="30"/>
  <c r="L15" i="30"/>
  <c r="BN102" i="31"/>
  <c r="BO102" i="31"/>
  <c r="BM36" i="31"/>
  <c r="BL36" i="31"/>
  <c r="O45" i="31"/>
  <c r="BN86" i="31"/>
  <c r="BM44" i="31"/>
  <c r="BL44" i="31"/>
  <c r="BH20" i="31"/>
  <c r="AM45" i="31"/>
  <c r="BO12" i="31"/>
  <c r="BN12" i="31"/>
  <c r="BH28" i="31"/>
  <c r="BO69" i="31"/>
  <c r="BN69" i="31"/>
  <c r="BN44" i="31"/>
  <c r="BO44" i="31"/>
  <c r="BH36" i="31"/>
  <c r="G45" i="31"/>
  <c r="BH366" i="31"/>
  <c r="BM399" i="31"/>
  <c r="BL399" i="31"/>
  <c r="BM259" i="31"/>
  <c r="BL259" i="31"/>
  <c r="BO259" i="31"/>
  <c r="BN259" i="31"/>
  <c r="BN242" i="31"/>
  <c r="BO242" i="31"/>
  <c r="BN209" i="31"/>
  <c r="BO209" i="31"/>
  <c r="D218" i="31"/>
  <c r="BJ218" i="31" s="1"/>
  <c r="BJ216" i="31"/>
  <c r="AA185" i="31"/>
  <c r="BI185" i="31" s="1"/>
  <c r="BI181" i="31"/>
  <c r="BO234" i="31"/>
  <c r="BN234" i="31"/>
  <c r="BO193" i="31"/>
  <c r="BN193" i="31"/>
  <c r="BN250" i="31"/>
  <c r="BO250" i="31"/>
  <c r="BM250" i="31"/>
  <c r="BL250" i="31"/>
  <c r="BM78" i="31"/>
  <c r="BL78" i="31"/>
  <c r="BH181" i="31"/>
  <c r="BI73" i="31"/>
  <c r="BM73" i="31" s="1"/>
  <c r="BH109" i="31"/>
  <c r="G73" i="31"/>
  <c r="BH73" i="31" s="1"/>
  <c r="BH399" i="31"/>
  <c r="BO433" i="31"/>
  <c r="BN433" i="31"/>
  <c r="BN399" i="31"/>
  <c r="BO399" i="31"/>
  <c r="BO361" i="31"/>
  <c r="BN361" i="31"/>
  <c r="BH226" i="31"/>
  <c r="BL111" i="31"/>
  <c r="BM111" i="31"/>
  <c r="BN253" i="31"/>
  <c r="BO253" i="31"/>
  <c r="BO143" i="31"/>
  <c r="BN143" i="31"/>
  <c r="BH152" i="31"/>
  <c r="BM102" i="31"/>
  <c r="BL102" i="31"/>
  <c r="BH44" i="31"/>
  <c r="BO45" i="31"/>
  <c r="BN45" i="31"/>
  <c r="BM45" i="31"/>
  <c r="BL45" i="31"/>
  <c r="BM28" i="31"/>
  <c r="BL28" i="31"/>
  <c r="BO28" i="31"/>
  <c r="BN28" i="31"/>
  <c r="BK396" i="31"/>
  <c r="BL415" i="31"/>
  <c r="BM415" i="31"/>
  <c r="BI396" i="31"/>
  <c r="BM396" i="31" s="1"/>
  <c r="BL374" i="31"/>
  <c r="BM374" i="31"/>
  <c r="BM366" i="31"/>
  <c r="BL366" i="31"/>
  <c r="BJ361" i="31"/>
  <c r="BM324" i="31"/>
  <c r="BL324" i="31"/>
  <c r="BH292" i="31"/>
  <c r="BH275" i="31"/>
  <c r="BH259" i="31"/>
  <c r="BN283" i="31"/>
  <c r="BO283" i="31"/>
  <c r="BM275" i="31"/>
  <c r="BL275" i="31"/>
  <c r="BH242" i="31"/>
  <c r="BN176" i="31"/>
  <c r="BO176" i="31"/>
  <c r="E185" i="31"/>
  <c r="BK185" i="31" s="1"/>
  <c r="BK181" i="31"/>
  <c r="BL234" i="31"/>
  <c r="BM234" i="31"/>
  <c r="BM325" i="31"/>
  <c r="BL325" i="31"/>
  <c r="BL160" i="31"/>
  <c r="BM160" i="31"/>
  <c r="BH135" i="31"/>
  <c r="BM61" i="31"/>
  <c r="BL61" i="31"/>
  <c r="G145" i="31"/>
  <c r="BH145" i="31" s="1"/>
  <c r="BL69" i="31"/>
  <c r="BM69" i="31"/>
  <c r="BM53" i="31"/>
  <c r="BL53" i="31"/>
  <c r="BK216" i="31"/>
  <c r="BI109" i="31"/>
  <c r="BL176" i="31"/>
  <c r="BO94" i="31"/>
  <c r="BN94" i="31"/>
  <c r="BH102" i="31"/>
  <c r="BL12" i="31"/>
  <c r="S7" i="30"/>
  <c r="BN185" i="31" l="1"/>
  <c r="BO185" i="31"/>
  <c r="BL218" i="31"/>
  <c r="BM218" i="31"/>
  <c r="BM181" i="31"/>
  <c r="BL181" i="31"/>
  <c r="BL361" i="31"/>
  <c r="BM361" i="31"/>
  <c r="BO396" i="31"/>
  <c r="BN396" i="31"/>
  <c r="R8" i="30"/>
  <c r="T8" i="30" s="1"/>
  <c r="U8" i="30" s="1"/>
  <c r="R5" i="30"/>
  <c r="T5" i="30" s="1"/>
  <c r="U5" i="30" s="1"/>
  <c r="R3" i="30"/>
  <c r="T3" i="30" s="1"/>
  <c r="U3" i="30" s="1"/>
  <c r="R4" i="30"/>
  <c r="T4" i="30" s="1"/>
  <c r="U4" i="30" s="1"/>
  <c r="R2" i="30"/>
  <c r="R9" i="30"/>
  <c r="T9" i="30" s="1"/>
  <c r="U9" i="30" s="1"/>
  <c r="R6" i="30"/>
  <c r="T6" i="30" s="1"/>
  <c r="U6" i="30" s="1"/>
  <c r="R7" i="30"/>
  <c r="T7" i="30" s="1"/>
  <c r="U7" i="30" s="1"/>
  <c r="BM109" i="31"/>
  <c r="BL109" i="31"/>
  <c r="BM253" i="31"/>
  <c r="BL253" i="31"/>
  <c r="BL185" i="31"/>
  <c r="BM185" i="31"/>
  <c r="BO289" i="31"/>
  <c r="BN289" i="31"/>
  <c r="BH396" i="31"/>
  <c r="BH45" i="31"/>
  <c r="BN216" i="31"/>
  <c r="BO216" i="31"/>
  <c r="BO181" i="31"/>
  <c r="BN181" i="31"/>
  <c r="BM216" i="31"/>
  <c r="BL216" i="31"/>
  <c r="BO218" i="31"/>
  <c r="BN218" i="31"/>
  <c r="BM289" i="31"/>
  <c r="BL289" i="31"/>
  <c r="BH216" i="31"/>
  <c r="G218" i="31"/>
  <c r="BH218" i="31" s="1"/>
  <c r="R13" i="30" l="1"/>
  <c r="T2" i="30"/>
  <c r="U2" i="30" s="1"/>
  <c r="N15" i="30" l="1"/>
  <c r="T13" i="30"/>
  <c r="U13" i="30" s="1"/>
</calcChain>
</file>

<file path=xl/sharedStrings.xml><?xml version="1.0" encoding="utf-8"?>
<sst xmlns="http://schemas.openxmlformats.org/spreadsheetml/2006/main" count="486" uniqueCount="111">
  <si>
    <t>DPT</t>
  </si>
  <si>
    <t>Total Cost</t>
  </si>
  <si>
    <t>Total Rev</t>
  </si>
  <si>
    <t>Transfer</t>
  </si>
  <si>
    <t>Customer</t>
  </si>
  <si>
    <t>Phone #</t>
  </si>
  <si>
    <t>Agent ID</t>
  </si>
  <si>
    <t>Dials</t>
  </si>
  <si>
    <t>Revenue</t>
  </si>
  <si>
    <t>Darlene</t>
  </si>
  <si>
    <t>Totals</t>
  </si>
  <si>
    <t>Date</t>
  </si>
  <si>
    <t>hours</t>
  </si>
  <si>
    <t>calls</t>
  </si>
  <si>
    <t>transfers</t>
  </si>
  <si>
    <t>Transfers</t>
  </si>
  <si>
    <t>Revenue Goal</t>
  </si>
  <si>
    <t># of Dials</t>
  </si>
  <si>
    <t>Total Margin</t>
  </si>
  <si>
    <t>Margin %</t>
  </si>
  <si>
    <t>Consumer Connect Numbers</t>
  </si>
  <si>
    <t>Revenue Delta</t>
  </si>
  <si>
    <t>Current week</t>
  </si>
  <si>
    <t>last week</t>
  </si>
  <si>
    <t>2 wks ago</t>
  </si>
  <si>
    <t>3 wks ago</t>
  </si>
  <si>
    <t># Transfers</t>
  </si>
  <si>
    <t>Dials per transfer</t>
  </si>
  <si>
    <t>Rev</t>
  </si>
  <si>
    <t>Number of Working Days</t>
  </si>
  <si>
    <t>Month</t>
  </si>
  <si>
    <t>DIALS</t>
  </si>
  <si>
    <t>TRANSFERS</t>
  </si>
  <si>
    <t>Margin</t>
  </si>
  <si>
    <t>Roze</t>
  </si>
  <si>
    <t>Kristian</t>
  </si>
  <si>
    <t xml:space="preserve"> </t>
  </si>
  <si>
    <t>Alissa</t>
  </si>
  <si>
    <t>Zach</t>
  </si>
  <si>
    <t>Hours</t>
  </si>
  <si>
    <t>Calls</t>
  </si>
  <si>
    <t>Dial per Transfer</t>
  </si>
  <si>
    <t>WEEK</t>
  </si>
  <si>
    <t>Money</t>
  </si>
  <si>
    <t>LT</t>
  </si>
  <si>
    <t>LM</t>
  </si>
  <si>
    <t>Untitled Question</t>
  </si>
  <si>
    <t>MONTH</t>
  </si>
  <si>
    <t>Customer/Agent</t>
  </si>
  <si>
    <t>#</t>
  </si>
  <si>
    <t>Gifty</t>
  </si>
  <si>
    <t>Goal</t>
  </si>
  <si>
    <t>Delta</t>
  </si>
  <si>
    <t>`</t>
  </si>
  <si>
    <t>Trey</t>
  </si>
  <si>
    <t>MESSAGES</t>
  </si>
  <si>
    <t>INDIVIDUAL DIALS/TRANSFER</t>
  </si>
  <si>
    <t>% MESSAGES</t>
  </si>
  <si>
    <t>Cost</t>
  </si>
  <si>
    <t>Gabe Volinsky</t>
  </si>
  <si>
    <t>$35 Transfer</t>
  </si>
  <si>
    <t>Sp.</t>
  </si>
  <si>
    <t xml:space="preserve"> Goal (update before start of month)</t>
  </si>
  <si>
    <t>Moss Insurance</t>
  </si>
  <si>
    <t>$32 Transfer</t>
  </si>
  <si>
    <t>Tier 1</t>
  </si>
  <si>
    <t>Goal MTD</t>
  </si>
  <si>
    <t>Matt Rudolph</t>
  </si>
  <si>
    <t>$26 Transfer</t>
  </si>
  <si>
    <t>Actual Connect MTD (update daily)</t>
  </si>
  <si>
    <t>Daniel Occhi</t>
  </si>
  <si>
    <t>$30 Transfer</t>
  </si>
  <si>
    <t>Connects ahead/behind goal MTD</t>
  </si>
  <si>
    <t>Tier 2</t>
  </si>
  <si>
    <t>% ahead/behind goal MTD</t>
  </si>
  <si>
    <t>Tier 3</t>
  </si>
  <si>
    <t xml:space="preserve">Zach </t>
  </si>
  <si>
    <t>DATALOT</t>
  </si>
  <si>
    <t>Trey (PT)</t>
  </si>
  <si>
    <t>Andrew (PT)</t>
  </si>
  <si>
    <t>Total COG Cost</t>
  </si>
  <si>
    <t>TOTAL DIALS</t>
  </si>
  <si>
    <t>TOTAL TRANSFERS</t>
  </si>
  <si>
    <t>TOTAL MESSAGES</t>
  </si>
  <si>
    <t>TEAM DIALS/TRANSFER</t>
  </si>
  <si>
    <t>TEAM % MESS</t>
  </si>
  <si>
    <t>%</t>
  </si>
  <si>
    <t>Goal Per Day</t>
  </si>
  <si>
    <t>Lead Cost per Dial</t>
  </si>
  <si>
    <t>Total Transfer Leads</t>
  </si>
  <si>
    <t>Total Lead Cost Per Transfer</t>
  </si>
  <si>
    <t>Goal Per Transfer ($)</t>
  </si>
  <si>
    <t xml:space="preserve">Total Sales Conversion </t>
  </si>
  <si>
    <t>Sales Goal</t>
  </si>
  <si>
    <t>MTD Difference</t>
  </si>
  <si>
    <t>Is WINNING</t>
  </si>
  <si>
    <t>(∩ ͡ ° ʖ ͡ °) ⊃-(===&gt;</t>
  </si>
  <si>
    <t>&lt;:::::[]=¤ (▀̿̿Ĺ̯̿̿▀̿ ̿)</t>
  </si>
  <si>
    <t>Individual Transfer / Person Hr Last Week</t>
  </si>
  <si>
    <t>Last Week</t>
  </si>
  <si>
    <t>Alexx</t>
  </si>
  <si>
    <r>
      <t>A</t>
    </r>
    <r>
      <rPr>
        <sz val="10"/>
        <color rgb="FF1C4587"/>
        <rFont val="Arial"/>
      </rPr>
      <t>n</t>
    </r>
    <r>
      <rPr>
        <sz val="10"/>
        <color rgb="FF000000"/>
        <rFont val="Arial"/>
      </rPr>
      <t>d</t>
    </r>
    <r>
      <rPr>
        <sz val="10"/>
        <color rgb="FF1C4587"/>
        <rFont val="Arial"/>
      </rPr>
      <t>r</t>
    </r>
    <r>
      <rPr>
        <sz val="10"/>
        <color rgb="FF000000"/>
        <rFont val="Arial"/>
      </rPr>
      <t>e</t>
    </r>
    <r>
      <rPr>
        <sz val="10"/>
        <color rgb="FF1C4587"/>
        <rFont val="Arial"/>
      </rPr>
      <t>w</t>
    </r>
  </si>
  <si>
    <t>Merie</t>
  </si>
  <si>
    <t>PHIL</t>
  </si>
  <si>
    <t>Week Delta</t>
  </si>
  <si>
    <t>Calls/PPH</t>
  </si>
  <si>
    <t>Trxfrs/PPH</t>
  </si>
  <si>
    <t>Msgs %</t>
  </si>
  <si>
    <t>85/8</t>
  </si>
  <si>
    <t>;O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</si>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</sst>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6" formatCode="&quot;$&quot;#,##0_);[Red]\(&quot;$&quot;#,##0\)"/>
    <numFmt numFmtId="164" formatCode="&quot;$&quot;#,##0.00"/>
    <numFmt numFmtId="165" formatCode="&quot;$&quot;#,##0"/>
    <numFmt numFmtId="166" formatCode="[$$]#,##0"/>
    <numFmt numFmtId="167" formatCode="0.0"/>
    <numFmt numFmtId="174" formatCode="m&quot;/&quot;d"/>
  </numFmts>
  <fonts count="56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Arial"/>
    </font>
    <font>
      <sz val="18"/>
      <name val="Arial"/>
    </font>
    <font>
      <sz val="10"/>
      <name val="Arial"/>
    </font>
    <font>
      <b/>
      <sz val="18"/>
      <name val="Arial"/>
    </font>
    <font>
      <b/>
      <sz val="18"/>
      <color rgb="FF000000"/>
      <name val="Arial"/>
    </font>
    <font>
      <b/>
      <sz val="14"/>
      <name val="Calibri"/>
    </font>
    <font>
      <sz val="11"/>
      <color rgb="FF000000"/>
      <name val="Calibri"/>
    </font>
    <font>
      <b/>
      <sz val="12"/>
      <color rgb="FF000000"/>
      <name val="Arial"/>
    </font>
    <font>
      <b/>
      <sz val="12"/>
      <name val="Calibri"/>
    </font>
    <font>
      <sz val="10"/>
      <name val="Arial"/>
    </font>
    <font>
      <sz val="11"/>
      <color rgb="FF000000"/>
      <name val="Arial"/>
    </font>
    <font>
      <sz val="11"/>
      <name val="Calibri"/>
    </font>
    <font>
      <b/>
      <sz val="12"/>
      <name val="Arial"/>
    </font>
    <font>
      <sz val="11"/>
      <name val="Arial"/>
    </font>
    <font>
      <b/>
      <sz val="12"/>
      <name val="Arial"/>
    </font>
    <font>
      <sz val="11"/>
      <color rgb="FF000000"/>
      <name val="Inconsolata"/>
    </font>
    <font>
      <sz val="11"/>
      <color rgb="FF555555"/>
      <name val="Arial"/>
    </font>
    <font>
      <b/>
      <sz val="11"/>
      <name val="Calibri"/>
    </font>
    <font>
      <b/>
      <sz val="11"/>
      <color rgb="FF000000"/>
      <name val="Calibri"/>
    </font>
    <font>
      <b/>
      <sz val="10"/>
      <name val="Arial"/>
    </font>
    <font>
      <b/>
      <sz val="10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b/>
      <sz val="14"/>
      <color rgb="FF000000"/>
      <name val="Arial"/>
    </font>
    <font>
      <b/>
      <sz val="14"/>
      <color rgb="FFFFFFFF"/>
      <name val="Arial"/>
    </font>
    <font>
      <sz val="12"/>
      <color rgb="FF000000"/>
      <name val="Arial"/>
    </font>
    <font>
      <b/>
      <sz val="6"/>
      <color rgb="FF000000"/>
      <name val="Arial"/>
    </font>
    <font>
      <sz val="7"/>
      <name val="Arial"/>
    </font>
    <font>
      <sz val="12"/>
      <name val="Arial"/>
    </font>
    <font>
      <b/>
      <sz val="14"/>
      <name val="Arial"/>
    </font>
    <font>
      <b/>
      <i/>
      <sz val="10"/>
      <name val="Arial"/>
    </font>
    <font>
      <sz val="8"/>
      <color rgb="FF555555"/>
      <name val="Arial"/>
    </font>
    <font>
      <b/>
      <sz val="10"/>
      <color rgb="FF990000"/>
      <name val="Arial"/>
    </font>
    <font>
      <b/>
      <sz val="12"/>
      <color rgb="FF990000"/>
      <name val="Arial"/>
    </font>
    <font>
      <b/>
      <sz val="10"/>
      <name val="Arial"/>
    </font>
    <font>
      <b/>
      <sz val="8"/>
      <name val="Arial"/>
    </font>
    <font>
      <b/>
      <sz val="8"/>
      <color rgb="FF000000"/>
      <name val="Arial"/>
    </font>
    <font>
      <b/>
      <i/>
      <sz val="8"/>
      <color rgb="FF0000FF"/>
      <name val="Arial"/>
    </font>
    <font>
      <sz val="8"/>
      <name val="Arial"/>
    </font>
    <font>
      <b/>
      <sz val="7"/>
      <color rgb="FF000000"/>
      <name val="Arial"/>
    </font>
    <font>
      <b/>
      <sz val="12"/>
      <name val="Permanent Marker"/>
    </font>
    <font>
      <b/>
      <i/>
      <sz val="14"/>
      <color rgb="FF4A86E8"/>
      <name val="Caesar Dressing"/>
    </font>
    <font>
      <b/>
      <i/>
      <sz val="14"/>
      <color rgb="FFFF00FF"/>
      <name val="Caesar Dressing"/>
    </font>
    <font>
      <b/>
      <sz val="70"/>
      <name val="Calibri"/>
    </font>
    <font>
      <u/>
      <sz val="11"/>
      <name val="Calibri"/>
    </font>
    <font>
      <sz val="14"/>
      <color rgb="FFFF00FF"/>
      <name val="Calibri"/>
    </font>
    <font>
      <sz val="36"/>
      <color rgb="FF000000"/>
      <name val="Arial"/>
    </font>
    <font>
      <sz val="11"/>
      <color rgb="FF00FF00"/>
      <name val="Calibri"/>
    </font>
    <font>
      <sz val="36"/>
      <name val="Calibri"/>
    </font>
    <font>
      <sz val="10"/>
      <color rgb="FFFFFFFF"/>
      <name val="Arial"/>
    </font>
    <font>
      <b/>
      <sz val="14"/>
      <color rgb="FFFF7000"/>
      <name val="Caesar Dressing"/>
    </font>
    <font>
      <b/>
      <i/>
      <sz val="12"/>
      <name val="Arial"/>
    </font>
    <font>
      <sz val="10"/>
      <color rgb="FF1C4587"/>
      <name val="Arial"/>
    </font>
  </fonts>
  <fills count="2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F3F3F3"/>
        <bgColor rgb="FFF3F3F3"/>
      </patternFill>
    </fill>
    <fill>
      <patternFill patternType="solid">
        <fgColor rgb="FF8E7CC3"/>
        <bgColor rgb="FF8E7CC3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3C78D8"/>
        <bgColor rgb="FF3C78D8"/>
      </patternFill>
    </fill>
    <fill>
      <patternFill patternType="solid">
        <fgColor rgb="FF1C4587"/>
        <bgColor rgb="FF1C4587"/>
      </patternFill>
    </fill>
    <fill>
      <patternFill patternType="solid">
        <fgColor rgb="FFA64D79"/>
        <bgColor rgb="FFA64D79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9900FF"/>
        <bgColor rgb="FF9900FF"/>
      </patternFill>
    </fill>
    <fill>
      <patternFill patternType="solid">
        <fgColor rgb="FFE69138"/>
        <bgColor rgb="FFE69138"/>
      </patternFill>
    </fill>
    <fill>
      <patternFill patternType="solid">
        <fgColor rgb="FFB7B7B7"/>
        <bgColor rgb="FFB7B7B7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2F2F2"/>
        <bgColor rgb="FFF2F2F2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 style="thin">
        <color rgb="FFFF00FF"/>
      </right>
      <top/>
      <bottom/>
      <diagonal/>
    </border>
    <border>
      <left style="thin">
        <color rgb="FFFF00FF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00"/>
      </bottom>
      <diagonal/>
    </border>
  </borders>
  <cellStyleXfs count="1">
    <xf numFmtId="0" fontId="0" fillId="0" borderId="0"/>
  </cellStyleXfs>
  <cellXfs count="46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1" xfId="0" applyFont="1" applyBorder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1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4" fillId="0" borderId="0" xfId="0" applyFont="1" applyAlignment="1"/>
    <xf numFmtId="0" fontId="14" fillId="0" borderId="0" xfId="0" applyFont="1" applyAlignment="1">
      <alignment horizontal="center"/>
    </xf>
    <xf numFmtId="10" fontId="1" fillId="0" borderId="0" xfId="0" applyNumberFormat="1" applyFont="1"/>
    <xf numFmtId="0" fontId="1" fillId="4" borderId="0" xfId="0" applyFont="1" applyFill="1"/>
    <xf numFmtId="0" fontId="22" fillId="0" borderId="0" xfId="0" applyFont="1" applyAlignment="1">
      <alignment horizontal="center"/>
    </xf>
    <xf numFmtId="0" fontId="22" fillId="4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164" fontId="5" fillId="4" borderId="1" xfId="0" applyNumberFormat="1" applyFont="1" applyFill="1" applyBorder="1" applyAlignment="1"/>
    <xf numFmtId="0" fontId="5" fillId="14" borderId="3" xfId="0" applyFont="1" applyFill="1" applyBorder="1" applyAlignment="1"/>
    <xf numFmtId="10" fontId="26" fillId="3" borderId="4" xfId="0" applyNumberFormat="1" applyFont="1" applyFill="1" applyBorder="1" applyAlignment="1">
      <alignment horizontal="left"/>
    </xf>
    <xf numFmtId="0" fontId="2" fillId="0" borderId="0" xfId="0" applyFont="1" applyAlignment="1">
      <alignment horizontal="right"/>
    </xf>
    <xf numFmtId="0" fontId="28" fillId="4" borderId="7" xfId="0" applyFont="1" applyFill="1" applyBorder="1" applyAlignment="1"/>
    <xf numFmtId="0" fontId="5" fillId="14" borderId="6" xfId="0" applyFont="1" applyFill="1" applyBorder="1" applyAlignment="1"/>
    <xf numFmtId="0" fontId="10" fillId="0" borderId="6" xfId="0" applyFont="1" applyBorder="1" applyAlignment="1">
      <alignment horizontal="center"/>
    </xf>
    <xf numFmtId="0" fontId="29" fillId="0" borderId="6" xfId="0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horizontal="right"/>
    </xf>
    <xf numFmtId="0" fontId="5" fillId="0" borderId="6" xfId="0" applyFont="1" applyBorder="1" applyAlignment="1"/>
    <xf numFmtId="164" fontId="30" fillId="0" borderId="6" xfId="0" applyNumberFormat="1" applyFont="1" applyBorder="1" applyAlignment="1"/>
    <xf numFmtId="10" fontId="30" fillId="0" borderId="6" xfId="0" applyNumberFormat="1" applyFont="1" applyBorder="1" applyAlignment="1"/>
    <xf numFmtId="0" fontId="30" fillId="0" borderId="6" xfId="0" applyFont="1" applyBorder="1" applyAlignment="1"/>
    <xf numFmtId="174" fontId="31" fillId="10" borderId="7" xfId="0" applyNumberFormat="1" applyFont="1" applyFill="1" applyBorder="1" applyAlignment="1">
      <alignment horizontal="right"/>
    </xf>
    <xf numFmtId="0" fontId="5" fillId="10" borderId="6" xfId="0" applyFont="1" applyFill="1" applyBorder="1" applyAlignment="1"/>
    <xf numFmtId="164" fontId="5" fillId="10" borderId="6" xfId="0" applyNumberFormat="1" applyFont="1" applyFill="1" applyBorder="1" applyAlignment="1">
      <alignment horizontal="right"/>
    </xf>
    <xf numFmtId="10" fontId="5" fillId="10" borderId="6" xfId="0" applyNumberFormat="1" applyFont="1" applyFill="1" applyBorder="1" applyAlignment="1">
      <alignment horizontal="right"/>
    </xf>
    <xf numFmtId="174" fontId="31" fillId="4" borderId="7" xfId="0" applyNumberFormat="1" applyFont="1" applyFill="1" applyBorder="1" applyAlignment="1">
      <alignment horizontal="right"/>
    </xf>
    <xf numFmtId="0" fontId="5" fillId="4" borderId="6" xfId="0" applyFont="1" applyFill="1" applyBorder="1" applyAlignment="1">
      <alignment horizontal="right"/>
    </xf>
    <xf numFmtId="1" fontId="5" fillId="4" borderId="6" xfId="0" applyNumberFormat="1" applyFont="1" applyFill="1" applyBorder="1" applyAlignment="1">
      <alignment horizontal="right"/>
    </xf>
    <xf numFmtId="164" fontId="5" fillId="4" borderId="6" xfId="0" applyNumberFormat="1" applyFont="1" applyFill="1" applyBorder="1" applyAlignment="1">
      <alignment horizontal="right"/>
    </xf>
    <xf numFmtId="10" fontId="5" fillId="4" borderId="6" xfId="0" applyNumberFormat="1" applyFont="1" applyFill="1" applyBorder="1" applyAlignment="1">
      <alignment horizontal="right"/>
    </xf>
    <xf numFmtId="174" fontId="31" fillId="0" borderId="7" xfId="0" applyNumberFormat="1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1" fontId="5" fillId="0" borderId="6" xfId="0" applyNumberFormat="1" applyFont="1" applyBorder="1" applyAlignment="1">
      <alignment horizontal="right"/>
    </xf>
    <xf numFmtId="164" fontId="5" fillId="0" borderId="6" xfId="0" applyNumberFormat="1" applyFont="1" applyBorder="1" applyAlignment="1">
      <alignment horizontal="right"/>
    </xf>
    <xf numFmtId="10" fontId="5" fillId="0" borderId="6" xfId="0" applyNumberFormat="1" applyFont="1" applyBorder="1" applyAlignment="1">
      <alignment horizontal="right"/>
    </xf>
    <xf numFmtId="1" fontId="5" fillId="0" borderId="6" xfId="0" applyNumberFormat="1" applyFont="1" applyBorder="1" applyAlignment="1">
      <alignment horizontal="right"/>
    </xf>
    <xf numFmtId="0" fontId="5" fillId="14" borderId="6" xfId="0" applyFont="1" applyFill="1" applyBorder="1" applyAlignment="1"/>
    <xf numFmtId="0" fontId="15" fillId="11" borderId="7" xfId="0" applyFont="1" applyFill="1" applyBorder="1" applyAlignment="1">
      <alignment horizontal="right"/>
    </xf>
    <xf numFmtId="0" fontId="5" fillId="11" borderId="6" xfId="0" applyFont="1" applyFill="1" applyBorder="1" applyAlignment="1"/>
    <xf numFmtId="1" fontId="5" fillId="11" borderId="6" xfId="0" applyNumberFormat="1" applyFont="1" applyFill="1" applyBorder="1" applyAlignment="1">
      <alignment horizontal="right"/>
    </xf>
    <xf numFmtId="164" fontId="5" fillId="11" borderId="6" xfId="0" applyNumberFormat="1" applyFont="1" applyFill="1" applyBorder="1" applyAlignment="1"/>
    <xf numFmtId="10" fontId="5" fillId="11" borderId="6" xfId="0" applyNumberFormat="1" applyFont="1" applyFill="1" applyBorder="1" applyAlignment="1"/>
    <xf numFmtId="174" fontId="31" fillId="0" borderId="7" xfId="0" applyNumberFormat="1" applyFont="1" applyBorder="1" applyAlignment="1">
      <alignment horizontal="right"/>
    </xf>
    <xf numFmtId="0" fontId="5" fillId="0" borderId="6" xfId="0" applyFont="1" applyBorder="1" applyAlignment="1"/>
    <xf numFmtId="14" fontId="6" fillId="12" borderId="0" xfId="0" applyNumberFormat="1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7" fillId="12" borderId="0" xfId="0" applyFont="1" applyFill="1" applyAlignment="1">
      <alignment horizontal="right"/>
    </xf>
    <xf numFmtId="0" fontId="23" fillId="4" borderId="0" xfId="0" applyFont="1" applyFill="1" applyAlignment="1">
      <alignment horizontal="center"/>
    </xf>
    <xf numFmtId="0" fontId="19" fillId="4" borderId="8" xfId="0" applyFont="1" applyFill="1" applyBorder="1" applyAlignment="1">
      <alignment vertical="top"/>
    </xf>
    <xf numFmtId="0" fontId="25" fillId="0" borderId="0" xfId="0" applyFont="1" applyAlignment="1">
      <alignment horizontal="center"/>
    </xf>
    <xf numFmtId="0" fontId="22" fillId="4" borderId="0" xfId="0" applyFont="1" applyFill="1" applyAlignment="1">
      <alignment horizontal="center"/>
    </xf>
    <xf numFmtId="164" fontId="33" fillId="4" borderId="0" xfId="0" applyNumberFormat="1" applyFont="1" applyFill="1" applyAlignment="1">
      <alignment horizontal="center"/>
    </xf>
    <xf numFmtId="0" fontId="22" fillId="0" borderId="0" xfId="0" applyFont="1" applyAlignment="1">
      <alignment horizontal="center"/>
    </xf>
    <xf numFmtId="0" fontId="6" fillId="12" borderId="0" xfId="0" applyFont="1" applyFill="1" applyAlignment="1">
      <alignment horizontal="center"/>
    </xf>
    <xf numFmtId="164" fontId="6" fillId="12" borderId="0" xfId="0" applyNumberFormat="1" applyFont="1" applyFill="1" applyAlignment="1">
      <alignment horizontal="center"/>
    </xf>
    <xf numFmtId="0" fontId="6" fillId="18" borderId="0" xfId="0" applyFont="1" applyFill="1" applyAlignment="1">
      <alignment horizontal="center"/>
    </xf>
    <xf numFmtId="0" fontId="7" fillId="18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164" fontId="16" fillId="0" borderId="0" xfId="0" applyNumberFormat="1" applyFont="1" applyAlignment="1">
      <alignment horizontal="right"/>
    </xf>
    <xf numFmtId="164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164" fontId="16" fillId="4" borderId="0" xfId="0" applyNumberFormat="1" applyFont="1" applyFill="1" applyAlignment="1">
      <alignment horizontal="right"/>
    </xf>
    <xf numFmtId="0" fontId="5" fillId="0" borderId="0" xfId="0" applyFont="1" applyAlignment="1">
      <alignment horizontal="right"/>
    </xf>
    <xf numFmtId="0" fontId="34" fillId="4" borderId="0" xfId="0" applyFont="1" applyFill="1" applyAlignment="1">
      <alignment horizontal="left"/>
    </xf>
    <xf numFmtId="0" fontId="3" fillId="4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35" fillId="0" borderId="0" xfId="0" applyFont="1" applyAlignment="1">
      <alignment horizontal="right"/>
    </xf>
    <xf numFmtId="0" fontId="36" fillId="0" borderId="0" xfId="0" applyFont="1" applyAlignment="1">
      <alignment horizontal="right"/>
    </xf>
    <xf numFmtId="0" fontId="6" fillId="19" borderId="0" xfId="0" applyFont="1" applyFill="1" applyAlignment="1">
      <alignment horizontal="center"/>
    </xf>
    <xf numFmtId="0" fontId="6" fillId="19" borderId="0" xfId="0" applyFont="1" applyFill="1" applyAlignment="1">
      <alignment horizontal="center"/>
    </xf>
    <xf numFmtId="0" fontId="7" fillId="19" borderId="0" xfId="0" applyFont="1" applyFill="1" applyAlignment="1">
      <alignment horizontal="right"/>
    </xf>
    <xf numFmtId="0" fontId="17" fillId="19" borderId="0" xfId="0" applyFont="1" applyFill="1" applyAlignment="1">
      <alignment horizontal="center"/>
    </xf>
    <xf numFmtId="164" fontId="6" fillId="19" borderId="0" xfId="0" applyNumberFormat="1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0" fontId="2" fillId="19" borderId="0" xfId="0" applyFont="1" applyFill="1" applyAlignment="1">
      <alignment horizontal="right"/>
    </xf>
    <xf numFmtId="2" fontId="6" fillId="19" borderId="0" xfId="0" applyNumberFormat="1" applyFont="1" applyFill="1" applyAlignment="1">
      <alignment horizontal="center"/>
    </xf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165" fontId="5" fillId="4" borderId="0" xfId="0" applyNumberFormat="1" applyFont="1" applyFill="1" applyAlignment="1"/>
    <xf numFmtId="165" fontId="5" fillId="0" borderId="0" xfId="0" applyNumberFormat="1" applyFont="1" applyAlignment="1"/>
    <xf numFmtId="165" fontId="5" fillId="0" borderId="0" xfId="0" applyNumberFormat="1" applyFont="1" applyAlignment="1">
      <alignment horizontal="right"/>
    </xf>
    <xf numFmtId="10" fontId="5" fillId="0" borderId="0" xfId="0" applyNumberFormat="1" applyFont="1" applyAlignment="1">
      <alignment horizontal="right"/>
    </xf>
    <xf numFmtId="0" fontId="5" fillId="2" borderId="0" xfId="0" applyFont="1" applyFill="1" applyAlignment="1"/>
    <xf numFmtId="0" fontId="5" fillId="2" borderId="0" xfId="0" applyFont="1" applyFill="1" applyAlignment="1"/>
    <xf numFmtId="0" fontId="5" fillId="0" borderId="0" xfId="0" applyFont="1" applyAlignment="1"/>
    <xf numFmtId="0" fontId="5" fillId="0" borderId="0" xfId="0" applyFont="1" applyAlignment="1"/>
    <xf numFmtId="0" fontId="15" fillId="5" borderId="7" xfId="0" applyFont="1" applyFill="1" applyBorder="1" applyAlignment="1">
      <alignment horizontal="right"/>
    </xf>
    <xf numFmtId="0" fontId="37" fillId="14" borderId="6" xfId="0" applyFont="1" applyFill="1" applyBorder="1" applyAlignment="1"/>
    <xf numFmtId="14" fontId="17" fillId="11" borderId="0" xfId="0" applyNumberFormat="1" applyFont="1" applyFill="1" applyAlignment="1">
      <alignment horizontal="center"/>
    </xf>
    <xf numFmtId="0" fontId="17" fillId="11" borderId="0" xfId="0" applyFont="1" applyFill="1" applyAlignment="1">
      <alignment horizontal="center"/>
    </xf>
    <xf numFmtId="0" fontId="24" fillId="11" borderId="0" xfId="0" applyFont="1" applyFill="1" applyAlignment="1">
      <alignment horizontal="center"/>
    </xf>
    <xf numFmtId="0" fontId="37" fillId="5" borderId="6" xfId="0" applyFont="1" applyFill="1" applyBorder="1" applyAlignment="1">
      <alignment horizontal="right"/>
    </xf>
    <xf numFmtId="0" fontId="15" fillId="11" borderId="0" xfId="0" applyFont="1" applyFill="1" applyAlignment="1">
      <alignment horizontal="center"/>
    </xf>
    <xf numFmtId="0" fontId="38" fillId="0" borderId="0" xfId="0" applyFont="1" applyAlignment="1">
      <alignment horizontal="center"/>
    </xf>
    <xf numFmtId="165" fontId="38" fillId="0" borderId="0" xfId="0" applyNumberFormat="1" applyFont="1" applyAlignment="1">
      <alignment horizontal="center"/>
    </xf>
    <xf numFmtId="1" fontId="37" fillId="5" borderId="6" xfId="0" applyNumberFormat="1" applyFont="1" applyFill="1" applyBorder="1" applyAlignment="1">
      <alignment horizontal="right"/>
    </xf>
    <xf numFmtId="165" fontId="38" fillId="4" borderId="0" xfId="0" applyNumberFormat="1" applyFont="1" applyFill="1" applyAlignment="1">
      <alignment horizontal="center"/>
    </xf>
    <xf numFmtId="164" fontId="37" fillId="5" borderId="6" xfId="0" applyNumberFormat="1" applyFont="1" applyFill="1" applyBorder="1" applyAlignment="1">
      <alignment horizontal="right"/>
    </xf>
    <xf numFmtId="0" fontId="39" fillId="0" borderId="0" xfId="0" applyFont="1" applyAlignment="1">
      <alignment horizontal="center"/>
    </xf>
    <xf numFmtId="10" fontId="37" fillId="5" borderId="6" xfId="0" applyNumberFormat="1" applyFont="1" applyFill="1" applyBorder="1" applyAlignment="1">
      <alignment horizontal="right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164" fontId="38" fillId="0" borderId="0" xfId="0" applyNumberFormat="1" applyFont="1" applyAlignment="1">
      <alignment horizontal="center"/>
    </xf>
    <xf numFmtId="0" fontId="17" fillId="11" borderId="0" xfId="0" applyFont="1" applyFill="1" applyAlignment="1">
      <alignment horizontal="center"/>
    </xf>
    <xf numFmtId="164" fontId="17" fillId="11" borderId="0" xfId="0" applyNumberFormat="1" applyFont="1" applyFill="1" applyAlignment="1">
      <alignment horizontal="center"/>
    </xf>
    <xf numFmtId="0" fontId="5" fillId="14" borderId="3" xfId="0" applyFont="1" applyFill="1" applyBorder="1" applyAlignment="1"/>
    <xf numFmtId="164" fontId="26" fillId="12" borderId="3" xfId="0" applyNumberFormat="1" applyFont="1" applyFill="1" applyBorder="1" applyAlignment="1">
      <alignment horizontal="center"/>
    </xf>
    <xf numFmtId="164" fontId="26" fillId="3" borderId="3" xfId="0" applyNumberFormat="1" applyFont="1" applyFill="1" applyBorder="1" applyAlignment="1">
      <alignment horizontal="center"/>
    </xf>
    <xf numFmtId="164" fontId="26" fillId="18" borderId="3" xfId="0" applyNumberFormat="1" applyFont="1" applyFill="1" applyBorder="1" applyAlignment="1">
      <alignment horizontal="center"/>
    </xf>
    <xf numFmtId="0" fontId="42" fillId="0" borderId="6" xfId="0" applyFont="1" applyBorder="1" applyAlignment="1">
      <alignment horizontal="center"/>
    </xf>
    <xf numFmtId="164" fontId="42" fillId="0" borderId="6" xfId="0" applyNumberFormat="1" applyFont="1" applyBorder="1" applyAlignment="1">
      <alignment horizontal="center"/>
    </xf>
    <xf numFmtId="174" fontId="31" fillId="20" borderId="7" xfId="0" applyNumberFormat="1" applyFont="1" applyFill="1" applyBorder="1" applyAlignment="1">
      <alignment horizontal="right"/>
    </xf>
    <xf numFmtId="0" fontId="5" fillId="20" borderId="6" xfId="0" applyFont="1" applyFill="1" applyBorder="1" applyAlignment="1">
      <alignment horizontal="right"/>
    </xf>
    <xf numFmtId="164" fontId="5" fillId="20" borderId="6" xfId="0" applyNumberFormat="1" applyFont="1" applyFill="1" applyBorder="1" applyAlignment="1">
      <alignment horizontal="right"/>
    </xf>
    <xf numFmtId="0" fontId="5" fillId="20" borderId="6" xfId="0" applyFont="1" applyFill="1" applyBorder="1" applyAlignment="1"/>
    <xf numFmtId="0" fontId="5" fillId="10" borderId="6" xfId="0" applyFont="1" applyFill="1" applyBorder="1" applyAlignment="1">
      <alignment horizontal="right"/>
    </xf>
    <xf numFmtId="0" fontId="5" fillId="10" borderId="6" xfId="0" applyFont="1" applyFill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1" fillId="0" borderId="1" xfId="0" applyFont="1" applyBorder="1"/>
    <xf numFmtId="0" fontId="5" fillId="4" borderId="6" xfId="0" applyFont="1" applyFill="1" applyBorder="1" applyAlignment="1"/>
    <xf numFmtId="1" fontId="5" fillId="4" borderId="6" xfId="0" applyNumberFormat="1" applyFont="1" applyFill="1" applyBorder="1" applyAlignment="1">
      <alignment horizontal="right"/>
    </xf>
    <xf numFmtId="0" fontId="5" fillId="11" borderId="6" xfId="0" applyFont="1" applyFill="1" applyBorder="1" applyAlignment="1"/>
    <xf numFmtId="0" fontId="5" fillId="20" borderId="6" xfId="0" applyFont="1" applyFill="1" applyBorder="1" applyAlignment="1">
      <alignment horizontal="right"/>
    </xf>
    <xf numFmtId="0" fontId="5" fillId="20" borderId="6" xfId="0" applyFont="1" applyFill="1" applyBorder="1" applyAlignment="1">
      <alignment horizontal="right"/>
    </xf>
    <xf numFmtId="0" fontId="5" fillId="0" borderId="6" xfId="0" applyFont="1" applyBorder="1" applyAlignment="1">
      <alignment horizontal="right"/>
    </xf>
    <xf numFmtId="1" fontId="5" fillId="4" borderId="1" xfId="0" applyNumberFormat="1" applyFont="1" applyFill="1" applyBorder="1" applyAlignment="1">
      <alignment horizontal="right"/>
    </xf>
    <xf numFmtId="1" fontId="5" fillId="4" borderId="6" xfId="0" applyNumberFormat="1" applyFont="1" applyFill="1" applyBorder="1" applyAlignment="1"/>
    <xf numFmtId="164" fontId="5" fillId="4" borderId="6" xfId="0" applyNumberFormat="1" applyFont="1" applyFill="1" applyBorder="1" applyAlignment="1"/>
    <xf numFmtId="10" fontId="5" fillId="4" borderId="6" xfId="0" applyNumberFormat="1" applyFont="1" applyFill="1" applyBorder="1" applyAlignment="1"/>
    <xf numFmtId="1" fontId="5" fillId="4" borderId="6" xfId="0" applyNumberFormat="1" applyFont="1" applyFill="1" applyBorder="1" applyAlignment="1"/>
    <xf numFmtId="1" fontId="5" fillId="4" borderId="1" xfId="0" applyNumberFormat="1" applyFont="1" applyFill="1" applyBorder="1" applyAlignment="1">
      <alignment horizontal="right"/>
    </xf>
    <xf numFmtId="164" fontId="12" fillId="4" borderId="1" xfId="0" applyNumberFormat="1" applyFont="1" applyFill="1" applyBorder="1" applyAlignment="1">
      <alignment horizontal="right"/>
    </xf>
    <xf numFmtId="164" fontId="5" fillId="4" borderId="1" xfId="0" applyNumberFormat="1" applyFont="1" applyFill="1" applyBorder="1" applyAlignment="1">
      <alignment horizontal="right"/>
    </xf>
    <xf numFmtId="0" fontId="5" fillId="4" borderId="6" xfId="0" applyFont="1" applyFill="1" applyBorder="1" applyAlignment="1"/>
    <xf numFmtId="164" fontId="5" fillId="4" borderId="6" xfId="0" applyNumberFormat="1" applyFont="1" applyFill="1" applyBorder="1" applyAlignment="1"/>
    <xf numFmtId="1" fontId="5" fillId="0" borderId="6" xfId="0" applyNumberFormat="1" applyFont="1" applyBorder="1" applyAlignment="1"/>
    <xf numFmtId="164" fontId="5" fillId="0" borderId="6" xfId="0" applyNumberFormat="1" applyFont="1" applyBorder="1" applyAlignment="1"/>
    <xf numFmtId="174" fontId="31" fillId="4" borderId="7" xfId="0" applyNumberFormat="1" applyFont="1" applyFill="1" applyBorder="1" applyAlignment="1">
      <alignment horizontal="right"/>
    </xf>
    <xf numFmtId="1" fontId="5" fillId="0" borderId="6" xfId="0" applyNumberFormat="1" applyFont="1" applyBorder="1" applyAlignment="1"/>
    <xf numFmtId="164" fontId="5" fillId="0" borderId="6" xfId="0" applyNumberFormat="1" applyFont="1" applyBorder="1" applyAlignment="1">
      <alignment horizontal="right"/>
    </xf>
    <xf numFmtId="164" fontId="5" fillId="0" borderId="6" xfId="0" applyNumberFormat="1" applyFont="1" applyBorder="1" applyAlignment="1"/>
    <xf numFmtId="0" fontId="5" fillId="4" borderId="6" xfId="0" applyFont="1" applyFill="1" applyBorder="1" applyAlignment="1">
      <alignment horizontal="right"/>
    </xf>
    <xf numFmtId="164" fontId="5" fillId="4" borderId="6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5" fillId="0" borderId="1" xfId="0" applyFont="1" applyBorder="1" applyAlignment="1"/>
    <xf numFmtId="0" fontId="5" fillId="4" borderId="3" xfId="0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1" fontId="5" fillId="4" borderId="3" xfId="0" applyNumberFormat="1" applyFont="1" applyFill="1" applyBorder="1" applyAlignment="1"/>
    <xf numFmtId="1" fontId="5" fillId="0" borderId="1" xfId="0" applyNumberFormat="1" applyFont="1" applyBorder="1" applyAlignment="1"/>
    <xf numFmtId="164" fontId="5" fillId="4" borderId="3" xfId="0" applyNumberFormat="1" applyFont="1" applyFill="1" applyBorder="1" applyAlignment="1">
      <alignment horizontal="right"/>
    </xf>
    <xf numFmtId="10" fontId="5" fillId="4" borderId="6" xfId="0" applyNumberFormat="1" applyFont="1" applyFill="1" applyBorder="1" applyAlignment="1">
      <alignment horizontal="right"/>
    </xf>
    <xf numFmtId="0" fontId="5" fillId="4" borderId="3" xfId="0" applyFont="1" applyFill="1" applyBorder="1" applyAlignment="1">
      <alignment horizontal="right"/>
    </xf>
    <xf numFmtId="164" fontId="5" fillId="4" borderId="3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164" fontId="1" fillId="0" borderId="1" xfId="0" applyNumberFormat="1" applyFont="1" applyBorder="1" applyAlignment="1"/>
    <xf numFmtId="0" fontId="5" fillId="14" borderId="1" xfId="0" applyFont="1" applyFill="1" applyBorder="1" applyAlignment="1"/>
    <xf numFmtId="0" fontId="5" fillId="4" borderId="1" xfId="0" applyFont="1" applyFill="1" applyBorder="1" applyAlignment="1">
      <alignment horizontal="right"/>
    </xf>
    <xf numFmtId="10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164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/>
    <xf numFmtId="1" fontId="5" fillId="4" borderId="1" xfId="0" applyNumberFormat="1" applyFont="1" applyFill="1" applyBorder="1" applyAlignment="1"/>
    <xf numFmtId="10" fontId="5" fillId="4" borderId="1" xfId="0" applyNumberFormat="1" applyFont="1" applyFill="1" applyBorder="1" applyAlignment="1"/>
    <xf numFmtId="1" fontId="5" fillId="4" borderId="1" xfId="0" applyNumberFormat="1" applyFont="1" applyFill="1" applyBorder="1" applyAlignment="1"/>
    <xf numFmtId="0" fontId="5" fillId="11" borderId="6" xfId="0" applyFont="1" applyFill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/>
    <xf numFmtId="164" fontId="5" fillId="4" borderId="1" xfId="0" applyNumberFormat="1" applyFont="1" applyFill="1" applyBorder="1" applyAlignment="1"/>
    <xf numFmtId="0" fontId="1" fillId="4" borderId="1" xfId="0" applyFont="1" applyFill="1" applyBorder="1" applyAlignment="1"/>
    <xf numFmtId="0" fontId="14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20" fillId="0" borderId="0" xfId="0" applyFont="1"/>
    <xf numFmtId="0" fontId="8" fillId="0" borderId="1" xfId="0" applyFont="1" applyBorder="1" applyAlignment="1"/>
    <xf numFmtId="164" fontId="8" fillId="0" borderId="1" xfId="0" applyNumberFormat="1" applyFont="1" applyBorder="1" applyAlignment="1"/>
    <xf numFmtId="0" fontId="14" fillId="0" borderId="0" xfId="0" applyFont="1"/>
    <xf numFmtId="0" fontId="9" fillId="0" borderId="1" xfId="0" applyFont="1" applyBorder="1" applyAlignment="1">
      <alignment horizontal="right"/>
    </xf>
    <xf numFmtId="0" fontId="37" fillId="21" borderId="1" xfId="0" applyFont="1" applyFill="1" applyBorder="1" applyAlignment="1">
      <alignment horizontal="left"/>
    </xf>
    <xf numFmtId="0" fontId="14" fillId="0" borderId="1" xfId="0" applyFont="1" applyBorder="1" applyAlignment="1"/>
    <xf numFmtId="0" fontId="14" fillId="0" borderId="1" xfId="0" applyFont="1" applyBorder="1" applyAlignment="1">
      <alignment horizontal="right"/>
    </xf>
    <xf numFmtId="0" fontId="14" fillId="0" borderId="1" xfId="0" applyFont="1" applyBorder="1" applyAlignment="1"/>
    <xf numFmtId="0" fontId="44" fillId="0" borderId="1" xfId="0" applyFont="1" applyBorder="1" applyAlignment="1"/>
    <xf numFmtId="1" fontId="14" fillId="22" borderId="1" xfId="0" applyNumberFormat="1" applyFont="1" applyFill="1" applyBorder="1" applyAlignment="1"/>
    <xf numFmtId="0" fontId="14" fillId="22" borderId="1" xfId="0" applyFont="1" applyFill="1" applyBorder="1" applyAlignment="1"/>
    <xf numFmtId="1" fontId="14" fillId="0" borderId="1" xfId="0" applyNumberFormat="1" applyFont="1" applyBorder="1" applyAlignment="1"/>
    <xf numFmtId="6" fontId="14" fillId="0" borderId="1" xfId="0" applyNumberFormat="1" applyFont="1" applyBorder="1" applyAlignment="1"/>
    <xf numFmtId="6" fontId="14" fillId="22" borderId="1" xfId="0" applyNumberFormat="1" applyFont="1" applyFill="1" applyBorder="1" applyAlignment="1"/>
    <xf numFmtId="9" fontId="14" fillId="0" borderId="1" xfId="0" applyNumberFormat="1" applyFont="1" applyBorder="1" applyAlignment="1">
      <alignment horizontal="right"/>
    </xf>
    <xf numFmtId="1" fontId="14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20" fillId="21" borderId="1" xfId="0" applyFont="1" applyFill="1" applyBorder="1" applyAlignment="1"/>
    <xf numFmtId="0" fontId="18" fillId="4" borderId="1" xfId="0" applyFont="1" applyFill="1" applyBorder="1"/>
    <xf numFmtId="0" fontId="18" fillId="4" borderId="0" xfId="0" applyFont="1" applyFill="1"/>
    <xf numFmtId="0" fontId="44" fillId="0" borderId="1" xfId="0" applyFont="1" applyBorder="1" applyAlignment="1"/>
    <xf numFmtId="0" fontId="45" fillId="0" borderId="1" xfId="0" applyFont="1" applyBorder="1" applyAlignment="1"/>
    <xf numFmtId="1" fontId="16" fillId="22" borderId="1" xfId="0" applyNumberFormat="1" applyFont="1" applyFill="1" applyBorder="1" applyAlignment="1"/>
    <xf numFmtId="0" fontId="16" fillId="22" borderId="1" xfId="0" applyFont="1" applyFill="1" applyBorder="1" applyAlignment="1"/>
    <xf numFmtId="1" fontId="16" fillId="0" borderId="1" xfId="0" applyNumberFormat="1" applyFont="1" applyBorder="1" applyAlignment="1"/>
    <xf numFmtId="6" fontId="16" fillId="22" borderId="1" xfId="0" applyNumberFormat="1" applyFont="1" applyFill="1" applyBorder="1" applyAlignment="1"/>
    <xf numFmtId="6" fontId="16" fillId="0" borderId="1" xfId="0" applyNumberFormat="1" applyFont="1" applyBorder="1" applyAlignment="1"/>
    <xf numFmtId="9" fontId="16" fillId="0" borderId="1" xfId="0" applyNumberFormat="1" applyFont="1" applyBorder="1" applyAlignment="1">
      <alignment horizontal="right"/>
    </xf>
    <xf numFmtId="0" fontId="25" fillId="21" borderId="0" xfId="0" applyFont="1" applyFill="1" applyAlignment="1">
      <alignment horizontal="left"/>
    </xf>
    <xf numFmtId="10" fontId="14" fillId="0" borderId="1" xfId="0" applyNumberFormat="1" applyFont="1" applyBorder="1" applyAlignment="1">
      <alignment horizontal="right"/>
    </xf>
    <xf numFmtId="1" fontId="16" fillId="22" borderId="1" xfId="0" applyNumberFormat="1" applyFont="1" applyFill="1" applyBorder="1" applyAlignment="1">
      <alignment horizontal="right"/>
    </xf>
    <xf numFmtId="4" fontId="14" fillId="0" borderId="1" xfId="0" applyNumberFormat="1" applyFont="1" applyBorder="1" applyAlignment="1"/>
    <xf numFmtId="164" fontId="14" fillId="0" borderId="1" xfId="0" applyNumberFormat="1" applyFont="1" applyBorder="1" applyAlignment="1">
      <alignment horizontal="right"/>
    </xf>
    <xf numFmtId="164" fontId="14" fillId="0" borderId="1" xfId="0" applyNumberFormat="1" applyFont="1" applyBorder="1" applyAlignment="1"/>
    <xf numFmtId="164" fontId="14" fillId="0" borderId="1" xfId="0" applyNumberFormat="1" applyFont="1" applyBorder="1"/>
    <xf numFmtId="164" fontId="14" fillId="0" borderId="1" xfId="0" applyNumberFormat="1" applyFont="1" applyBorder="1" applyAlignment="1"/>
    <xf numFmtId="164" fontId="1" fillId="0" borderId="1" xfId="0" applyNumberFormat="1" applyFont="1" applyBorder="1"/>
    <xf numFmtId="164" fontId="20" fillId="0" borderId="1" xfId="0" applyNumberFormat="1" applyFont="1" applyBorder="1" applyAlignment="1"/>
    <xf numFmtId="0" fontId="20" fillId="0" borderId="1" xfId="0" applyFont="1" applyBorder="1" applyAlignment="1"/>
    <xf numFmtId="10" fontId="5" fillId="4" borderId="6" xfId="0" applyNumberFormat="1" applyFont="1" applyFill="1" applyBorder="1" applyAlignment="1">
      <alignment horizontal="right"/>
    </xf>
    <xf numFmtId="4" fontId="14" fillId="2" borderId="1" xfId="0" applyNumberFormat="1" applyFont="1" applyFill="1" applyBorder="1" applyAlignment="1"/>
    <xf numFmtId="1" fontId="14" fillId="2" borderId="1" xfId="0" applyNumberFormat="1" applyFont="1" applyFill="1" applyBorder="1" applyAlignment="1">
      <alignment horizontal="right"/>
    </xf>
    <xf numFmtId="1" fontId="14" fillId="2" borderId="1" xfId="0" applyNumberFormat="1" applyFont="1" applyFill="1" applyBorder="1" applyAlignment="1"/>
    <xf numFmtId="0" fontId="14" fillId="2" borderId="1" xfId="0" applyFont="1" applyFill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/>
    <xf numFmtId="164" fontId="18" fillId="4" borderId="0" xfId="0" applyNumberFormat="1" applyFont="1" applyFill="1" applyAlignment="1">
      <alignment horizontal="center"/>
    </xf>
    <xf numFmtId="0" fontId="16" fillId="0" borderId="1" xfId="0" applyFont="1" applyBorder="1" applyAlignment="1"/>
    <xf numFmtId="9" fontId="16" fillId="0" borderId="1" xfId="0" applyNumberFormat="1" applyFont="1" applyBorder="1" applyAlignment="1"/>
    <xf numFmtId="165" fontId="16" fillId="0" borderId="1" xfId="0" applyNumberFormat="1" applyFont="1" applyBorder="1" applyAlignment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/>
    <xf numFmtId="0" fontId="20" fillId="0" borderId="1" xfId="0" applyFont="1" applyBorder="1" applyAlignment="1">
      <alignment horizontal="center"/>
    </xf>
    <xf numFmtId="165" fontId="20" fillId="0" borderId="1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0" fontId="14" fillId="2" borderId="1" xfId="0" applyFont="1" applyFill="1" applyBorder="1"/>
    <xf numFmtId="0" fontId="18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65" fontId="13" fillId="4" borderId="0" xfId="0" applyNumberFormat="1" applyFont="1" applyFill="1" applyAlignment="1">
      <alignment horizontal="right"/>
    </xf>
    <xf numFmtId="0" fontId="8" fillId="0" borderId="0" xfId="0" applyFont="1" applyAlignment="1"/>
    <xf numFmtId="165" fontId="8" fillId="0" borderId="0" xfId="0" applyNumberFormat="1" applyFont="1" applyAlignment="1"/>
    <xf numFmtId="165" fontId="8" fillId="0" borderId="0" xfId="0" applyNumberFormat="1" applyFont="1"/>
    <xf numFmtId="6" fontId="8" fillId="0" borderId="0" xfId="0" applyNumberFormat="1" applyFont="1"/>
    <xf numFmtId="9" fontId="8" fillId="0" borderId="0" xfId="0" applyNumberFormat="1" applyFont="1"/>
    <xf numFmtId="1" fontId="1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8" fillId="0" borderId="0" xfId="0" applyFont="1"/>
    <xf numFmtId="0" fontId="14" fillId="0" borderId="1" xfId="0" applyFont="1" applyBorder="1" applyAlignment="1">
      <alignment horizontal="center"/>
    </xf>
    <xf numFmtId="0" fontId="20" fillId="0" borderId="0" xfId="0" applyFont="1" applyAlignment="1">
      <alignment horizontal="right"/>
    </xf>
    <xf numFmtId="3" fontId="20" fillId="5" borderId="0" xfId="0" applyNumberFormat="1" applyFont="1" applyFill="1" applyAlignment="1">
      <alignment horizontal="left"/>
    </xf>
    <xf numFmtId="3" fontId="20" fillId="0" borderId="0" xfId="0" applyNumberFormat="1" applyFont="1" applyAlignment="1">
      <alignment horizontal="center"/>
    </xf>
    <xf numFmtId="0" fontId="22" fillId="0" borderId="0" xfId="0" applyFont="1" applyAlignment="1"/>
    <xf numFmtId="0" fontId="9" fillId="0" borderId="0" xfId="0" applyFont="1" applyAlignment="1">
      <alignment horizontal="right"/>
    </xf>
    <xf numFmtId="0" fontId="21" fillId="0" borderId="0" xfId="0" applyFont="1" applyAlignment="1"/>
    <xf numFmtId="0" fontId="14" fillId="0" borderId="0" xfId="0" applyFont="1" applyAlignment="1"/>
    <xf numFmtId="0" fontId="20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/>
    </xf>
    <xf numFmtId="0" fontId="8" fillId="2" borderId="0" xfId="0" applyFont="1" applyFill="1" applyAlignment="1"/>
    <xf numFmtId="0" fontId="21" fillId="0" borderId="0" xfId="0" applyFont="1" applyAlignment="1"/>
    <xf numFmtId="0" fontId="46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47" fillId="0" borderId="1" xfId="0" applyFont="1" applyBorder="1" applyAlignment="1">
      <alignment horizontal="right"/>
    </xf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18" fillId="0" borderId="0" xfId="0" applyFont="1" applyAlignment="1">
      <alignment horizontal="center"/>
    </xf>
    <xf numFmtId="0" fontId="48" fillId="2" borderId="0" xfId="0" applyFont="1" applyFill="1" applyAlignment="1"/>
    <xf numFmtId="0" fontId="28" fillId="23" borderId="0" xfId="0" applyFont="1" applyFill="1" applyAlignment="1">
      <alignment horizontal="center"/>
    </xf>
    <xf numFmtId="0" fontId="49" fillId="23" borderId="0" xfId="0" applyFont="1" applyFill="1" applyAlignment="1">
      <alignment horizontal="center"/>
    </xf>
    <xf numFmtId="0" fontId="50" fillId="7" borderId="0" xfId="0" applyFont="1" applyFill="1"/>
    <xf numFmtId="0" fontId="49" fillId="7" borderId="0" xfId="0" applyFont="1" applyFill="1" applyAlignment="1">
      <alignment horizontal="center"/>
    </xf>
    <xf numFmtId="0" fontId="14" fillId="0" borderId="1" xfId="0" applyFont="1" applyBorder="1" applyAlignment="1">
      <alignment horizontal="right"/>
    </xf>
    <xf numFmtId="164" fontId="1" fillId="0" borderId="0" xfId="0" applyNumberFormat="1" applyFont="1" applyAlignment="1">
      <alignment horizontal="center"/>
    </xf>
    <xf numFmtId="0" fontId="14" fillId="2" borderId="0" xfId="0" applyFont="1" applyFill="1"/>
    <xf numFmtId="0" fontId="20" fillId="0" borderId="1" xfId="0" applyFont="1" applyBorder="1" applyAlignment="1">
      <alignment horizontal="right"/>
    </xf>
    <xf numFmtId="1" fontId="20" fillId="0" borderId="1" xfId="0" applyNumberFormat="1" applyFont="1" applyBorder="1" applyAlignment="1">
      <alignment horizontal="right"/>
    </xf>
    <xf numFmtId="0" fontId="37" fillId="0" borderId="0" xfId="0" applyFont="1" applyAlignment="1"/>
    <xf numFmtId="0" fontId="20" fillId="0" borderId="0" xfId="0" applyFont="1" applyAlignment="1">
      <alignment horizontal="right"/>
    </xf>
    <xf numFmtId="167" fontId="20" fillId="0" borderId="1" xfId="0" applyNumberFormat="1" applyFont="1" applyBorder="1" applyAlignment="1">
      <alignment horizontal="right"/>
    </xf>
    <xf numFmtId="167" fontId="20" fillId="0" borderId="1" xfId="0" applyNumberFormat="1" applyFont="1" applyBorder="1" applyAlignment="1">
      <alignment horizontal="right"/>
    </xf>
    <xf numFmtId="0" fontId="20" fillId="0" borderId="0" xfId="0" applyFont="1" applyAlignment="1"/>
    <xf numFmtId="49" fontId="20" fillId="0" borderId="0" xfId="0" applyNumberFormat="1" applyFont="1" applyAlignment="1">
      <alignment horizontal="center"/>
    </xf>
    <xf numFmtId="0" fontId="37" fillId="0" borderId="0" xfId="0" applyFont="1" applyAlignment="1">
      <alignment horizontal="left"/>
    </xf>
    <xf numFmtId="0" fontId="20" fillId="0" borderId="0" xfId="0" applyFont="1" applyAlignment="1"/>
    <xf numFmtId="0" fontId="51" fillId="0" borderId="0" xfId="0" applyFont="1" applyAlignment="1"/>
    <xf numFmtId="0" fontId="21" fillId="0" borderId="0" xfId="0" applyFont="1" applyAlignment="1"/>
    <xf numFmtId="167" fontId="20" fillId="0" borderId="0" xfId="0" applyNumberFormat="1" applyFont="1" applyAlignment="1">
      <alignment horizontal="right"/>
    </xf>
    <xf numFmtId="167" fontId="22" fillId="0" borderId="0" xfId="0" applyNumberFormat="1" applyFont="1" applyAlignment="1"/>
    <xf numFmtId="0" fontId="20" fillId="0" borderId="0" xfId="0" applyFont="1" applyAlignment="1">
      <alignment horizontal="left"/>
    </xf>
    <xf numFmtId="0" fontId="37" fillId="0" borderId="0" xfId="0" applyFont="1" applyAlignment="1"/>
    <xf numFmtId="0" fontId="52" fillId="0" borderId="0" xfId="0" applyFont="1"/>
    <xf numFmtId="4" fontId="14" fillId="0" borderId="0" xfId="0" applyNumberFormat="1" applyFont="1" applyAlignment="1"/>
    <xf numFmtId="0" fontId="9" fillId="0" borderId="0" xfId="0" applyFont="1" applyAlignment="1">
      <alignment horizontal="right"/>
    </xf>
    <xf numFmtId="167" fontId="20" fillId="0" borderId="0" xfId="0" applyNumberFormat="1" applyFont="1" applyAlignment="1"/>
    <xf numFmtId="0" fontId="37" fillId="0" borderId="0" xfId="0" applyFont="1" applyAlignment="1">
      <alignment horizontal="left"/>
    </xf>
    <xf numFmtId="4" fontId="14" fillId="0" borderId="0" xfId="0" applyNumberFormat="1" applyFont="1"/>
    <xf numFmtId="165" fontId="1" fillId="0" borderId="0" xfId="0" applyNumberFormat="1" applyFont="1" applyAlignment="1"/>
    <xf numFmtId="0" fontId="20" fillId="0" borderId="0" xfId="0" applyFont="1" applyAlignment="1"/>
    <xf numFmtId="0" fontId="14" fillId="0" borderId="2" xfId="0" applyFont="1" applyBorder="1" applyAlignment="1"/>
    <xf numFmtId="0" fontId="14" fillId="0" borderId="0" xfId="0" applyFont="1" applyAlignment="1"/>
    <xf numFmtId="0" fontId="9" fillId="5" borderId="1" xfId="0" applyFont="1" applyFill="1" applyBorder="1"/>
    <xf numFmtId="0" fontId="9" fillId="5" borderId="1" xfId="0" applyFont="1" applyFill="1" applyBorder="1"/>
    <xf numFmtId="0" fontId="14" fillId="5" borderId="1" xfId="0" applyFont="1" applyFill="1" applyBorder="1" applyAlignment="1">
      <alignment horizontal="right"/>
    </xf>
    <xf numFmtId="0" fontId="14" fillId="5" borderId="1" xfId="0" applyFont="1" applyFill="1" applyBorder="1"/>
    <xf numFmtId="0" fontId="14" fillId="5" borderId="2" xfId="0" applyFont="1" applyFill="1" applyBorder="1"/>
    <xf numFmtId="0" fontId="14" fillId="0" borderId="0" xfId="0" applyFont="1"/>
    <xf numFmtId="10" fontId="14" fillId="0" borderId="2" xfId="0" applyNumberFormat="1" applyFont="1" applyBorder="1" applyAlignment="1"/>
    <xf numFmtId="164" fontId="14" fillId="0" borderId="2" xfId="0" applyNumberFormat="1" applyFont="1" applyBorder="1" applyAlignment="1"/>
    <xf numFmtId="164" fontId="14" fillId="0" borderId="2" xfId="0" applyNumberFormat="1" applyFont="1" applyBorder="1"/>
    <xf numFmtId="164" fontId="14" fillId="5" borderId="1" xfId="0" applyNumberFormat="1" applyFont="1" applyFill="1" applyBorder="1" applyAlignment="1"/>
    <xf numFmtId="164" fontId="14" fillId="5" borderId="1" xfId="0" applyNumberFormat="1" applyFont="1" applyFill="1" applyBorder="1"/>
    <xf numFmtId="164" fontId="14" fillId="5" borderId="1" xfId="0" applyNumberFormat="1" applyFont="1" applyFill="1" applyBorder="1" applyAlignment="1"/>
    <xf numFmtId="164" fontId="14" fillId="5" borderId="2" xfId="0" applyNumberFormat="1" applyFont="1" applyFill="1" applyBorder="1"/>
    <xf numFmtId="164" fontId="14" fillId="0" borderId="0" xfId="0" applyNumberFormat="1" applyFont="1"/>
    <xf numFmtId="10" fontId="14" fillId="0" borderId="0" xfId="0" applyNumberFormat="1" applyFont="1" applyAlignment="1"/>
    <xf numFmtId="0" fontId="14" fillId="2" borderId="2" xfId="0" applyFont="1" applyFill="1" applyBorder="1"/>
    <xf numFmtId="1" fontId="14" fillId="0" borderId="1" xfId="0" applyNumberFormat="1" applyFont="1" applyBorder="1" applyAlignment="1"/>
    <xf numFmtId="0" fontId="9" fillId="10" borderId="1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0" fontId="14" fillId="10" borderId="2" xfId="0" applyFont="1" applyFill="1" applyBorder="1"/>
    <xf numFmtId="1" fontId="14" fillId="10" borderId="1" xfId="0" applyNumberFormat="1" applyFont="1" applyFill="1" applyBorder="1" applyAlignment="1">
      <alignment horizontal="center"/>
    </xf>
    <xf numFmtId="1" fontId="14" fillId="10" borderId="2" xfId="0" applyNumberFormat="1" applyFont="1" applyFill="1" applyBorder="1" applyAlignment="1"/>
    <xf numFmtId="1" fontId="14" fillId="0" borderId="1" xfId="0" applyNumberFormat="1" applyFont="1" applyBorder="1" applyAlignment="1">
      <alignment horizontal="center"/>
    </xf>
    <xf numFmtId="0" fontId="14" fillId="0" borderId="2" xfId="0" applyFont="1" applyBorder="1"/>
    <xf numFmtId="166" fontId="14" fillId="0" borderId="0" xfId="0" applyNumberFormat="1" applyFont="1"/>
    <xf numFmtId="10" fontId="1" fillId="4" borderId="1" xfId="0" applyNumberFormat="1" applyFont="1" applyFill="1" applyBorder="1" applyAlignment="1"/>
    <xf numFmtId="0" fontId="26" fillId="10" borderId="3" xfId="0" applyFont="1" applyFill="1" applyBorder="1" applyAlignment="1">
      <alignment horizontal="center"/>
    </xf>
    <xf numFmtId="0" fontId="26" fillId="11" borderId="3" xfId="0" applyFont="1" applyFill="1" applyBorder="1" applyAlignment="1">
      <alignment horizontal="center"/>
    </xf>
    <xf numFmtId="0" fontId="26" fillId="5" borderId="3" xfId="0" applyFont="1" applyFill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5" fillId="14" borderId="9" xfId="0" applyFont="1" applyFill="1" applyBorder="1" applyAlignment="1"/>
    <xf numFmtId="0" fontId="5" fillId="22" borderId="10" xfId="0" applyFont="1" applyFill="1" applyBorder="1" applyAlignment="1"/>
    <xf numFmtId="0" fontId="5" fillId="22" borderId="3" xfId="0" applyFont="1" applyFill="1" applyBorder="1" applyAlignment="1"/>
    <xf numFmtId="0" fontId="31" fillId="22" borderId="3" xfId="0" applyFont="1" applyFill="1" applyBorder="1" applyAlignment="1"/>
    <xf numFmtId="0" fontId="5" fillId="22" borderId="7" xfId="0" applyFont="1" applyFill="1" applyBorder="1" applyAlignment="1"/>
    <xf numFmtId="0" fontId="31" fillId="22" borderId="6" xfId="0" applyFont="1" applyFill="1" applyBorder="1" applyAlignment="1"/>
    <xf numFmtId="0" fontId="4" fillId="0" borderId="7" xfId="0" applyFont="1" applyBorder="1" applyAlignment="1">
      <alignment horizontal="right"/>
    </xf>
    <xf numFmtId="0" fontId="5" fillId="0" borderId="7" xfId="0" applyFont="1" applyBorder="1" applyAlignment="1"/>
    <xf numFmtId="0" fontId="5" fillId="10" borderId="7" xfId="0" applyFont="1" applyFill="1" applyBorder="1" applyAlignment="1"/>
    <xf numFmtId="0" fontId="5" fillId="20" borderId="7" xfId="0" applyFont="1" applyFill="1" applyBorder="1" applyAlignment="1"/>
    <xf numFmtId="4" fontId="5" fillId="0" borderId="6" xfId="0" applyNumberFormat="1" applyFont="1" applyBorder="1" applyAlignment="1">
      <alignment horizontal="right"/>
    </xf>
    <xf numFmtId="0" fontId="31" fillId="22" borderId="6" xfId="0" applyFont="1" applyFill="1" applyBorder="1" applyAlignment="1">
      <alignment horizontal="right"/>
    </xf>
    <xf numFmtId="0" fontId="31" fillId="22" borderId="11" xfId="0" applyFont="1" applyFill="1" applyBorder="1" applyAlignment="1">
      <alignment horizontal="right"/>
    </xf>
    <xf numFmtId="0" fontId="31" fillId="22" borderId="12" xfId="0" applyFont="1" applyFill="1" applyBorder="1" applyAlignment="1">
      <alignment horizontal="right"/>
    </xf>
    <xf numFmtId="4" fontId="31" fillId="22" borderId="12" xfId="0" applyNumberFormat="1" applyFont="1" applyFill="1" applyBorder="1" applyAlignment="1">
      <alignment horizontal="right"/>
    </xf>
    <xf numFmtId="3" fontId="31" fillId="22" borderId="12" xfId="0" applyNumberFormat="1" applyFont="1" applyFill="1" applyBorder="1" applyAlignment="1">
      <alignment horizontal="right"/>
    </xf>
    <xf numFmtId="4" fontId="31" fillId="22" borderId="12" xfId="0" applyNumberFormat="1" applyFont="1" applyFill="1" applyBorder="1" applyAlignment="1">
      <alignment horizontal="right"/>
    </xf>
    <xf numFmtId="10" fontId="31" fillId="22" borderId="13" xfId="0" applyNumberFormat="1" applyFont="1" applyFill="1" applyBorder="1" applyAlignment="1">
      <alignment horizontal="right"/>
    </xf>
    <xf numFmtId="0" fontId="5" fillId="10" borderId="6" xfId="0" applyFont="1" applyFill="1" applyBorder="1" applyAlignment="1"/>
    <xf numFmtId="1" fontId="5" fillId="10" borderId="6" xfId="0" applyNumberFormat="1" applyFont="1" applyFill="1" applyBorder="1" applyAlignment="1"/>
    <xf numFmtId="164" fontId="5" fillId="10" borderId="6" xfId="0" applyNumberFormat="1" applyFont="1" applyFill="1" applyBorder="1" applyAlignment="1"/>
    <xf numFmtId="10" fontId="5" fillId="10" borderId="6" xfId="0" applyNumberFormat="1" applyFont="1" applyFill="1" applyBorder="1" applyAlignment="1"/>
    <xf numFmtId="164" fontId="5" fillId="10" borderId="6" xfId="0" applyNumberFormat="1" applyFont="1" applyFill="1" applyBorder="1" applyAlignment="1"/>
    <xf numFmtId="1" fontId="5" fillId="10" borderId="6" xfId="0" applyNumberFormat="1" applyFont="1" applyFill="1" applyBorder="1" applyAlignment="1"/>
    <xf numFmtId="4" fontId="31" fillId="22" borderId="12" xfId="0" applyNumberFormat="1" applyFont="1" applyFill="1" applyBorder="1" applyAlignment="1">
      <alignment horizontal="center"/>
    </xf>
    <xf numFmtId="3" fontId="31" fillId="22" borderId="12" xfId="0" applyNumberFormat="1" applyFont="1" applyFill="1" applyBorder="1" applyAlignment="1">
      <alignment horizontal="center"/>
    </xf>
    <xf numFmtId="4" fontId="31" fillId="22" borderId="12" xfId="0" applyNumberFormat="1" applyFont="1" applyFill="1" applyBorder="1" applyAlignment="1">
      <alignment horizontal="center"/>
    </xf>
    <xf numFmtId="10" fontId="31" fillId="22" borderId="13" xfId="0" applyNumberFormat="1" applyFont="1" applyFill="1" applyBorder="1" applyAlignment="1">
      <alignment horizontal="center"/>
    </xf>
    <xf numFmtId="0" fontId="54" fillId="11" borderId="7" xfId="0" applyFont="1" applyFill="1" applyBorder="1" applyAlignment="1"/>
    <xf numFmtId="0" fontId="5" fillId="14" borderId="6" xfId="0" applyFont="1" applyFill="1" applyBorder="1" applyAlignment="1"/>
    <xf numFmtId="4" fontId="5" fillId="11" borderId="6" xfId="0" applyNumberFormat="1" applyFont="1" applyFill="1" applyBorder="1" applyAlignment="1">
      <alignment horizontal="right"/>
    </xf>
    <xf numFmtId="164" fontId="5" fillId="11" borderId="6" xfId="0" applyNumberFormat="1" applyFont="1" applyFill="1" applyBorder="1" applyAlignment="1">
      <alignment horizontal="right"/>
    </xf>
    <xf numFmtId="0" fontId="5" fillId="11" borderId="7" xfId="0" applyFont="1" applyFill="1" applyBorder="1" applyAlignment="1"/>
    <xf numFmtId="0" fontId="31" fillId="11" borderId="6" xfId="0" applyFont="1" applyFill="1" applyBorder="1" applyAlignment="1">
      <alignment horizontal="right"/>
    </xf>
    <xf numFmtId="0" fontId="31" fillId="11" borderId="11" xfId="0" applyFont="1" applyFill="1" applyBorder="1" applyAlignment="1">
      <alignment horizontal="right"/>
    </xf>
    <xf numFmtId="4" fontId="31" fillId="11" borderId="14" xfId="0" applyNumberFormat="1" applyFont="1" applyFill="1" applyBorder="1" applyAlignment="1">
      <alignment horizontal="right"/>
    </xf>
    <xf numFmtId="3" fontId="31" fillId="11" borderId="14" xfId="0" applyNumberFormat="1" applyFont="1" applyFill="1" applyBorder="1" applyAlignment="1">
      <alignment horizontal="right"/>
    </xf>
    <xf numFmtId="4" fontId="31" fillId="11" borderId="14" xfId="0" applyNumberFormat="1" applyFont="1" applyFill="1" applyBorder="1" applyAlignment="1">
      <alignment horizontal="right"/>
    </xf>
    <xf numFmtId="10" fontId="31" fillId="11" borderId="5" xfId="0" applyNumberFormat="1" applyFont="1" applyFill="1" applyBorder="1" applyAlignment="1">
      <alignment horizontal="right"/>
    </xf>
    <xf numFmtId="0" fontId="5" fillId="11" borderId="6" xfId="0" applyFont="1" applyFill="1" applyBorder="1" applyAlignment="1">
      <alignment horizontal="right"/>
    </xf>
    <xf numFmtId="0" fontId="32" fillId="5" borderId="7" xfId="0" applyFont="1" applyFill="1" applyBorder="1" applyAlignment="1"/>
    <xf numFmtId="0" fontId="5" fillId="5" borderId="6" xfId="0" applyFont="1" applyFill="1" applyBorder="1" applyAlignment="1">
      <alignment horizontal="right"/>
    </xf>
    <xf numFmtId="4" fontId="5" fillId="5" borderId="6" xfId="0" applyNumberFormat="1" applyFont="1" applyFill="1" applyBorder="1" applyAlignment="1">
      <alignment horizontal="right"/>
    </xf>
    <xf numFmtId="164" fontId="5" fillId="5" borderId="6" xfId="0" applyNumberFormat="1" applyFont="1" applyFill="1" applyBorder="1" applyAlignment="1">
      <alignment horizontal="right"/>
    </xf>
    <xf numFmtId="4" fontId="5" fillId="5" borderId="6" xfId="0" applyNumberFormat="1" applyFont="1" applyFill="1" applyBorder="1" applyAlignment="1">
      <alignment horizontal="right"/>
    </xf>
    <xf numFmtId="0" fontId="5" fillId="5" borderId="7" xfId="0" applyFont="1" applyFill="1" applyBorder="1" applyAlignment="1"/>
    <xf numFmtId="0" fontId="31" fillId="5" borderId="6" xfId="0" applyFont="1" applyFill="1" applyBorder="1" applyAlignment="1">
      <alignment horizontal="right"/>
    </xf>
    <xf numFmtId="0" fontId="31" fillId="5" borderId="11" xfId="0" applyFont="1" applyFill="1" applyBorder="1" applyAlignment="1">
      <alignment horizontal="right"/>
    </xf>
    <xf numFmtId="0" fontId="31" fillId="5" borderId="12" xfId="0" applyFont="1" applyFill="1" applyBorder="1" applyAlignment="1">
      <alignment horizontal="right"/>
    </xf>
    <xf numFmtId="4" fontId="31" fillId="5" borderId="12" xfId="0" applyNumberFormat="1" applyFont="1" applyFill="1" applyBorder="1" applyAlignment="1">
      <alignment horizontal="right"/>
    </xf>
    <xf numFmtId="3" fontId="31" fillId="5" borderId="12" xfId="0" applyNumberFormat="1" applyFont="1" applyFill="1" applyBorder="1" applyAlignment="1">
      <alignment horizontal="right"/>
    </xf>
    <xf numFmtId="4" fontId="31" fillId="5" borderId="12" xfId="0" applyNumberFormat="1" applyFont="1" applyFill="1" applyBorder="1" applyAlignment="1">
      <alignment horizontal="right"/>
    </xf>
    <xf numFmtId="10" fontId="31" fillId="5" borderId="13" xfId="0" applyNumberFormat="1" applyFont="1" applyFill="1" applyBorder="1" applyAlignment="1">
      <alignment horizontal="right"/>
    </xf>
    <xf numFmtId="4" fontId="31" fillId="22" borderId="6" xfId="0" applyNumberFormat="1" applyFont="1" applyFill="1" applyBorder="1" applyAlignment="1">
      <alignment horizontal="right"/>
    </xf>
    <xf numFmtId="4" fontId="31" fillId="5" borderId="6" xfId="0" applyNumberFormat="1" applyFont="1" applyFill="1" applyBorder="1" applyAlignment="1">
      <alignment horizontal="right"/>
    </xf>
    <xf numFmtId="4" fontId="31" fillId="5" borderId="12" xfId="0" applyNumberFormat="1" applyFont="1" applyFill="1" applyBorder="1" applyAlignment="1">
      <alignment horizontal="center"/>
    </xf>
    <xf numFmtId="3" fontId="31" fillId="5" borderId="12" xfId="0" applyNumberFormat="1" applyFont="1" applyFill="1" applyBorder="1" applyAlignment="1">
      <alignment horizontal="center"/>
    </xf>
    <xf numFmtId="4" fontId="31" fillId="5" borderId="12" xfId="0" applyNumberFormat="1" applyFont="1" applyFill="1" applyBorder="1" applyAlignment="1">
      <alignment horizontal="center"/>
    </xf>
    <xf numFmtId="10" fontId="31" fillId="5" borderId="13" xfId="0" applyNumberFormat="1" applyFont="1" applyFill="1" applyBorder="1" applyAlignment="1">
      <alignment horizontal="center"/>
    </xf>
    <xf numFmtId="4" fontId="31" fillId="11" borderId="14" xfId="0" applyNumberFormat="1" applyFont="1" applyFill="1" applyBorder="1" applyAlignment="1">
      <alignment horizontal="center"/>
    </xf>
    <xf numFmtId="3" fontId="31" fillId="11" borderId="14" xfId="0" applyNumberFormat="1" applyFont="1" applyFill="1" applyBorder="1" applyAlignment="1">
      <alignment horizontal="center"/>
    </xf>
    <xf numFmtId="4" fontId="31" fillId="11" borderId="14" xfId="0" applyNumberFormat="1" applyFont="1" applyFill="1" applyBorder="1" applyAlignment="1">
      <alignment horizontal="center"/>
    </xf>
    <xf numFmtId="10" fontId="31" fillId="11" borderId="5" xfId="0" applyNumberFormat="1" applyFont="1" applyFill="1" applyBorder="1" applyAlignment="1">
      <alignment horizontal="center"/>
    </xf>
    <xf numFmtId="0" fontId="31" fillId="11" borderId="12" xfId="0" applyFont="1" applyFill="1" applyBorder="1" applyAlignment="1">
      <alignment horizontal="right"/>
    </xf>
    <xf numFmtId="1" fontId="5" fillId="11" borderId="6" xfId="0" applyNumberFormat="1" applyFont="1" applyFill="1" applyBorder="1" applyAlignment="1"/>
    <xf numFmtId="0" fontId="5" fillId="5" borderId="6" xfId="0" applyFont="1" applyFill="1" applyBorder="1" applyAlignment="1">
      <alignment horizontal="right"/>
    </xf>
    <xf numFmtId="0" fontId="5" fillId="0" borderId="1" xfId="0" applyFont="1" applyBorder="1" applyAlignment="1"/>
    <xf numFmtId="164" fontId="5" fillId="0" borderId="6" xfId="0" applyNumberFormat="1" applyFont="1" applyBorder="1" applyAlignment="1"/>
    <xf numFmtId="165" fontId="5" fillId="0" borderId="6" xfId="0" applyNumberFormat="1" applyFont="1" applyBorder="1" applyAlignment="1"/>
    <xf numFmtId="164" fontId="5" fillId="0" borderId="1" xfId="0" applyNumberFormat="1" applyFont="1" applyBorder="1" applyAlignment="1"/>
    <xf numFmtId="164" fontId="5" fillId="11" borderId="6" xfId="0" applyNumberFormat="1" applyFont="1" applyFill="1" applyBorder="1" applyAlignment="1">
      <alignment horizontal="right"/>
    </xf>
    <xf numFmtId="165" fontId="5" fillId="11" borderId="6" xfId="0" applyNumberFormat="1" applyFont="1" applyFill="1" applyBorder="1" applyAlignment="1">
      <alignment horizontal="right"/>
    </xf>
    <xf numFmtId="10" fontId="5" fillId="0" borderId="6" xfId="0" applyNumberFormat="1" applyFont="1" applyBorder="1" applyAlignment="1"/>
    <xf numFmtId="4" fontId="31" fillId="11" borderId="12" xfId="0" applyNumberFormat="1" applyFont="1" applyFill="1" applyBorder="1" applyAlignment="1">
      <alignment horizontal="right"/>
    </xf>
    <xf numFmtId="3" fontId="31" fillId="11" borderId="12" xfId="0" applyNumberFormat="1" applyFont="1" applyFill="1" applyBorder="1" applyAlignment="1">
      <alignment horizontal="right"/>
    </xf>
    <xf numFmtId="4" fontId="31" fillId="11" borderId="12" xfId="0" applyNumberFormat="1" applyFont="1" applyFill="1" applyBorder="1" applyAlignment="1">
      <alignment horizontal="right"/>
    </xf>
    <xf numFmtId="10" fontId="31" fillId="11" borderId="13" xfId="0" applyNumberFormat="1" applyFont="1" applyFill="1" applyBorder="1" applyAlignment="1">
      <alignment horizontal="right"/>
    </xf>
    <xf numFmtId="174" fontId="31" fillId="4" borderId="1" xfId="0" applyNumberFormat="1" applyFont="1" applyFill="1" applyBorder="1" applyAlignment="1">
      <alignment horizontal="right"/>
    </xf>
    <xf numFmtId="10" fontId="5" fillId="4" borderId="1" xfId="0" applyNumberFormat="1" applyFont="1" applyFill="1" applyBorder="1" applyAlignment="1">
      <alignment horizontal="right"/>
    </xf>
    <xf numFmtId="165" fontId="5" fillId="5" borderId="6" xfId="0" applyNumberFormat="1" applyFont="1" applyFill="1" applyBorder="1" applyAlignment="1">
      <alignment horizontal="right"/>
    </xf>
    <xf numFmtId="0" fontId="31" fillId="11" borderId="6" xfId="0" applyFont="1" applyFill="1" applyBorder="1" applyAlignment="1">
      <alignment horizontal="right"/>
    </xf>
    <xf numFmtId="0" fontId="31" fillId="11" borderId="14" xfId="0" applyFont="1" applyFill="1" applyBorder="1" applyAlignment="1">
      <alignment horizontal="right"/>
    </xf>
    <xf numFmtId="174" fontId="31" fillId="0" borderId="1" xfId="0" applyNumberFormat="1" applyFont="1" applyBorder="1" applyAlignment="1">
      <alignment horizontal="right"/>
    </xf>
    <xf numFmtId="10" fontId="5" fillId="0" borderId="1" xfId="0" applyNumberFormat="1" applyFont="1" applyBorder="1" applyAlignment="1"/>
    <xf numFmtId="4" fontId="31" fillId="11" borderId="12" xfId="0" applyNumberFormat="1" applyFont="1" applyFill="1" applyBorder="1" applyAlignment="1">
      <alignment horizontal="center"/>
    </xf>
    <xf numFmtId="3" fontId="31" fillId="11" borderId="12" xfId="0" applyNumberFormat="1" applyFont="1" applyFill="1" applyBorder="1" applyAlignment="1">
      <alignment horizontal="center"/>
    </xf>
    <xf numFmtId="4" fontId="31" fillId="11" borderId="12" xfId="0" applyNumberFormat="1" applyFont="1" applyFill="1" applyBorder="1" applyAlignment="1">
      <alignment horizontal="center"/>
    </xf>
    <xf numFmtId="10" fontId="31" fillId="11" borderId="13" xfId="0" applyNumberFormat="1" applyFont="1" applyFill="1" applyBorder="1" applyAlignment="1">
      <alignment horizontal="center"/>
    </xf>
    <xf numFmtId="0" fontId="31" fillId="5" borderId="6" xfId="0" applyFont="1" applyFill="1" applyBorder="1" applyAlignment="1">
      <alignment horizontal="right"/>
    </xf>
    <xf numFmtId="0" fontId="31" fillId="5" borderId="14" xfId="0" applyFont="1" applyFill="1" applyBorder="1" applyAlignment="1">
      <alignment horizontal="right"/>
    </xf>
    <xf numFmtId="4" fontId="31" fillId="5" borderId="14" xfId="0" applyNumberFormat="1" applyFont="1" applyFill="1" applyBorder="1" applyAlignment="1">
      <alignment horizontal="center"/>
    </xf>
    <xf numFmtId="3" fontId="31" fillId="5" borderId="14" xfId="0" applyNumberFormat="1" applyFont="1" applyFill="1" applyBorder="1" applyAlignment="1">
      <alignment horizontal="center"/>
    </xf>
    <xf numFmtId="4" fontId="31" fillId="5" borderId="14" xfId="0" applyNumberFormat="1" applyFont="1" applyFill="1" applyBorder="1" applyAlignment="1">
      <alignment horizontal="center"/>
    </xf>
    <xf numFmtId="10" fontId="31" fillId="5" borderId="5" xfId="0" applyNumberFormat="1" applyFont="1" applyFill="1" applyBorder="1" applyAlignment="1">
      <alignment horizontal="center"/>
    </xf>
    <xf numFmtId="164" fontId="18" fillId="11" borderId="0" xfId="0" applyNumberFormat="1" applyFont="1" applyFill="1" applyAlignment="1">
      <alignment horizontal="right"/>
    </xf>
    <xf numFmtId="0" fontId="18" fillId="11" borderId="0" xfId="0" applyFont="1" applyFill="1" applyAlignment="1">
      <alignment horizontal="right"/>
    </xf>
    <xf numFmtId="10" fontId="5" fillId="0" borderId="6" xfId="0" applyNumberFormat="1" applyFont="1" applyBorder="1" applyAlignment="1">
      <alignment horizontal="right"/>
    </xf>
    <xf numFmtId="0" fontId="31" fillId="22" borderId="6" xfId="0" applyFont="1" applyFill="1" applyBorder="1" applyAlignment="1">
      <alignment horizontal="right"/>
    </xf>
    <xf numFmtId="0" fontId="31" fillId="22" borderId="14" xfId="0" applyFont="1" applyFill="1" applyBorder="1" applyAlignment="1">
      <alignment horizontal="right"/>
    </xf>
    <xf numFmtId="4" fontId="31" fillId="22" borderId="14" xfId="0" applyNumberFormat="1" applyFont="1" applyFill="1" applyBorder="1" applyAlignment="1">
      <alignment horizontal="center"/>
    </xf>
    <xf numFmtId="3" fontId="31" fillId="22" borderId="14" xfId="0" applyNumberFormat="1" applyFont="1" applyFill="1" applyBorder="1" applyAlignment="1">
      <alignment horizontal="center"/>
    </xf>
    <xf numFmtId="4" fontId="31" fillId="22" borderId="14" xfId="0" applyNumberFormat="1" applyFont="1" applyFill="1" applyBorder="1" applyAlignment="1">
      <alignment horizontal="center"/>
    </xf>
    <xf numFmtId="10" fontId="31" fillId="22" borderId="5" xfId="0" applyNumberFormat="1" applyFont="1" applyFill="1" applyBorder="1" applyAlignment="1">
      <alignment horizontal="center"/>
    </xf>
    <xf numFmtId="0" fontId="1" fillId="14" borderId="0" xfId="0" applyFont="1" applyFill="1"/>
    <xf numFmtId="164" fontId="1" fillId="0" borderId="0" xfId="0" applyNumberFormat="1" applyFont="1"/>
    <xf numFmtId="0" fontId="5" fillId="6" borderId="6" xfId="0" applyFont="1" applyFill="1" applyBorder="1" applyAlignment="1">
      <alignment horizontal="right"/>
    </xf>
    <xf numFmtId="0" fontId="5" fillId="0" borderId="6" xfId="0" applyFont="1" applyBorder="1" applyAlignment="1"/>
    <xf numFmtId="0" fontId="1" fillId="0" borderId="3" xfId="0" applyFont="1" applyBorder="1"/>
    <xf numFmtId="0" fontId="1" fillId="0" borderId="4" xfId="0" applyFont="1" applyBorder="1"/>
    <xf numFmtId="0" fontId="26" fillId="12" borderId="4" xfId="0" applyFont="1" applyFill="1" applyBorder="1" applyAlignment="1">
      <alignment horizontal="left"/>
    </xf>
    <xf numFmtId="0" fontId="26" fillId="6" borderId="4" xfId="0" applyFont="1" applyFill="1" applyBorder="1" applyAlignment="1">
      <alignment horizontal="left"/>
    </xf>
    <xf numFmtId="0" fontId="26" fillId="5" borderId="4" xfId="0" applyFont="1" applyFill="1" applyBorder="1" applyAlignment="1">
      <alignment horizontal="left"/>
    </xf>
    <xf numFmtId="0" fontId="27" fillId="2" borderId="4" xfId="0" applyFont="1" applyFill="1" applyBorder="1" applyAlignment="1">
      <alignment horizontal="left"/>
    </xf>
    <xf numFmtId="0" fontId="26" fillId="11" borderId="4" xfId="0" applyFont="1" applyFill="1" applyBorder="1" applyAlignment="1">
      <alignment horizontal="left"/>
    </xf>
    <xf numFmtId="0" fontId="26" fillId="15" borderId="4" xfId="0" applyFont="1" applyFill="1" applyBorder="1" applyAlignment="1">
      <alignment horizontal="left"/>
    </xf>
    <xf numFmtId="0" fontId="26" fillId="3" borderId="4" xfId="0" applyFont="1" applyFill="1" applyBorder="1" applyAlignment="1">
      <alignment horizontal="left"/>
    </xf>
    <xf numFmtId="0" fontId="26" fillId="16" borderId="4" xfId="0" applyFont="1" applyFill="1" applyBorder="1" applyAlignment="1">
      <alignment horizontal="left"/>
    </xf>
    <xf numFmtId="0" fontId="26" fillId="13" borderId="4" xfId="0" applyFont="1" applyFill="1" applyBorder="1" applyAlignment="1">
      <alignment horizontal="left"/>
    </xf>
    <xf numFmtId="0" fontId="26" fillId="17" borderId="4" xfId="0" applyFont="1" applyFill="1" applyBorder="1" applyAlignment="1">
      <alignment horizontal="left"/>
    </xf>
    <xf numFmtId="0" fontId="26" fillId="8" borderId="4" xfId="0" applyFont="1" applyFill="1" applyBorder="1" applyAlignment="1">
      <alignment horizontal="left"/>
    </xf>
    <xf numFmtId="0" fontId="26" fillId="10" borderId="4" xfId="0" applyFont="1" applyFill="1" applyBorder="1" applyAlignment="1">
      <alignment horizontal="left"/>
    </xf>
    <xf numFmtId="0" fontId="26" fillId="9" borderId="4" xfId="0" applyFont="1" applyFill="1" applyBorder="1" applyAlignment="1">
      <alignment horizontal="left"/>
    </xf>
    <xf numFmtId="0" fontId="26" fillId="10" borderId="4" xfId="0" applyFont="1" applyFill="1" applyBorder="1" applyAlignment="1">
      <alignment horizontal="center"/>
    </xf>
    <xf numFmtId="0" fontId="26" fillId="18" borderId="4" xfId="0" applyFont="1" applyFill="1" applyBorder="1" applyAlignment="1">
      <alignment horizontal="center"/>
    </xf>
    <xf numFmtId="0" fontId="26" fillId="3" borderId="4" xfId="0" applyFont="1" applyFill="1" applyBorder="1" applyAlignment="1">
      <alignment horizontal="center"/>
    </xf>
    <xf numFmtId="0" fontId="26" fillId="12" borderId="4" xfId="0" applyFont="1" applyFill="1" applyBorder="1" applyAlignment="1">
      <alignment horizontal="center"/>
    </xf>
    <xf numFmtId="0" fontId="26" fillId="11" borderId="4" xfId="0" applyFont="1" applyFill="1" applyBorder="1" applyAlignment="1">
      <alignment horizontal="center"/>
    </xf>
    <xf numFmtId="0" fontId="53" fillId="5" borderId="4" xfId="0" applyFont="1" applyFill="1" applyBorder="1" applyAlignment="1">
      <alignment horizontal="center"/>
    </xf>
    <xf numFmtId="0" fontId="26" fillId="9" borderId="4" xfId="0" applyFont="1" applyFill="1" applyBorder="1" applyAlignment="1">
      <alignment horizontal="center"/>
    </xf>
  </cellXfs>
  <cellStyles count="1">
    <cellStyle name="Normal" xfId="0" builtinId="0"/>
  </cellStyles>
  <dxfs count="17"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</dxfs>
  <tableStyles count="8">
    <tableStyle name="Oriana-style" pivot="0" count="2" xr9:uid="{00000000-0011-0000-FFFF-FFFF00000000}">
      <tableStyleElement type="firstRowStripe" dxfId="16"/>
      <tableStyleElement type="secondRowStripe" dxfId="15"/>
    </tableStyle>
    <tableStyle name="KENDRA-style" pivot="0" count="2" xr9:uid="{00000000-0011-0000-FFFF-FFFF01000000}">
      <tableStyleElement type="firstRowStripe" dxfId="14"/>
      <tableStyleElement type="secondRowStripe" dxfId="13"/>
    </tableStyle>
    <tableStyle name="Joletta-style" pivot="0" count="2" xr9:uid="{00000000-0011-0000-FFFF-FFFF02000000}">
      <tableStyleElement type="firstRowStripe" dxfId="12"/>
      <tableStyleElement type="secondRowStripe" dxfId="11"/>
    </tableStyle>
    <tableStyle name="Alissa-style" pivot="0" count="3" xr9:uid="{00000000-0011-0000-FFFF-FFFF03000000}">
      <tableStyleElement type="headerRow" dxfId="10"/>
      <tableStyleElement type="firstRowStripe" dxfId="9"/>
      <tableStyleElement type="secondRowStripe" dxfId="8"/>
    </tableStyle>
    <tableStyle name="Alissa-style 2" pivot="0" count="2" xr9:uid="{00000000-0011-0000-FFFF-FFFF04000000}">
      <tableStyleElement type="firstRowStripe" dxfId="7"/>
      <tableStyleElement type="secondRowStripe" dxfId="6"/>
    </tableStyle>
    <tableStyle name="Alissa-style 3" pivot="0" count="2" xr9:uid="{00000000-0011-0000-FFFF-FFFF05000000}">
      <tableStyleElement type="firstRowStripe" dxfId="5"/>
      <tableStyleElement type="secondRowStripe" dxfId="4"/>
    </tableStyle>
    <tableStyle name="open3-style" pivot="0" count="2" xr9:uid="{00000000-0011-0000-FFFF-FFFF06000000}">
      <tableStyleElement type="firstRowStripe" dxfId="3"/>
      <tableStyleElement type="secondRowStripe" dxfId="2"/>
    </tableStyle>
    <tableStyle name="OPEN5-style" pivot="0" count="2" xr9:uid="{00000000-0011-0000-FFFF-FFFF07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Kristian%20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Andrew%20(PT)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istian 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drew (PT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FN88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14.5" defaultRowHeight="15.75" customHeight="1"/>
  <cols>
    <col min="1" max="1" width="11.5" customWidth="1"/>
    <col min="2" max="2" width="1.83203125" customWidth="1"/>
    <col min="3" max="9" width="11.5" customWidth="1"/>
    <col min="10" max="10" width="1.83203125" customWidth="1"/>
    <col min="11" max="17" width="11.5" customWidth="1"/>
    <col min="18" max="18" width="1.83203125" customWidth="1"/>
    <col min="19" max="25" width="11.5" customWidth="1"/>
    <col min="26" max="26" width="1.83203125" customWidth="1"/>
    <col min="27" max="33" width="11.5" customWidth="1"/>
    <col min="34" max="34" width="1.83203125" customWidth="1"/>
    <col min="35" max="41" width="11.5" customWidth="1"/>
    <col min="42" max="42" width="1.83203125" customWidth="1"/>
    <col min="43" max="49" width="11.5" customWidth="1"/>
    <col min="50" max="50" width="1.83203125" customWidth="1"/>
    <col min="51" max="57" width="11.5" customWidth="1"/>
    <col min="58" max="58" width="1.83203125" customWidth="1"/>
    <col min="59" max="65" width="11.5" customWidth="1"/>
    <col min="66" max="66" width="1.83203125" customWidth="1"/>
    <col min="67" max="73" width="11.5" customWidth="1"/>
    <col min="74" max="74" width="1.83203125" customWidth="1"/>
    <col min="75" max="81" width="11.5" customWidth="1"/>
    <col min="82" max="82" width="1.83203125" customWidth="1"/>
    <col min="83" max="89" width="11.5" customWidth="1"/>
    <col min="90" max="90" width="1.83203125" customWidth="1"/>
    <col min="91" max="97" width="11.5" customWidth="1"/>
    <col min="98" max="98" width="1.83203125" customWidth="1"/>
    <col min="99" max="105" width="11.5" customWidth="1"/>
    <col min="106" max="106" width="1.83203125" customWidth="1"/>
    <col min="107" max="113" width="11.5" customWidth="1"/>
    <col min="114" max="114" width="1.83203125" customWidth="1"/>
    <col min="115" max="121" width="11.5" customWidth="1"/>
    <col min="122" max="122" width="1.83203125" customWidth="1"/>
    <col min="123" max="129" width="11.5" customWidth="1"/>
    <col min="130" max="130" width="1.83203125" customWidth="1"/>
    <col min="131" max="137" width="11.5" customWidth="1"/>
    <col min="138" max="138" width="1.83203125" customWidth="1"/>
    <col min="139" max="145" width="11.5" customWidth="1"/>
    <col min="146" max="146" width="1.83203125" customWidth="1"/>
    <col min="147" max="153" width="11.5" customWidth="1"/>
    <col min="154" max="154" width="1.83203125" customWidth="1"/>
    <col min="155" max="161" width="11.5" customWidth="1"/>
    <col min="162" max="162" width="1.83203125" customWidth="1"/>
    <col min="163" max="169" width="11.5" customWidth="1"/>
    <col min="170" max="170" width="1.83203125" customWidth="1"/>
  </cols>
  <sheetData>
    <row r="1" spans="1:170">
      <c r="A1" s="18"/>
      <c r="B1" s="19"/>
      <c r="C1" s="454"/>
      <c r="D1" s="447"/>
      <c r="E1" s="447"/>
      <c r="F1" s="447"/>
      <c r="G1" s="447"/>
      <c r="H1" s="447"/>
      <c r="I1" s="20"/>
      <c r="J1" s="19"/>
      <c r="K1" s="449"/>
      <c r="L1" s="447"/>
      <c r="M1" s="447"/>
      <c r="N1" s="447"/>
      <c r="O1" s="447"/>
      <c r="P1" s="446"/>
      <c r="Q1" s="20"/>
      <c r="R1" s="19"/>
      <c r="S1" s="451"/>
      <c r="T1" s="447"/>
      <c r="U1" s="447"/>
      <c r="V1" s="447"/>
      <c r="W1" s="447"/>
      <c r="X1" s="446"/>
      <c r="Y1" s="20"/>
      <c r="Z1" s="19"/>
      <c r="AA1" s="450"/>
      <c r="AB1" s="447"/>
      <c r="AC1" s="447"/>
      <c r="AD1" s="447"/>
      <c r="AE1" s="447"/>
      <c r="AF1" s="446"/>
      <c r="AG1" s="20"/>
      <c r="AH1" s="19"/>
      <c r="AI1" s="452"/>
      <c r="AJ1" s="447"/>
      <c r="AK1" s="447"/>
      <c r="AL1" s="447"/>
      <c r="AM1" s="447"/>
      <c r="AN1" s="446"/>
      <c r="AO1" s="20"/>
      <c r="AP1" s="19"/>
      <c r="AQ1" s="453"/>
      <c r="AR1" s="447"/>
      <c r="AS1" s="447"/>
      <c r="AT1" s="447"/>
      <c r="AU1" s="447"/>
      <c r="AV1" s="446"/>
      <c r="AW1" s="20"/>
      <c r="AX1" s="19"/>
      <c r="AY1" s="448"/>
      <c r="AZ1" s="447"/>
      <c r="BA1" s="447"/>
      <c r="BB1" s="447"/>
      <c r="BC1" s="447"/>
      <c r="BD1" s="446"/>
      <c r="BE1" s="20"/>
      <c r="BF1" s="19"/>
      <c r="BG1" s="455"/>
      <c r="BH1" s="447"/>
      <c r="BI1" s="447"/>
      <c r="BJ1" s="447"/>
      <c r="BK1" s="447"/>
      <c r="BL1" s="446"/>
      <c r="BM1" s="20"/>
      <c r="BN1" s="19"/>
      <c r="BO1" s="460"/>
      <c r="BP1" s="447"/>
      <c r="BQ1" s="447"/>
      <c r="BR1" s="447"/>
      <c r="BS1" s="447"/>
      <c r="BT1" s="446"/>
      <c r="BU1" s="20"/>
      <c r="BV1" s="19"/>
      <c r="BW1" s="458"/>
      <c r="BX1" s="447"/>
      <c r="BY1" s="447"/>
      <c r="BZ1" s="447"/>
      <c r="CA1" s="447"/>
      <c r="CB1" s="446"/>
      <c r="CC1" s="20"/>
      <c r="CD1" s="19"/>
      <c r="CE1" s="459"/>
      <c r="CF1" s="447"/>
      <c r="CG1" s="447"/>
      <c r="CH1" s="447"/>
      <c r="CI1" s="447"/>
      <c r="CJ1" s="446"/>
      <c r="CK1" s="20"/>
      <c r="CL1" s="19"/>
      <c r="CM1" s="457"/>
      <c r="CN1" s="447"/>
      <c r="CO1" s="447"/>
      <c r="CP1" s="447"/>
      <c r="CQ1" s="447"/>
      <c r="CR1" s="446"/>
      <c r="CS1" s="20"/>
      <c r="CT1" s="19"/>
      <c r="CU1" s="456"/>
      <c r="CV1" s="447"/>
      <c r="CW1" s="447"/>
      <c r="CX1" s="447"/>
      <c r="CY1" s="447"/>
      <c r="CZ1" s="446"/>
      <c r="DA1" s="20"/>
      <c r="DB1" s="19"/>
      <c r="DC1" s="456"/>
      <c r="DD1" s="447"/>
      <c r="DE1" s="447"/>
      <c r="DF1" s="447"/>
      <c r="DG1" s="447"/>
      <c r="DH1" s="446"/>
      <c r="DI1" s="20"/>
      <c r="DJ1" s="19"/>
      <c r="DK1" s="456"/>
      <c r="DL1" s="447"/>
      <c r="DM1" s="447"/>
      <c r="DN1" s="447"/>
      <c r="DO1" s="447"/>
      <c r="DP1" s="446"/>
      <c r="DQ1" s="20"/>
      <c r="DR1" s="19"/>
      <c r="DS1" s="456"/>
      <c r="DT1" s="447"/>
      <c r="DU1" s="447"/>
      <c r="DV1" s="447"/>
      <c r="DW1" s="447"/>
      <c r="DX1" s="446"/>
      <c r="DY1" s="20"/>
      <c r="DZ1" s="19"/>
      <c r="EA1" s="456"/>
      <c r="EB1" s="447"/>
      <c r="EC1" s="447"/>
      <c r="ED1" s="447"/>
      <c r="EE1" s="447"/>
      <c r="EF1" s="446"/>
      <c r="EG1" s="20"/>
      <c r="EH1" s="19"/>
      <c r="EI1" s="456"/>
      <c r="EJ1" s="447"/>
      <c r="EK1" s="447"/>
      <c r="EL1" s="447"/>
      <c r="EM1" s="447"/>
      <c r="EN1" s="446"/>
      <c r="EO1" s="20"/>
      <c r="EP1" s="19"/>
      <c r="EQ1" s="456"/>
      <c r="ER1" s="447"/>
      <c r="ES1" s="447"/>
      <c r="ET1" s="447"/>
      <c r="EU1" s="447"/>
      <c r="EV1" s="446"/>
      <c r="EW1" s="20"/>
      <c r="EX1" s="19"/>
      <c r="EY1" s="456"/>
      <c r="EZ1" s="447"/>
      <c r="FA1" s="447"/>
      <c r="FB1" s="447"/>
      <c r="FC1" s="447"/>
      <c r="FD1" s="446"/>
      <c r="FE1" s="20"/>
      <c r="FF1" s="19"/>
      <c r="FG1" s="456"/>
      <c r="FH1" s="447"/>
      <c r="FI1" s="447"/>
      <c r="FJ1" s="447"/>
      <c r="FK1" s="447"/>
      <c r="FL1" s="446"/>
      <c r="FM1" s="20"/>
      <c r="FN1" s="19"/>
    </row>
    <row r="2" spans="1:170">
      <c r="A2" s="22" t="s">
        <v>11</v>
      </c>
      <c r="B2" s="23"/>
      <c r="C2" s="24" t="s">
        <v>39</v>
      </c>
      <c r="D2" s="24" t="s">
        <v>40</v>
      </c>
      <c r="E2" s="24" t="s">
        <v>15</v>
      </c>
      <c r="F2" s="25" t="s">
        <v>41</v>
      </c>
      <c r="G2" s="26" t="s">
        <v>8</v>
      </c>
      <c r="H2" s="26" t="s">
        <v>33</v>
      </c>
      <c r="I2" s="24" t="s">
        <v>19</v>
      </c>
      <c r="J2" s="23"/>
      <c r="K2" s="24" t="s">
        <v>39</v>
      </c>
      <c r="L2" s="24" t="s">
        <v>40</v>
      </c>
      <c r="M2" s="24" t="s">
        <v>15</v>
      </c>
      <c r="N2" s="25" t="s">
        <v>41</v>
      </c>
      <c r="O2" s="26" t="s">
        <v>8</v>
      </c>
      <c r="P2" s="26" t="s">
        <v>33</v>
      </c>
      <c r="Q2" s="24" t="s">
        <v>19</v>
      </c>
      <c r="R2" s="23"/>
      <c r="S2" s="24" t="s">
        <v>39</v>
      </c>
      <c r="T2" s="24" t="s">
        <v>40</v>
      </c>
      <c r="U2" s="24" t="s">
        <v>15</v>
      </c>
      <c r="V2" s="25" t="s">
        <v>41</v>
      </c>
      <c r="W2" s="26" t="s">
        <v>8</v>
      </c>
      <c r="X2" s="26" t="s">
        <v>33</v>
      </c>
      <c r="Y2" s="24" t="s">
        <v>19</v>
      </c>
      <c r="Z2" s="23"/>
      <c r="AA2" s="24" t="s">
        <v>39</v>
      </c>
      <c r="AB2" s="24" t="s">
        <v>40</v>
      </c>
      <c r="AC2" s="24" t="s">
        <v>15</v>
      </c>
      <c r="AD2" s="25" t="s">
        <v>41</v>
      </c>
      <c r="AE2" s="26" t="s">
        <v>8</v>
      </c>
      <c r="AF2" s="26" t="s">
        <v>33</v>
      </c>
      <c r="AG2" s="24" t="s">
        <v>19</v>
      </c>
      <c r="AH2" s="23"/>
      <c r="AI2" s="24" t="s">
        <v>39</v>
      </c>
      <c r="AJ2" s="24" t="s">
        <v>40</v>
      </c>
      <c r="AK2" s="24" t="s">
        <v>15</v>
      </c>
      <c r="AL2" s="25" t="s">
        <v>41</v>
      </c>
      <c r="AM2" s="26" t="s">
        <v>8</v>
      </c>
      <c r="AN2" s="26" t="s">
        <v>33</v>
      </c>
      <c r="AO2" s="24" t="s">
        <v>19</v>
      </c>
      <c r="AP2" s="23"/>
      <c r="AQ2" s="24" t="s">
        <v>39</v>
      </c>
      <c r="AR2" s="24" t="s">
        <v>40</v>
      </c>
      <c r="AS2" s="24" t="s">
        <v>15</v>
      </c>
      <c r="AT2" s="25" t="s">
        <v>41</v>
      </c>
      <c r="AU2" s="26" t="s">
        <v>8</v>
      </c>
      <c r="AV2" s="26" t="s">
        <v>33</v>
      </c>
      <c r="AW2" s="24" t="s">
        <v>19</v>
      </c>
      <c r="AX2" s="23"/>
      <c r="AY2" s="24" t="s">
        <v>39</v>
      </c>
      <c r="AZ2" s="24" t="s">
        <v>40</v>
      </c>
      <c r="BA2" s="24" t="s">
        <v>15</v>
      </c>
      <c r="BB2" s="25" t="s">
        <v>41</v>
      </c>
      <c r="BC2" s="26" t="s">
        <v>8</v>
      </c>
      <c r="BD2" s="26" t="s">
        <v>33</v>
      </c>
      <c r="BE2" s="24" t="s">
        <v>19</v>
      </c>
      <c r="BF2" s="23"/>
      <c r="BG2" s="24" t="s">
        <v>39</v>
      </c>
      <c r="BH2" s="24" t="s">
        <v>40</v>
      </c>
      <c r="BI2" s="24" t="s">
        <v>15</v>
      </c>
      <c r="BJ2" s="25" t="s">
        <v>41</v>
      </c>
      <c r="BK2" s="26" t="s">
        <v>8</v>
      </c>
      <c r="BL2" s="26" t="s">
        <v>33</v>
      </c>
      <c r="BM2" s="24" t="s">
        <v>19</v>
      </c>
      <c r="BN2" s="23"/>
      <c r="BO2" s="24" t="s">
        <v>39</v>
      </c>
      <c r="BP2" s="24" t="s">
        <v>40</v>
      </c>
      <c r="BQ2" s="24" t="s">
        <v>15</v>
      </c>
      <c r="BR2" s="25" t="s">
        <v>41</v>
      </c>
      <c r="BS2" s="26" t="s">
        <v>8</v>
      </c>
      <c r="BT2" s="26" t="s">
        <v>33</v>
      </c>
      <c r="BU2" s="24" t="s">
        <v>19</v>
      </c>
      <c r="BV2" s="23"/>
      <c r="BW2" s="24" t="s">
        <v>39</v>
      </c>
      <c r="BX2" s="24" t="s">
        <v>40</v>
      </c>
      <c r="BY2" s="24" t="s">
        <v>15</v>
      </c>
      <c r="BZ2" s="25" t="s">
        <v>41</v>
      </c>
      <c r="CA2" s="26" t="s">
        <v>8</v>
      </c>
      <c r="CB2" s="26" t="s">
        <v>33</v>
      </c>
      <c r="CC2" s="24" t="s">
        <v>19</v>
      </c>
      <c r="CD2" s="23"/>
      <c r="CE2" s="24" t="s">
        <v>39</v>
      </c>
      <c r="CF2" s="24" t="s">
        <v>40</v>
      </c>
      <c r="CG2" s="24" t="s">
        <v>15</v>
      </c>
      <c r="CH2" s="25" t="s">
        <v>41</v>
      </c>
      <c r="CI2" s="26" t="s">
        <v>8</v>
      </c>
      <c r="CJ2" s="26" t="s">
        <v>33</v>
      </c>
      <c r="CK2" s="24" t="s">
        <v>19</v>
      </c>
      <c r="CL2" s="23"/>
      <c r="CM2" s="24" t="s">
        <v>39</v>
      </c>
      <c r="CN2" s="24" t="s">
        <v>40</v>
      </c>
      <c r="CO2" s="24" t="s">
        <v>15</v>
      </c>
      <c r="CP2" s="25" t="s">
        <v>41</v>
      </c>
      <c r="CQ2" s="26" t="s">
        <v>8</v>
      </c>
      <c r="CR2" s="26" t="s">
        <v>33</v>
      </c>
      <c r="CS2" s="24" t="s">
        <v>19</v>
      </c>
      <c r="CT2" s="23"/>
      <c r="CU2" s="24" t="s">
        <v>39</v>
      </c>
      <c r="CV2" s="24" t="s">
        <v>40</v>
      </c>
      <c r="CW2" s="24" t="s">
        <v>15</v>
      </c>
      <c r="CX2" s="25" t="s">
        <v>41</v>
      </c>
      <c r="CY2" s="26" t="s">
        <v>8</v>
      </c>
      <c r="CZ2" s="26" t="s">
        <v>33</v>
      </c>
      <c r="DA2" s="24" t="s">
        <v>19</v>
      </c>
      <c r="DB2" s="23"/>
      <c r="DC2" s="24" t="s">
        <v>39</v>
      </c>
      <c r="DD2" s="24" t="s">
        <v>40</v>
      </c>
      <c r="DE2" s="24" t="s">
        <v>15</v>
      </c>
      <c r="DF2" s="25" t="s">
        <v>41</v>
      </c>
      <c r="DG2" s="26" t="s">
        <v>8</v>
      </c>
      <c r="DH2" s="26" t="s">
        <v>33</v>
      </c>
      <c r="DI2" s="24" t="s">
        <v>19</v>
      </c>
      <c r="DJ2" s="23"/>
      <c r="DK2" s="24" t="s">
        <v>39</v>
      </c>
      <c r="DL2" s="24" t="s">
        <v>40</v>
      </c>
      <c r="DM2" s="24" t="s">
        <v>15</v>
      </c>
      <c r="DN2" s="25" t="s">
        <v>41</v>
      </c>
      <c r="DO2" s="26" t="s">
        <v>8</v>
      </c>
      <c r="DP2" s="26" t="s">
        <v>33</v>
      </c>
      <c r="DQ2" s="24" t="s">
        <v>19</v>
      </c>
      <c r="DR2" s="23"/>
      <c r="DS2" s="24" t="s">
        <v>39</v>
      </c>
      <c r="DT2" s="24" t="s">
        <v>40</v>
      </c>
      <c r="DU2" s="24" t="s">
        <v>15</v>
      </c>
      <c r="DV2" s="25" t="s">
        <v>41</v>
      </c>
      <c r="DW2" s="26" t="s">
        <v>8</v>
      </c>
      <c r="DX2" s="26" t="s">
        <v>33</v>
      </c>
      <c r="DY2" s="24" t="s">
        <v>19</v>
      </c>
      <c r="DZ2" s="23"/>
      <c r="EA2" s="24" t="s">
        <v>39</v>
      </c>
      <c r="EB2" s="24" t="s">
        <v>40</v>
      </c>
      <c r="EC2" s="24" t="s">
        <v>15</v>
      </c>
      <c r="ED2" s="25" t="s">
        <v>41</v>
      </c>
      <c r="EE2" s="26" t="s">
        <v>8</v>
      </c>
      <c r="EF2" s="26" t="s">
        <v>33</v>
      </c>
      <c r="EG2" s="24" t="s">
        <v>19</v>
      </c>
      <c r="EH2" s="23"/>
      <c r="EI2" s="24" t="s">
        <v>39</v>
      </c>
      <c r="EJ2" s="24" t="s">
        <v>40</v>
      </c>
      <c r="EK2" s="24" t="s">
        <v>15</v>
      </c>
      <c r="EL2" s="25" t="s">
        <v>41</v>
      </c>
      <c r="EM2" s="26" t="s">
        <v>8</v>
      </c>
      <c r="EN2" s="26" t="s">
        <v>33</v>
      </c>
      <c r="EO2" s="24" t="s">
        <v>19</v>
      </c>
      <c r="EP2" s="23"/>
      <c r="EQ2" s="24" t="s">
        <v>39</v>
      </c>
      <c r="ER2" s="24" t="s">
        <v>40</v>
      </c>
      <c r="ES2" s="24" t="s">
        <v>15</v>
      </c>
      <c r="ET2" s="25" t="s">
        <v>41</v>
      </c>
      <c r="EU2" s="26" t="s">
        <v>8</v>
      </c>
      <c r="EV2" s="26" t="s">
        <v>33</v>
      </c>
      <c r="EW2" s="24" t="s">
        <v>19</v>
      </c>
      <c r="EX2" s="23"/>
      <c r="EY2" s="24" t="s">
        <v>39</v>
      </c>
      <c r="EZ2" s="24" t="s">
        <v>40</v>
      </c>
      <c r="FA2" s="24" t="s">
        <v>15</v>
      </c>
      <c r="FB2" s="25" t="s">
        <v>41</v>
      </c>
      <c r="FC2" s="26" t="s">
        <v>8</v>
      </c>
      <c r="FD2" s="26" t="s">
        <v>33</v>
      </c>
      <c r="FE2" s="24" t="s">
        <v>19</v>
      </c>
      <c r="FF2" s="23"/>
      <c r="FG2" s="24" t="s">
        <v>39</v>
      </c>
      <c r="FH2" s="24" t="s">
        <v>40</v>
      </c>
      <c r="FI2" s="24" t="s">
        <v>15</v>
      </c>
      <c r="FJ2" s="25" t="s">
        <v>41</v>
      </c>
      <c r="FK2" s="26" t="s">
        <v>8</v>
      </c>
      <c r="FL2" s="26" t="s">
        <v>33</v>
      </c>
      <c r="FM2" s="24" t="s">
        <v>19</v>
      </c>
      <c r="FN2" s="23"/>
    </row>
    <row r="3" spans="1:170" ht="15.75" customHeight="1">
      <c r="A3" s="27">
        <v>2019</v>
      </c>
      <c r="B3" s="23"/>
      <c r="C3" s="28"/>
      <c r="D3" s="28"/>
      <c r="E3" s="28"/>
      <c r="F3" s="28"/>
      <c r="G3" s="29"/>
      <c r="H3" s="29"/>
      <c r="I3" s="30"/>
      <c r="J3" s="23"/>
      <c r="K3" s="28"/>
      <c r="L3" s="28"/>
      <c r="M3" s="28"/>
      <c r="N3" s="28"/>
      <c r="O3" s="29"/>
      <c r="P3" s="29"/>
      <c r="Q3" s="30"/>
      <c r="R3" s="23"/>
      <c r="S3" s="28"/>
      <c r="T3" s="28"/>
      <c r="U3" s="28"/>
      <c r="V3" s="28"/>
      <c r="W3" s="29"/>
      <c r="X3" s="29"/>
      <c r="Y3" s="30"/>
      <c r="Z3" s="23"/>
      <c r="AA3" s="28"/>
      <c r="AB3" s="28"/>
      <c r="AC3" s="28"/>
      <c r="AD3" s="28"/>
      <c r="AE3" s="29"/>
      <c r="AF3" s="29"/>
      <c r="AG3" s="30"/>
      <c r="AH3" s="23"/>
      <c r="AI3" s="28"/>
      <c r="AJ3" s="28"/>
      <c r="AK3" s="28"/>
      <c r="AL3" s="28"/>
      <c r="AM3" s="29"/>
      <c r="AN3" s="29"/>
      <c r="AO3" s="30"/>
      <c r="AP3" s="23"/>
      <c r="AQ3" s="28"/>
      <c r="AR3" s="28"/>
      <c r="AS3" s="28"/>
      <c r="AT3" s="31"/>
      <c r="AU3" s="29"/>
      <c r="AV3" s="29"/>
      <c r="AW3" s="30"/>
      <c r="AX3" s="23"/>
      <c r="AY3" s="28"/>
      <c r="AZ3" s="28"/>
      <c r="BA3" s="28"/>
      <c r="BB3" s="28"/>
      <c r="BC3" s="29"/>
      <c r="BD3" s="29"/>
      <c r="BE3" s="30"/>
      <c r="BF3" s="23"/>
      <c r="BG3" s="28"/>
      <c r="BH3" s="28"/>
      <c r="BI3" s="28"/>
      <c r="BJ3" s="28"/>
      <c r="BK3" s="29"/>
      <c r="BL3" s="29"/>
      <c r="BM3" s="30"/>
      <c r="BN3" s="23"/>
      <c r="BO3" s="28"/>
      <c r="BP3" s="28"/>
      <c r="BQ3" s="28"/>
      <c r="BR3" s="28"/>
      <c r="BS3" s="29"/>
      <c r="BT3" s="29"/>
      <c r="BU3" s="30"/>
      <c r="BV3" s="23"/>
      <c r="BW3" s="28"/>
      <c r="BX3" s="28"/>
      <c r="BY3" s="28"/>
      <c r="BZ3" s="28"/>
      <c r="CA3" s="29"/>
      <c r="CB3" s="29"/>
      <c r="CC3" s="30"/>
      <c r="CD3" s="23"/>
      <c r="CE3" s="28"/>
      <c r="CF3" s="28"/>
      <c r="CG3" s="28"/>
      <c r="CH3" s="28"/>
      <c r="CI3" s="29"/>
      <c r="CJ3" s="29"/>
      <c r="CK3" s="30"/>
      <c r="CL3" s="23"/>
      <c r="CM3" s="28"/>
      <c r="CN3" s="28"/>
      <c r="CO3" s="28"/>
      <c r="CP3" s="28"/>
      <c r="CQ3" s="29"/>
      <c r="CR3" s="29"/>
      <c r="CS3" s="30"/>
      <c r="CT3" s="23"/>
      <c r="CU3" s="28"/>
      <c r="CV3" s="28"/>
      <c r="CW3" s="28"/>
      <c r="CX3" s="28"/>
      <c r="CY3" s="29"/>
      <c r="CZ3" s="29"/>
      <c r="DA3" s="30"/>
      <c r="DB3" s="23"/>
      <c r="DC3" s="28"/>
      <c r="DD3" s="28"/>
      <c r="DE3" s="28"/>
      <c r="DF3" s="28"/>
      <c r="DG3" s="29"/>
      <c r="DH3" s="29"/>
      <c r="DI3" s="30"/>
      <c r="DJ3" s="23"/>
      <c r="DK3" s="28"/>
      <c r="DL3" s="28"/>
      <c r="DM3" s="28"/>
      <c r="DN3" s="28"/>
      <c r="DO3" s="29"/>
      <c r="DP3" s="29"/>
      <c r="DQ3" s="30"/>
      <c r="DR3" s="23"/>
      <c r="DS3" s="28"/>
      <c r="DT3" s="28"/>
      <c r="DU3" s="28"/>
      <c r="DV3" s="28"/>
      <c r="DW3" s="29"/>
      <c r="DX3" s="29"/>
      <c r="DY3" s="30"/>
      <c r="DZ3" s="23"/>
      <c r="EA3" s="28"/>
      <c r="EB3" s="28"/>
      <c r="EC3" s="28"/>
      <c r="ED3" s="28"/>
      <c r="EE3" s="29"/>
      <c r="EF3" s="29"/>
      <c r="EG3" s="30"/>
      <c r="EH3" s="23"/>
      <c r="EI3" s="28"/>
      <c r="EJ3" s="28"/>
      <c r="EK3" s="28"/>
      <c r="EL3" s="28"/>
      <c r="EM3" s="29"/>
      <c r="EN3" s="29"/>
      <c r="EO3" s="30"/>
      <c r="EP3" s="23"/>
      <c r="EQ3" s="28"/>
      <c r="ER3" s="28"/>
      <c r="ES3" s="28"/>
      <c r="ET3" s="28"/>
      <c r="EU3" s="29"/>
      <c r="EV3" s="29"/>
      <c r="EW3" s="30"/>
      <c r="EX3" s="23"/>
      <c r="EY3" s="28"/>
      <c r="EZ3" s="28"/>
      <c r="FA3" s="28"/>
      <c r="FB3" s="28"/>
      <c r="FC3" s="29"/>
      <c r="FD3" s="29"/>
      <c r="FE3" s="30"/>
      <c r="FF3" s="23"/>
      <c r="FG3" s="28"/>
      <c r="FH3" s="28"/>
      <c r="FI3" s="28"/>
      <c r="FJ3" s="28"/>
      <c r="FK3" s="29"/>
      <c r="FL3" s="29"/>
      <c r="FM3" s="30"/>
      <c r="FN3" s="23"/>
    </row>
    <row r="4" spans="1:170">
      <c r="A4" s="32">
        <v>42370</v>
      </c>
      <c r="B4" s="23"/>
      <c r="C4" s="33"/>
      <c r="D4" s="33"/>
      <c r="E4" s="33"/>
      <c r="F4" s="33"/>
      <c r="G4" s="34"/>
      <c r="H4" s="34"/>
      <c r="I4" s="35"/>
      <c r="J4" s="23"/>
      <c r="K4" s="33"/>
      <c r="L4" s="33"/>
      <c r="M4" s="33"/>
      <c r="N4" s="33"/>
      <c r="O4" s="34"/>
      <c r="P4" s="34"/>
      <c r="Q4" s="35"/>
      <c r="R4" s="23"/>
      <c r="S4" s="33"/>
      <c r="T4" s="33"/>
      <c r="U4" s="33"/>
      <c r="V4" s="33"/>
      <c r="W4" s="34"/>
      <c r="X4" s="34"/>
      <c r="Y4" s="35"/>
      <c r="Z4" s="23"/>
      <c r="AA4" s="33"/>
      <c r="AB4" s="33"/>
      <c r="AC4" s="33"/>
      <c r="AD4" s="33"/>
      <c r="AE4" s="34"/>
      <c r="AF4" s="34"/>
      <c r="AG4" s="35"/>
      <c r="AH4" s="23"/>
      <c r="AI4" s="33"/>
      <c r="AJ4" s="33"/>
      <c r="AK4" s="33"/>
      <c r="AL4" s="33"/>
      <c r="AM4" s="34"/>
      <c r="AN4" s="34"/>
      <c r="AO4" s="35"/>
      <c r="AP4" s="23"/>
      <c r="AQ4" s="33"/>
      <c r="AR4" s="33"/>
      <c r="AS4" s="33"/>
      <c r="AT4" s="33"/>
      <c r="AU4" s="34"/>
      <c r="AV4" s="34"/>
      <c r="AW4" s="35"/>
      <c r="AX4" s="23"/>
      <c r="AY4" s="33"/>
      <c r="AZ4" s="33"/>
      <c r="BA4" s="33"/>
      <c r="BB4" s="33"/>
      <c r="BC4" s="34"/>
      <c r="BD4" s="34"/>
      <c r="BE4" s="35"/>
      <c r="BF4" s="23"/>
      <c r="BG4" s="33"/>
      <c r="BH4" s="33"/>
      <c r="BI4" s="33"/>
      <c r="BJ4" s="33"/>
      <c r="BK4" s="34"/>
      <c r="BL4" s="34"/>
      <c r="BM4" s="35"/>
      <c r="BN4" s="23"/>
      <c r="BO4" s="33"/>
      <c r="BP4" s="33"/>
      <c r="BQ4" s="33"/>
      <c r="BR4" s="33"/>
      <c r="BS4" s="34"/>
      <c r="BT4" s="34"/>
      <c r="BU4" s="35"/>
      <c r="BV4" s="23"/>
      <c r="BW4" s="33"/>
      <c r="BX4" s="33"/>
      <c r="BY4" s="33"/>
      <c r="BZ4" s="33"/>
      <c r="CA4" s="34"/>
      <c r="CB4" s="34"/>
      <c r="CC4" s="35"/>
      <c r="CD4" s="23"/>
      <c r="CE4" s="33"/>
      <c r="CF4" s="33"/>
      <c r="CG4" s="33"/>
      <c r="CH4" s="33"/>
      <c r="CI4" s="34"/>
      <c r="CJ4" s="34"/>
      <c r="CK4" s="35"/>
      <c r="CL4" s="23"/>
      <c r="CM4" s="33"/>
      <c r="CN4" s="33"/>
      <c r="CO4" s="33"/>
      <c r="CP4" s="33"/>
      <c r="CQ4" s="34"/>
      <c r="CR4" s="34"/>
      <c r="CS4" s="35"/>
      <c r="CT4" s="23"/>
      <c r="CU4" s="33"/>
      <c r="CV4" s="33"/>
      <c r="CW4" s="33"/>
      <c r="CX4" s="33"/>
      <c r="CY4" s="34"/>
      <c r="CZ4" s="34"/>
      <c r="DA4" s="35"/>
      <c r="DB4" s="23"/>
      <c r="DC4" s="33"/>
      <c r="DD4" s="33"/>
      <c r="DE4" s="33"/>
      <c r="DF4" s="33"/>
      <c r="DG4" s="34"/>
      <c r="DH4" s="34"/>
      <c r="DI4" s="35"/>
      <c r="DJ4" s="23"/>
      <c r="DK4" s="33"/>
      <c r="DL4" s="33"/>
      <c r="DM4" s="33"/>
      <c r="DN4" s="33"/>
      <c r="DO4" s="34"/>
      <c r="DP4" s="34"/>
      <c r="DQ4" s="35"/>
      <c r="DR4" s="23"/>
      <c r="DS4" s="33"/>
      <c r="DT4" s="33"/>
      <c r="DU4" s="33"/>
      <c r="DV4" s="33"/>
      <c r="DW4" s="34"/>
      <c r="DX4" s="34"/>
      <c r="DY4" s="35"/>
      <c r="DZ4" s="23"/>
      <c r="EA4" s="33"/>
      <c r="EB4" s="33"/>
      <c r="EC4" s="33"/>
      <c r="ED4" s="33"/>
      <c r="EE4" s="34"/>
      <c r="EF4" s="34"/>
      <c r="EG4" s="35"/>
      <c r="EH4" s="23"/>
      <c r="EI4" s="33"/>
      <c r="EJ4" s="33"/>
      <c r="EK4" s="33"/>
      <c r="EL4" s="33"/>
      <c r="EM4" s="34"/>
      <c r="EN4" s="34"/>
      <c r="EO4" s="35"/>
      <c r="EP4" s="23"/>
      <c r="EQ4" s="33"/>
      <c r="ER4" s="33"/>
      <c r="ES4" s="33"/>
      <c r="ET4" s="33"/>
      <c r="EU4" s="34"/>
      <c r="EV4" s="34"/>
      <c r="EW4" s="35"/>
      <c r="EX4" s="23"/>
      <c r="EY4" s="33"/>
      <c r="EZ4" s="33"/>
      <c r="FA4" s="33"/>
      <c r="FB4" s="33"/>
      <c r="FC4" s="34"/>
      <c r="FD4" s="34"/>
      <c r="FE4" s="35"/>
      <c r="FF4" s="23"/>
      <c r="FG4" s="33"/>
      <c r="FH4" s="33"/>
      <c r="FI4" s="33"/>
      <c r="FJ4" s="33"/>
      <c r="FK4" s="34"/>
      <c r="FL4" s="34"/>
      <c r="FM4" s="35"/>
      <c r="FN4" s="23"/>
    </row>
    <row r="5" spans="1:170">
      <c r="A5" s="36">
        <v>42371</v>
      </c>
      <c r="B5" s="23"/>
      <c r="C5" s="37"/>
      <c r="D5" s="37"/>
      <c r="E5" s="37"/>
      <c r="F5" s="38"/>
      <c r="G5" s="39"/>
      <c r="H5" s="39"/>
      <c r="I5" s="40"/>
      <c r="J5" s="23"/>
      <c r="K5" s="37">
        <v>8</v>
      </c>
      <c r="L5" s="37">
        <v>121</v>
      </c>
      <c r="M5" s="37">
        <v>18</v>
      </c>
      <c r="N5" s="38"/>
      <c r="O5" s="39">
        <v>666</v>
      </c>
      <c r="P5" s="39">
        <v>322</v>
      </c>
      <c r="Q5" s="40"/>
      <c r="R5" s="23"/>
      <c r="S5" s="37">
        <v>8</v>
      </c>
      <c r="T5" s="37">
        <v>364</v>
      </c>
      <c r="U5" s="37">
        <v>34</v>
      </c>
      <c r="V5" s="38"/>
      <c r="W5" s="39">
        <v>980</v>
      </c>
      <c r="X5" s="39">
        <v>476</v>
      </c>
      <c r="Y5" s="40"/>
      <c r="Z5" s="23"/>
      <c r="AA5" s="37">
        <v>8</v>
      </c>
      <c r="AB5" s="37">
        <v>510</v>
      </c>
      <c r="AC5" s="37">
        <v>36</v>
      </c>
      <c r="AD5" s="38"/>
      <c r="AE5" s="39">
        <v>1397</v>
      </c>
      <c r="AF5" s="39">
        <v>797</v>
      </c>
      <c r="AG5" s="40"/>
      <c r="AH5" s="23"/>
      <c r="AI5" s="37"/>
      <c r="AJ5" s="37"/>
      <c r="AK5" s="37"/>
      <c r="AL5" s="38"/>
      <c r="AM5" s="39"/>
      <c r="AN5" s="39"/>
      <c r="AO5" s="40"/>
      <c r="AP5" s="23"/>
      <c r="AQ5" s="37">
        <v>8</v>
      </c>
      <c r="AR5" s="37">
        <v>413</v>
      </c>
      <c r="AS5" s="37">
        <v>31</v>
      </c>
      <c r="AT5" s="38"/>
      <c r="AU5" s="39">
        <v>926</v>
      </c>
      <c r="AV5" s="39">
        <v>390</v>
      </c>
      <c r="AW5" s="40"/>
      <c r="AX5" s="23"/>
      <c r="AY5" s="37">
        <v>8</v>
      </c>
      <c r="AZ5" s="37">
        <v>293</v>
      </c>
      <c r="BA5" s="37">
        <v>18</v>
      </c>
      <c r="BB5" s="38"/>
      <c r="BC5" s="39">
        <v>654</v>
      </c>
      <c r="BD5" s="39">
        <v>203</v>
      </c>
      <c r="BE5" s="40"/>
      <c r="BF5" s="23"/>
      <c r="BG5" s="37">
        <v>6</v>
      </c>
      <c r="BH5" s="37">
        <v>267</v>
      </c>
      <c r="BI5" s="37">
        <v>22</v>
      </c>
      <c r="BJ5" s="38"/>
      <c r="BK5" s="39">
        <v>986</v>
      </c>
      <c r="BL5" s="39">
        <v>714</v>
      </c>
      <c r="BM5" s="40"/>
      <c r="BN5" s="23"/>
      <c r="BO5" s="37">
        <v>8</v>
      </c>
      <c r="BP5" s="37">
        <v>365</v>
      </c>
      <c r="BQ5" s="37">
        <v>19</v>
      </c>
      <c r="BR5" s="38"/>
      <c r="BS5" s="39">
        <v>760</v>
      </c>
      <c r="BT5" s="39">
        <v>256</v>
      </c>
      <c r="BU5" s="40"/>
      <c r="BV5" s="23"/>
      <c r="BW5" s="37">
        <v>4</v>
      </c>
      <c r="BX5" s="37">
        <v>114</v>
      </c>
      <c r="BY5" s="37">
        <v>8</v>
      </c>
      <c r="BZ5" s="38"/>
      <c r="CA5" s="39">
        <v>250</v>
      </c>
      <c r="CB5" s="39">
        <v>87</v>
      </c>
      <c r="CC5" s="40"/>
      <c r="CD5" s="23"/>
      <c r="CE5" s="37"/>
      <c r="CF5" s="37"/>
      <c r="CG5" s="37"/>
      <c r="CH5" s="38"/>
      <c r="CI5" s="39"/>
      <c r="CJ5" s="39"/>
      <c r="CK5" s="40"/>
      <c r="CL5" s="23"/>
      <c r="CM5" s="37"/>
      <c r="CN5" s="37"/>
      <c r="CO5" s="37"/>
      <c r="CP5" s="38"/>
      <c r="CQ5" s="39"/>
      <c r="CR5" s="39"/>
      <c r="CS5" s="40"/>
      <c r="CT5" s="23"/>
      <c r="CU5" s="37">
        <v>5.5</v>
      </c>
      <c r="CV5" s="37">
        <v>277</v>
      </c>
      <c r="CW5" s="37">
        <v>20</v>
      </c>
      <c r="CX5" s="38"/>
      <c r="CY5" s="39">
        <v>652</v>
      </c>
      <c r="CZ5" s="39">
        <v>341</v>
      </c>
      <c r="DA5" s="40"/>
      <c r="DB5" s="23"/>
      <c r="DC5" s="37">
        <v>8</v>
      </c>
      <c r="DD5" s="37">
        <v>285</v>
      </c>
      <c r="DE5" s="37">
        <v>15</v>
      </c>
      <c r="DF5" s="38"/>
      <c r="DG5" s="39">
        <v>539</v>
      </c>
      <c r="DH5" s="39">
        <v>204</v>
      </c>
      <c r="DI5" s="40"/>
      <c r="DJ5" s="23"/>
      <c r="DK5" s="37">
        <v>8</v>
      </c>
      <c r="DL5" s="37">
        <v>298</v>
      </c>
      <c r="DM5" s="37">
        <v>11</v>
      </c>
      <c r="DN5" s="38"/>
      <c r="DO5" s="39">
        <v>284</v>
      </c>
      <c r="DP5" s="39">
        <v>-177</v>
      </c>
      <c r="DQ5" s="40"/>
      <c r="DR5" s="23"/>
      <c r="DS5" s="37">
        <v>5</v>
      </c>
      <c r="DT5" s="37">
        <v>197</v>
      </c>
      <c r="DU5" s="37">
        <v>13</v>
      </c>
      <c r="DV5" s="38"/>
      <c r="DW5" s="39">
        <v>523</v>
      </c>
      <c r="DX5" s="39">
        <v>228</v>
      </c>
      <c r="DY5" s="40"/>
      <c r="DZ5" s="23"/>
      <c r="EA5" s="37">
        <v>8</v>
      </c>
      <c r="EB5" s="37">
        <v>568</v>
      </c>
      <c r="EC5" s="37">
        <v>29</v>
      </c>
      <c r="ED5" s="38"/>
      <c r="EE5" s="39">
        <v>1200</v>
      </c>
      <c r="EF5" s="39">
        <v>683</v>
      </c>
      <c r="EG5" s="40"/>
      <c r="EH5" s="23"/>
      <c r="EI5" s="37">
        <v>8</v>
      </c>
      <c r="EJ5" s="37">
        <v>394</v>
      </c>
      <c r="EK5" s="37">
        <v>26</v>
      </c>
      <c r="EL5" s="38"/>
      <c r="EM5" s="39">
        <v>603</v>
      </c>
      <c r="EN5" s="39">
        <v>138</v>
      </c>
      <c r="EO5" s="40"/>
      <c r="EP5" s="23"/>
      <c r="EQ5" s="37"/>
      <c r="ER5" s="37"/>
      <c r="ES5" s="37"/>
      <c r="ET5" s="38"/>
      <c r="EU5" s="39"/>
      <c r="EV5" s="39"/>
      <c r="EW5" s="40"/>
      <c r="EX5" s="23"/>
      <c r="EY5" s="37"/>
      <c r="EZ5" s="37"/>
      <c r="FA5" s="37"/>
      <c r="FB5" s="38"/>
      <c r="FC5" s="39"/>
      <c r="FD5" s="39"/>
      <c r="FE5" s="40"/>
      <c r="FF5" s="23"/>
      <c r="FG5" s="37"/>
      <c r="FH5" s="37"/>
      <c r="FI5" s="37"/>
      <c r="FJ5" s="38"/>
      <c r="FK5" s="39"/>
      <c r="FL5" s="39"/>
      <c r="FM5" s="40"/>
      <c r="FN5" s="23"/>
    </row>
    <row r="6" spans="1:170">
      <c r="A6" s="41">
        <v>42372</v>
      </c>
      <c r="B6" s="23"/>
      <c r="C6" s="42"/>
      <c r="D6" s="42"/>
      <c r="E6" s="42"/>
      <c r="F6" s="43"/>
      <c r="G6" s="44"/>
      <c r="H6" s="44"/>
      <c r="I6" s="45"/>
      <c r="J6" s="23"/>
      <c r="K6" s="42">
        <v>8</v>
      </c>
      <c r="L6" s="42">
        <v>106</v>
      </c>
      <c r="M6" s="42">
        <v>14</v>
      </c>
      <c r="N6" s="43"/>
      <c r="O6" s="44">
        <v>525</v>
      </c>
      <c r="P6" s="44">
        <v>194</v>
      </c>
      <c r="Q6" s="45"/>
      <c r="R6" s="23"/>
      <c r="S6" s="42">
        <v>8</v>
      </c>
      <c r="T6" s="42">
        <v>256</v>
      </c>
      <c r="U6" s="42">
        <v>20</v>
      </c>
      <c r="V6" s="43"/>
      <c r="W6" s="44">
        <v>499</v>
      </c>
      <c r="X6" s="44">
        <v>76</v>
      </c>
      <c r="Y6" s="45"/>
      <c r="Z6" s="23"/>
      <c r="AA6" s="42">
        <v>8</v>
      </c>
      <c r="AB6" s="42">
        <v>443</v>
      </c>
      <c r="AC6" s="42">
        <v>24</v>
      </c>
      <c r="AD6" s="43"/>
      <c r="AE6" s="44">
        <v>828</v>
      </c>
      <c r="AF6" s="44">
        <v>289</v>
      </c>
      <c r="AG6" s="45"/>
      <c r="AH6" s="23"/>
      <c r="AI6" s="42"/>
      <c r="AJ6" s="42"/>
      <c r="AK6" s="42"/>
      <c r="AL6" s="43"/>
      <c r="AM6" s="44"/>
      <c r="AN6" s="44"/>
      <c r="AO6" s="45"/>
      <c r="AP6" s="23"/>
      <c r="AQ6" s="42">
        <v>8</v>
      </c>
      <c r="AR6" s="42">
        <v>363</v>
      </c>
      <c r="AS6" s="42">
        <v>27</v>
      </c>
      <c r="AT6" s="43"/>
      <c r="AU6" s="44">
        <v>920</v>
      </c>
      <c r="AV6" s="44">
        <v>431</v>
      </c>
      <c r="AW6" s="45"/>
      <c r="AX6" s="23"/>
      <c r="AY6" s="42">
        <v>8</v>
      </c>
      <c r="AZ6" s="42">
        <v>260</v>
      </c>
      <c r="BA6" s="42">
        <v>16</v>
      </c>
      <c r="BB6" s="43"/>
      <c r="BC6" s="44">
        <v>620</v>
      </c>
      <c r="BD6" s="44">
        <v>194</v>
      </c>
      <c r="BE6" s="45"/>
      <c r="BF6" s="23"/>
      <c r="BG6" s="42"/>
      <c r="BH6" s="42"/>
      <c r="BI6" s="42"/>
      <c r="BJ6" s="43"/>
      <c r="BK6" s="44"/>
      <c r="BL6" s="44"/>
      <c r="BM6" s="45"/>
      <c r="BN6" s="23"/>
      <c r="BO6" s="42">
        <v>4</v>
      </c>
      <c r="BP6" s="42">
        <v>162</v>
      </c>
      <c r="BQ6" s="42">
        <v>14</v>
      </c>
      <c r="BR6" s="46"/>
      <c r="BS6" s="44">
        <v>480</v>
      </c>
      <c r="BT6" s="44">
        <v>247</v>
      </c>
      <c r="BU6" s="45"/>
      <c r="BV6" s="23"/>
      <c r="BW6" s="42">
        <v>7</v>
      </c>
      <c r="BX6" s="42">
        <v>177</v>
      </c>
      <c r="BY6" s="42">
        <v>10</v>
      </c>
      <c r="BZ6" s="43"/>
      <c r="CA6" s="44">
        <v>289</v>
      </c>
      <c r="CB6" s="44">
        <v>33</v>
      </c>
      <c r="CC6" s="45"/>
      <c r="CD6" s="23"/>
      <c r="CE6" s="42">
        <v>7</v>
      </c>
      <c r="CF6" s="42">
        <v>392</v>
      </c>
      <c r="CG6" s="42">
        <v>19</v>
      </c>
      <c r="CH6" s="43"/>
      <c r="CI6" s="44">
        <v>524</v>
      </c>
      <c r="CJ6" s="44">
        <v>163</v>
      </c>
      <c r="CK6" s="45"/>
      <c r="CL6" s="23"/>
      <c r="CM6" s="42"/>
      <c r="CN6" s="42"/>
      <c r="CO6" s="42"/>
      <c r="CP6" s="43"/>
      <c r="CQ6" s="44"/>
      <c r="CR6" s="44"/>
      <c r="CS6" s="45"/>
      <c r="CT6" s="23"/>
      <c r="CU6" s="42">
        <v>5.5</v>
      </c>
      <c r="CV6" s="42">
        <v>324</v>
      </c>
      <c r="CW6" s="42">
        <v>17</v>
      </c>
      <c r="CX6" s="43"/>
      <c r="CY6" s="44">
        <v>470</v>
      </c>
      <c r="CZ6" s="44">
        <v>141</v>
      </c>
      <c r="DA6" s="45"/>
      <c r="DB6" s="23"/>
      <c r="DC6" s="42">
        <v>7.5</v>
      </c>
      <c r="DD6" s="42">
        <v>267</v>
      </c>
      <c r="DE6" s="42">
        <v>20</v>
      </c>
      <c r="DF6" s="43"/>
      <c r="DG6" s="44">
        <v>711</v>
      </c>
      <c r="DH6" s="44">
        <v>407</v>
      </c>
      <c r="DI6" s="45"/>
      <c r="DJ6" s="23"/>
      <c r="DK6" s="42">
        <v>8</v>
      </c>
      <c r="DL6" s="42">
        <v>358</v>
      </c>
      <c r="DM6" s="42">
        <v>37</v>
      </c>
      <c r="DN6" s="43"/>
      <c r="DO6" s="44">
        <v>967</v>
      </c>
      <c r="DP6" s="44">
        <v>481</v>
      </c>
      <c r="DQ6" s="45"/>
      <c r="DR6" s="23"/>
      <c r="DS6" s="42">
        <v>5</v>
      </c>
      <c r="DT6" s="42">
        <v>268</v>
      </c>
      <c r="DU6" s="42">
        <v>8</v>
      </c>
      <c r="DV6" s="43"/>
      <c r="DW6" s="44">
        <v>215</v>
      </c>
      <c r="DX6" s="44">
        <v>-116</v>
      </c>
      <c r="DY6" s="45"/>
      <c r="DZ6" s="23"/>
      <c r="EA6" s="42">
        <v>8</v>
      </c>
      <c r="EB6" s="42">
        <v>515</v>
      </c>
      <c r="EC6" s="42">
        <v>32</v>
      </c>
      <c r="ED6" s="43"/>
      <c r="EE6" s="44">
        <v>1001</v>
      </c>
      <c r="EF6" s="44">
        <v>539</v>
      </c>
      <c r="EG6" s="45"/>
      <c r="EH6" s="23"/>
      <c r="EI6" s="42">
        <v>8</v>
      </c>
      <c r="EJ6" s="42">
        <v>294</v>
      </c>
      <c r="EK6" s="42">
        <v>13</v>
      </c>
      <c r="EL6" s="43"/>
      <c r="EM6" s="44">
        <v>319</v>
      </c>
      <c r="EN6" s="44">
        <v>-47</v>
      </c>
      <c r="EO6" s="45"/>
      <c r="EP6" s="47">
        <v>3</v>
      </c>
      <c r="EQ6" s="42">
        <v>3</v>
      </c>
      <c r="ER6" s="42">
        <v>109</v>
      </c>
      <c r="ES6" s="42">
        <v>5</v>
      </c>
      <c r="ET6" s="46"/>
      <c r="EU6" s="44">
        <v>211</v>
      </c>
      <c r="EV6" s="44">
        <v>81</v>
      </c>
      <c r="EW6" s="45"/>
      <c r="EX6" s="47">
        <v>3</v>
      </c>
      <c r="EY6" s="42">
        <v>3</v>
      </c>
      <c r="EZ6" s="42">
        <v>109</v>
      </c>
      <c r="FA6" s="42">
        <v>5</v>
      </c>
      <c r="FB6" s="46"/>
      <c r="FC6" s="44">
        <v>211</v>
      </c>
      <c r="FD6" s="44">
        <v>81</v>
      </c>
      <c r="FE6" s="45"/>
      <c r="FF6" s="47">
        <v>3</v>
      </c>
      <c r="FG6" s="42">
        <v>3</v>
      </c>
      <c r="FH6" s="42">
        <v>109</v>
      </c>
      <c r="FI6" s="42">
        <v>5</v>
      </c>
      <c r="FJ6" s="46"/>
      <c r="FK6" s="44">
        <v>211</v>
      </c>
      <c r="FL6" s="44">
        <v>81</v>
      </c>
      <c r="FM6" s="45"/>
      <c r="FN6" s="23"/>
    </row>
    <row r="7" spans="1:170">
      <c r="A7" s="41">
        <v>42373</v>
      </c>
      <c r="B7" s="23"/>
      <c r="C7" s="42"/>
      <c r="D7" s="42"/>
      <c r="E7" s="42"/>
      <c r="F7" s="46"/>
      <c r="G7" s="44"/>
      <c r="H7" s="44"/>
      <c r="I7" s="45"/>
      <c r="J7" s="23"/>
      <c r="K7" s="42">
        <v>8</v>
      </c>
      <c r="L7" s="42">
        <v>120</v>
      </c>
      <c r="M7" s="42">
        <v>14</v>
      </c>
      <c r="N7" s="46"/>
      <c r="O7" s="44">
        <v>347</v>
      </c>
      <c r="P7" s="44">
        <v>41</v>
      </c>
      <c r="Q7" s="45"/>
      <c r="R7" s="23"/>
      <c r="S7" s="42">
        <v>8</v>
      </c>
      <c r="T7" s="42">
        <v>320</v>
      </c>
      <c r="U7" s="42">
        <v>32</v>
      </c>
      <c r="V7" s="46"/>
      <c r="W7" s="44">
        <v>698</v>
      </c>
      <c r="X7" s="44">
        <v>322</v>
      </c>
      <c r="Y7" s="45"/>
      <c r="Z7" s="23"/>
      <c r="AA7" s="42">
        <v>8</v>
      </c>
      <c r="AB7" s="42">
        <v>435</v>
      </c>
      <c r="AC7" s="42">
        <v>36</v>
      </c>
      <c r="AD7" s="46"/>
      <c r="AE7" s="44">
        <v>750</v>
      </c>
      <c r="AF7" s="44">
        <v>334</v>
      </c>
      <c r="AG7" s="45"/>
      <c r="AH7" s="23"/>
      <c r="AI7" s="42"/>
      <c r="AJ7" s="42"/>
      <c r="AK7" s="42"/>
      <c r="AL7" s="46"/>
      <c r="AM7" s="44"/>
      <c r="AN7" s="44"/>
      <c r="AO7" s="45"/>
      <c r="AP7" s="23"/>
      <c r="AQ7" s="42">
        <v>8</v>
      </c>
      <c r="AR7" s="42">
        <v>339</v>
      </c>
      <c r="AS7" s="42">
        <v>25</v>
      </c>
      <c r="AT7" s="46"/>
      <c r="AU7" s="44">
        <v>513</v>
      </c>
      <c r="AV7" s="44">
        <v>130</v>
      </c>
      <c r="AW7" s="45"/>
      <c r="AX7" s="23"/>
      <c r="AY7" s="42">
        <v>8</v>
      </c>
      <c r="AZ7" s="42">
        <v>288</v>
      </c>
      <c r="BA7" s="42">
        <v>19</v>
      </c>
      <c r="BB7" s="46"/>
      <c r="BC7" s="44">
        <v>481</v>
      </c>
      <c r="BD7" s="44">
        <v>116</v>
      </c>
      <c r="BE7" s="45"/>
      <c r="BF7" s="23"/>
      <c r="BG7" s="42"/>
      <c r="BH7" s="42"/>
      <c r="BI7" s="42"/>
      <c r="BJ7" s="46"/>
      <c r="BK7" s="44"/>
      <c r="BL7" s="44"/>
      <c r="BM7" s="45"/>
      <c r="BN7" s="23"/>
      <c r="BO7" s="42"/>
      <c r="BP7" s="42"/>
      <c r="BQ7" s="42"/>
      <c r="BR7" s="46"/>
      <c r="BS7" s="44"/>
      <c r="BT7" s="44"/>
      <c r="BU7" s="45"/>
      <c r="BV7" s="23"/>
      <c r="BW7" s="42">
        <v>6</v>
      </c>
      <c r="BX7" s="42">
        <v>194</v>
      </c>
      <c r="BY7" s="42">
        <v>14</v>
      </c>
      <c r="BZ7" s="46"/>
      <c r="CA7" s="44">
        <v>327</v>
      </c>
      <c r="CB7" s="44">
        <v>76</v>
      </c>
      <c r="CC7" s="45"/>
      <c r="CD7" s="23"/>
      <c r="CE7" s="42">
        <v>7</v>
      </c>
      <c r="CF7" s="42">
        <v>308</v>
      </c>
      <c r="CG7" s="42">
        <v>26</v>
      </c>
      <c r="CH7" s="46"/>
      <c r="CI7" s="44">
        <v>618</v>
      </c>
      <c r="CJ7" s="44">
        <v>392</v>
      </c>
      <c r="CK7" s="45"/>
      <c r="CL7" s="23"/>
      <c r="CM7" s="42"/>
      <c r="CN7" s="42"/>
      <c r="CO7" s="42"/>
      <c r="CP7" s="46"/>
      <c r="CQ7" s="44"/>
      <c r="CR7" s="44"/>
      <c r="CS7" s="45"/>
      <c r="CT7" s="23"/>
      <c r="CU7" s="42">
        <v>4.5999999999999996</v>
      </c>
      <c r="CV7" s="42">
        <v>401</v>
      </c>
      <c r="CW7" s="42">
        <v>19</v>
      </c>
      <c r="CX7" s="46"/>
      <c r="CY7" s="44">
        <v>407</v>
      </c>
      <c r="CZ7" s="44">
        <v>163</v>
      </c>
      <c r="DA7" s="45"/>
      <c r="DB7" s="23"/>
      <c r="DC7" s="42">
        <v>8</v>
      </c>
      <c r="DD7" s="42">
        <v>255</v>
      </c>
      <c r="DE7" s="42">
        <v>22</v>
      </c>
      <c r="DF7" s="46"/>
      <c r="DG7" s="44">
        <v>517</v>
      </c>
      <c r="DH7" s="44">
        <v>203</v>
      </c>
      <c r="DI7" s="45"/>
      <c r="DJ7" s="23"/>
      <c r="DK7" s="42">
        <v>8</v>
      </c>
      <c r="DL7" s="42">
        <v>419</v>
      </c>
      <c r="DM7" s="42">
        <v>31</v>
      </c>
      <c r="DN7" s="46"/>
      <c r="DO7" s="44">
        <v>630</v>
      </c>
      <c r="DP7" s="44">
        <v>223</v>
      </c>
      <c r="DQ7" s="45"/>
      <c r="DR7" s="23"/>
      <c r="DS7" s="42">
        <v>5</v>
      </c>
      <c r="DT7" s="42">
        <v>149</v>
      </c>
      <c r="DU7" s="42">
        <v>18</v>
      </c>
      <c r="DV7" s="46"/>
      <c r="DW7" s="44">
        <v>410</v>
      </c>
      <c r="DX7" s="44">
        <v>192</v>
      </c>
      <c r="DY7" s="45"/>
      <c r="DZ7" s="23"/>
      <c r="EA7" s="42">
        <v>7.5</v>
      </c>
      <c r="EB7" s="42">
        <v>530</v>
      </c>
      <c r="EC7" s="42">
        <v>19</v>
      </c>
      <c r="ED7" s="46"/>
      <c r="EE7" s="44">
        <v>445</v>
      </c>
      <c r="EF7" s="44">
        <v>126</v>
      </c>
      <c r="EG7" s="45"/>
      <c r="EH7" s="23"/>
      <c r="EI7" s="42">
        <v>3</v>
      </c>
      <c r="EJ7" s="42">
        <v>105</v>
      </c>
      <c r="EK7" s="42">
        <v>4</v>
      </c>
      <c r="EL7" s="46"/>
      <c r="EM7" s="44">
        <v>87</v>
      </c>
      <c r="EN7" s="44">
        <v>18</v>
      </c>
      <c r="EO7" s="45"/>
      <c r="EP7" s="23"/>
      <c r="EQ7" s="42">
        <v>4.4000000000000004</v>
      </c>
      <c r="ER7" s="42">
        <v>222</v>
      </c>
      <c r="ES7" s="42">
        <v>23</v>
      </c>
      <c r="ET7" s="46"/>
      <c r="EU7" s="44">
        <v>523</v>
      </c>
      <c r="EV7" s="44">
        <v>227</v>
      </c>
      <c r="EW7" s="45"/>
      <c r="EX7" s="23"/>
      <c r="EY7" s="42">
        <v>4.4000000000000004</v>
      </c>
      <c r="EZ7" s="42">
        <v>222</v>
      </c>
      <c r="FA7" s="42">
        <v>23</v>
      </c>
      <c r="FB7" s="46"/>
      <c r="FC7" s="44">
        <v>523</v>
      </c>
      <c r="FD7" s="44">
        <v>227</v>
      </c>
      <c r="FE7" s="45"/>
      <c r="FF7" s="23"/>
      <c r="FG7" s="42">
        <v>4.4000000000000004</v>
      </c>
      <c r="FH7" s="42">
        <v>222</v>
      </c>
      <c r="FI7" s="42">
        <v>23</v>
      </c>
      <c r="FJ7" s="46"/>
      <c r="FK7" s="44">
        <v>523</v>
      </c>
      <c r="FL7" s="44">
        <v>227</v>
      </c>
      <c r="FM7" s="45"/>
      <c r="FN7" s="23"/>
    </row>
    <row r="8" spans="1:170">
      <c r="A8" s="48" t="s">
        <v>42</v>
      </c>
      <c r="B8" s="23"/>
      <c r="C8" s="49">
        <f t="shared" ref="C8:E8" si="0">SUM(C4:C7)</f>
        <v>0</v>
      </c>
      <c r="D8" s="49">
        <f t="shared" si="0"/>
        <v>0</v>
      </c>
      <c r="E8" s="49">
        <f t="shared" si="0"/>
        <v>0</v>
      </c>
      <c r="F8" s="50">
        <f>IFERROR(SUM(D8/E8),0)</f>
        <v>0</v>
      </c>
      <c r="G8" s="51">
        <f t="shared" ref="G8:H8" si="1">SUM(G4:G7)</f>
        <v>0</v>
      </c>
      <c r="H8" s="51">
        <f t="shared" si="1"/>
        <v>0</v>
      </c>
      <c r="I8" s="52"/>
      <c r="J8" s="23"/>
      <c r="K8" s="49">
        <f t="shared" ref="K8:M8" si="2">SUM(K4:K7)</f>
        <v>24</v>
      </c>
      <c r="L8" s="49">
        <f t="shared" si="2"/>
        <v>347</v>
      </c>
      <c r="M8" s="49">
        <f t="shared" si="2"/>
        <v>46</v>
      </c>
      <c r="N8" s="50">
        <f>IFERROR(SUM(L8/M8),0)</f>
        <v>7.5434782608695654</v>
      </c>
      <c r="O8" s="51">
        <f t="shared" ref="O8:P8" si="3">SUM(O4:O7)</f>
        <v>1538</v>
      </c>
      <c r="P8" s="51">
        <f t="shared" si="3"/>
        <v>557</v>
      </c>
      <c r="Q8" s="52"/>
      <c r="R8" s="23"/>
      <c r="S8" s="49">
        <f t="shared" ref="S8:U8" si="4">SUM(S4:S7)</f>
        <v>24</v>
      </c>
      <c r="T8" s="49">
        <f t="shared" si="4"/>
        <v>940</v>
      </c>
      <c r="U8" s="49">
        <f t="shared" si="4"/>
        <v>86</v>
      </c>
      <c r="V8" s="50">
        <f>IFERROR(SUM(T8/U8),0)</f>
        <v>10.930232558139535</v>
      </c>
      <c r="W8" s="51">
        <f t="shared" ref="W8:X8" si="5">SUM(W4:W7)</f>
        <v>2177</v>
      </c>
      <c r="X8" s="51">
        <f t="shared" si="5"/>
        <v>874</v>
      </c>
      <c r="Y8" s="52"/>
      <c r="Z8" s="23"/>
      <c r="AA8" s="49">
        <f t="shared" ref="AA8:AC8" si="6">SUM(AA4:AA7)</f>
        <v>24</v>
      </c>
      <c r="AB8" s="49">
        <f t="shared" si="6"/>
        <v>1388</v>
      </c>
      <c r="AC8" s="49">
        <f t="shared" si="6"/>
        <v>96</v>
      </c>
      <c r="AD8" s="50">
        <f>IFERROR(SUM(AB8/AC8),0)</f>
        <v>14.458333333333334</v>
      </c>
      <c r="AE8" s="51">
        <f t="shared" ref="AE8:AF8" si="7">SUM(AE4:AE7)</f>
        <v>2975</v>
      </c>
      <c r="AF8" s="51">
        <f t="shared" si="7"/>
        <v>1420</v>
      </c>
      <c r="AG8" s="52"/>
      <c r="AH8" s="23"/>
      <c r="AI8" s="49">
        <f t="shared" ref="AI8:AK8" si="8">SUM(AI4:AI7)</f>
        <v>0</v>
      </c>
      <c r="AJ8" s="49">
        <f t="shared" si="8"/>
        <v>0</v>
      </c>
      <c r="AK8" s="49">
        <f t="shared" si="8"/>
        <v>0</v>
      </c>
      <c r="AL8" s="50">
        <f>IFERROR(SUM(AJ8/AK8),0)</f>
        <v>0</v>
      </c>
      <c r="AM8" s="51">
        <f t="shared" ref="AM8:AN8" si="9">SUM(AM4:AM7)</f>
        <v>0</v>
      </c>
      <c r="AN8" s="51">
        <f t="shared" si="9"/>
        <v>0</v>
      </c>
      <c r="AO8" s="52"/>
      <c r="AP8" s="23"/>
      <c r="AQ8" s="49">
        <f t="shared" ref="AQ8:AS8" si="10">SUM(AQ4:AQ7)</f>
        <v>24</v>
      </c>
      <c r="AR8" s="49">
        <f t="shared" si="10"/>
        <v>1115</v>
      </c>
      <c r="AS8" s="49">
        <f t="shared" si="10"/>
        <v>83</v>
      </c>
      <c r="AT8" s="50">
        <f>IFERROR(SUM(AR8/AS8),0)</f>
        <v>13.433734939759036</v>
      </c>
      <c r="AU8" s="51">
        <f t="shared" ref="AU8:AV8" si="11">SUM(AU4:AU7)</f>
        <v>2359</v>
      </c>
      <c r="AV8" s="51">
        <f t="shared" si="11"/>
        <v>951</v>
      </c>
      <c r="AW8" s="52"/>
      <c r="AX8" s="23"/>
      <c r="AY8" s="49">
        <f t="shared" ref="AY8:BA8" si="12">SUM(AY4:AY7)</f>
        <v>24</v>
      </c>
      <c r="AZ8" s="49">
        <f t="shared" si="12"/>
        <v>841</v>
      </c>
      <c r="BA8" s="49">
        <f t="shared" si="12"/>
        <v>53</v>
      </c>
      <c r="BB8" s="50">
        <f>IFERROR(SUM(AZ8/BA8),0)</f>
        <v>15.867924528301886</v>
      </c>
      <c r="BC8" s="51">
        <f t="shared" ref="BC8:BD8" si="13">SUM(BC4:BC7)</f>
        <v>1755</v>
      </c>
      <c r="BD8" s="51">
        <f t="shared" si="13"/>
        <v>513</v>
      </c>
      <c r="BE8" s="52"/>
      <c r="BF8" s="23"/>
      <c r="BG8" s="49">
        <f t="shared" ref="BG8:BI8" si="14">SUM(BG4:BG7)</f>
        <v>6</v>
      </c>
      <c r="BH8" s="49">
        <f t="shared" si="14"/>
        <v>267</v>
      </c>
      <c r="BI8" s="49">
        <f t="shared" si="14"/>
        <v>22</v>
      </c>
      <c r="BJ8" s="50">
        <f>IFERROR(SUM(BH8/BI8),0)</f>
        <v>12.136363636363637</v>
      </c>
      <c r="BK8" s="51">
        <f t="shared" ref="BK8:BL8" si="15">SUM(BK4:BK7)</f>
        <v>986</v>
      </c>
      <c r="BL8" s="51">
        <f t="shared" si="15"/>
        <v>714</v>
      </c>
      <c r="BM8" s="52"/>
      <c r="BN8" s="23"/>
      <c r="BO8" s="49">
        <f t="shared" ref="BO8:BQ8" si="16">SUM(BO4:BO7)</f>
        <v>12</v>
      </c>
      <c r="BP8" s="49">
        <f t="shared" si="16"/>
        <v>527</v>
      </c>
      <c r="BQ8" s="49">
        <f t="shared" si="16"/>
        <v>33</v>
      </c>
      <c r="BR8" s="50">
        <f>IFERROR(SUM(BP8/BQ8),0)</f>
        <v>15.969696969696969</v>
      </c>
      <c r="BS8" s="51">
        <f t="shared" ref="BS8:BT8" si="17">SUM(BS4:BS7)</f>
        <v>1240</v>
      </c>
      <c r="BT8" s="51">
        <f t="shared" si="17"/>
        <v>503</v>
      </c>
      <c r="BU8" s="52"/>
      <c r="BV8" s="23"/>
      <c r="BW8" s="49">
        <f t="shared" ref="BW8:BY8" si="18">SUM(BW4:BW7)</f>
        <v>17</v>
      </c>
      <c r="BX8" s="49">
        <f t="shared" si="18"/>
        <v>485</v>
      </c>
      <c r="BY8" s="49">
        <f t="shared" si="18"/>
        <v>32</v>
      </c>
      <c r="BZ8" s="50">
        <f>IFERROR(SUM(BX8/BY8),0)</f>
        <v>15.15625</v>
      </c>
      <c r="CA8" s="51">
        <f t="shared" ref="CA8:CB8" si="19">SUM(CA4:CA7)</f>
        <v>866</v>
      </c>
      <c r="CB8" s="51">
        <f t="shared" si="19"/>
        <v>196</v>
      </c>
      <c r="CC8" s="52"/>
      <c r="CD8" s="23"/>
      <c r="CE8" s="49">
        <f t="shared" ref="CE8:CG8" si="20">SUM(CE4:CE7)</f>
        <v>14</v>
      </c>
      <c r="CF8" s="49">
        <f t="shared" si="20"/>
        <v>700</v>
      </c>
      <c r="CG8" s="49">
        <f t="shared" si="20"/>
        <v>45</v>
      </c>
      <c r="CH8" s="50">
        <f>IFERROR(SUM(CF8/CG8),0)</f>
        <v>15.555555555555555</v>
      </c>
      <c r="CI8" s="51">
        <f t="shared" ref="CI8:CJ8" si="21">SUM(CI4:CI7)</f>
        <v>1142</v>
      </c>
      <c r="CJ8" s="51">
        <f t="shared" si="21"/>
        <v>555</v>
      </c>
      <c r="CK8" s="52"/>
      <c r="CL8" s="23"/>
      <c r="CM8" s="49">
        <f t="shared" ref="CM8:CO8" si="22">SUM(CM4:CM7)</f>
        <v>0</v>
      </c>
      <c r="CN8" s="49">
        <f t="shared" si="22"/>
        <v>0</v>
      </c>
      <c r="CO8" s="49">
        <f t="shared" si="22"/>
        <v>0</v>
      </c>
      <c r="CP8" s="50">
        <f>IFERROR(SUM(CN8/CO8),0)</f>
        <v>0</v>
      </c>
      <c r="CQ8" s="51">
        <f t="shared" ref="CQ8:CR8" si="23">SUM(CQ4:CQ7)</f>
        <v>0</v>
      </c>
      <c r="CR8" s="51">
        <f t="shared" si="23"/>
        <v>0</v>
      </c>
      <c r="CS8" s="52"/>
      <c r="CT8" s="23"/>
      <c r="CU8" s="49">
        <f t="shared" ref="CU8:CW8" si="24">SUM(CU4:CU7)</f>
        <v>15.6</v>
      </c>
      <c r="CV8" s="49">
        <f t="shared" si="24"/>
        <v>1002</v>
      </c>
      <c r="CW8" s="49">
        <f t="shared" si="24"/>
        <v>56</v>
      </c>
      <c r="CX8" s="50">
        <f>IFERROR(SUM(CV8/CW8),0)</f>
        <v>17.892857142857142</v>
      </c>
      <c r="CY8" s="51">
        <f t="shared" ref="CY8:CZ8" si="25">SUM(CY4:CY7)</f>
        <v>1529</v>
      </c>
      <c r="CZ8" s="51">
        <f t="shared" si="25"/>
        <v>645</v>
      </c>
      <c r="DA8" s="52"/>
      <c r="DB8" s="23"/>
      <c r="DC8" s="49">
        <f t="shared" ref="DC8:DE8" si="26">SUM(DC4:DC7)</f>
        <v>23.5</v>
      </c>
      <c r="DD8" s="49">
        <f t="shared" si="26"/>
        <v>807</v>
      </c>
      <c r="DE8" s="49">
        <f t="shared" si="26"/>
        <v>57</v>
      </c>
      <c r="DF8" s="50">
        <f>IFERROR(SUM(DD8/DE8),0)</f>
        <v>14.157894736842104</v>
      </c>
      <c r="DG8" s="51">
        <f t="shared" ref="DG8:DH8" si="27">SUM(DG4:DG7)</f>
        <v>1767</v>
      </c>
      <c r="DH8" s="51">
        <f t="shared" si="27"/>
        <v>814</v>
      </c>
      <c r="DI8" s="52"/>
      <c r="DJ8" s="23"/>
      <c r="DK8" s="49">
        <f t="shared" ref="DK8:DM8" si="28">SUM(DK4:DK7)</f>
        <v>24</v>
      </c>
      <c r="DL8" s="49">
        <f t="shared" si="28"/>
        <v>1075</v>
      </c>
      <c r="DM8" s="49">
        <f t="shared" si="28"/>
        <v>79</v>
      </c>
      <c r="DN8" s="50">
        <f>IFERROR(SUM(DL8/DM8),0)</f>
        <v>13.60759493670886</v>
      </c>
      <c r="DO8" s="51">
        <f t="shared" ref="DO8:DP8" si="29">SUM(DO4:DO7)</f>
        <v>1881</v>
      </c>
      <c r="DP8" s="51">
        <f t="shared" si="29"/>
        <v>527</v>
      </c>
      <c r="DQ8" s="52"/>
      <c r="DR8" s="23"/>
      <c r="DS8" s="49">
        <f t="shared" ref="DS8:DU8" si="30">SUM(DS4:DS7)</f>
        <v>15</v>
      </c>
      <c r="DT8" s="49">
        <f t="shared" si="30"/>
        <v>614</v>
      </c>
      <c r="DU8" s="49">
        <f t="shared" si="30"/>
        <v>39</v>
      </c>
      <c r="DV8" s="50">
        <f>IFERROR(SUM(DT8/DU8),0)</f>
        <v>15.743589743589743</v>
      </c>
      <c r="DW8" s="51">
        <f t="shared" ref="DW8:DX8" si="31">SUM(DW4:DW7)</f>
        <v>1148</v>
      </c>
      <c r="DX8" s="51">
        <f t="shared" si="31"/>
        <v>304</v>
      </c>
      <c r="DY8" s="52"/>
      <c r="DZ8" s="23"/>
      <c r="EA8" s="49">
        <f t="shared" ref="EA8:EC8" si="32">SUM(EA4:EA7)</f>
        <v>23.5</v>
      </c>
      <c r="EB8" s="49">
        <f t="shared" si="32"/>
        <v>1613</v>
      </c>
      <c r="EC8" s="49">
        <f t="shared" si="32"/>
        <v>80</v>
      </c>
      <c r="ED8" s="50">
        <f>IFERROR(SUM(EB8/EC8),0)</f>
        <v>20.162500000000001</v>
      </c>
      <c r="EE8" s="51">
        <f t="shared" ref="EE8:EF8" si="33">SUM(EE4:EE7)</f>
        <v>2646</v>
      </c>
      <c r="EF8" s="51">
        <f t="shared" si="33"/>
        <v>1348</v>
      </c>
      <c r="EG8" s="52"/>
      <c r="EH8" s="23"/>
      <c r="EI8" s="49">
        <f t="shared" ref="EI8:EK8" si="34">SUM(EI4:EI7)</f>
        <v>19</v>
      </c>
      <c r="EJ8" s="49">
        <f t="shared" si="34"/>
        <v>793</v>
      </c>
      <c r="EK8" s="49">
        <f t="shared" si="34"/>
        <v>43</v>
      </c>
      <c r="EL8" s="50">
        <f>IFERROR(SUM(EJ8/EK8),0)</f>
        <v>18.441860465116278</v>
      </c>
      <c r="EM8" s="51">
        <f t="shared" ref="EM8:EN8" si="35">SUM(EM4:EM7)</f>
        <v>1009</v>
      </c>
      <c r="EN8" s="51">
        <f t="shared" si="35"/>
        <v>109</v>
      </c>
      <c r="EO8" s="52"/>
      <c r="EP8" s="23"/>
      <c r="EQ8" s="49">
        <f t="shared" ref="EQ8:ES8" si="36">SUM(EQ4:EQ7)</f>
        <v>7.4</v>
      </c>
      <c r="ER8" s="49">
        <f t="shared" si="36"/>
        <v>331</v>
      </c>
      <c r="ES8" s="49">
        <f t="shared" si="36"/>
        <v>28</v>
      </c>
      <c r="ET8" s="50">
        <f>IFERROR(SUM(ER8/ES8),0)</f>
        <v>11.821428571428571</v>
      </c>
      <c r="EU8" s="51">
        <f t="shared" ref="EU8:EV8" si="37">SUM(EU4:EU7)</f>
        <v>734</v>
      </c>
      <c r="EV8" s="51">
        <f t="shared" si="37"/>
        <v>308</v>
      </c>
      <c r="EW8" s="52"/>
      <c r="EX8" s="23"/>
      <c r="EY8" s="49">
        <f t="shared" ref="EY8:FA8" si="38">SUM(EY4:EY7)</f>
        <v>7.4</v>
      </c>
      <c r="EZ8" s="49">
        <f t="shared" si="38"/>
        <v>331</v>
      </c>
      <c r="FA8" s="49">
        <f t="shared" si="38"/>
        <v>28</v>
      </c>
      <c r="FB8" s="50">
        <f>IFERROR(SUM(EZ8/FA8),0)</f>
        <v>11.821428571428571</v>
      </c>
      <c r="FC8" s="51">
        <f t="shared" ref="FC8:FD8" si="39">SUM(FC4:FC7)</f>
        <v>734</v>
      </c>
      <c r="FD8" s="51">
        <f t="shared" si="39"/>
        <v>308</v>
      </c>
      <c r="FE8" s="52"/>
      <c r="FF8" s="23"/>
      <c r="FG8" s="49">
        <f t="shared" ref="FG8:FI8" si="40">SUM(FG4:FG7)</f>
        <v>7.4</v>
      </c>
      <c r="FH8" s="49">
        <f t="shared" si="40"/>
        <v>331</v>
      </c>
      <c r="FI8" s="49">
        <f t="shared" si="40"/>
        <v>28</v>
      </c>
      <c r="FJ8" s="50">
        <f>IFERROR(SUM(FH8/FI8),0)</f>
        <v>11.821428571428571</v>
      </c>
      <c r="FK8" s="51">
        <f t="shared" ref="FK8:FL8" si="41">SUM(FK4:FK7)</f>
        <v>734</v>
      </c>
      <c r="FL8" s="51">
        <f t="shared" si="41"/>
        <v>308</v>
      </c>
      <c r="FM8" s="52"/>
      <c r="FN8" s="23"/>
    </row>
    <row r="9" spans="1:170">
      <c r="A9" s="53">
        <v>42376</v>
      </c>
      <c r="B9" s="23"/>
      <c r="C9" s="42"/>
      <c r="D9" s="42"/>
      <c r="E9" s="42"/>
      <c r="F9" s="43"/>
      <c r="G9" s="44"/>
      <c r="H9" s="44"/>
      <c r="I9" s="45"/>
      <c r="J9" s="23"/>
      <c r="K9" s="42">
        <v>6</v>
      </c>
      <c r="L9" s="42">
        <v>82</v>
      </c>
      <c r="M9" s="42">
        <v>13</v>
      </c>
      <c r="N9" s="43"/>
      <c r="O9" s="44">
        <v>302</v>
      </c>
      <c r="P9" s="44">
        <v>77</v>
      </c>
      <c r="Q9" s="45"/>
      <c r="R9" s="23"/>
      <c r="S9" s="42">
        <v>8</v>
      </c>
      <c r="T9" s="42">
        <v>247</v>
      </c>
      <c r="U9" s="42">
        <v>26</v>
      </c>
      <c r="V9" s="43"/>
      <c r="W9" s="44">
        <v>608</v>
      </c>
      <c r="X9" s="44">
        <v>239</v>
      </c>
      <c r="Y9" s="45"/>
      <c r="Z9" s="23"/>
      <c r="AA9" s="42">
        <v>8</v>
      </c>
      <c r="AB9" s="42">
        <v>503</v>
      </c>
      <c r="AC9" s="42">
        <v>25</v>
      </c>
      <c r="AD9" s="43"/>
      <c r="AE9" s="44">
        <v>570</v>
      </c>
      <c r="AF9" s="44">
        <v>130</v>
      </c>
      <c r="AG9" s="45"/>
      <c r="AH9" s="23"/>
      <c r="AI9" s="42"/>
      <c r="AJ9" s="42"/>
      <c r="AK9" s="42"/>
      <c r="AL9" s="43"/>
      <c r="AM9" s="44"/>
      <c r="AN9" s="44"/>
      <c r="AO9" s="45"/>
      <c r="AP9" s="23"/>
      <c r="AQ9" s="42">
        <v>8</v>
      </c>
      <c r="AR9" s="42">
        <v>328</v>
      </c>
      <c r="AS9" s="42">
        <v>20</v>
      </c>
      <c r="AT9" s="43"/>
      <c r="AU9" s="44">
        <v>519</v>
      </c>
      <c r="AV9" s="44">
        <v>115</v>
      </c>
      <c r="AW9" s="45"/>
      <c r="AX9" s="23"/>
      <c r="AY9" s="42">
        <v>8</v>
      </c>
      <c r="AZ9" s="42">
        <v>146</v>
      </c>
      <c r="BA9" s="42">
        <v>17</v>
      </c>
      <c r="BB9" s="43"/>
      <c r="BC9" s="44">
        <v>473</v>
      </c>
      <c r="BD9" s="44">
        <v>97</v>
      </c>
      <c r="BE9" s="45"/>
      <c r="BF9" s="23"/>
      <c r="BG9" s="42"/>
      <c r="BH9" s="42"/>
      <c r="BI9" s="42"/>
      <c r="BJ9" s="43"/>
      <c r="BK9" s="44"/>
      <c r="BL9" s="44"/>
      <c r="BM9" s="45"/>
      <c r="BN9" s="23"/>
      <c r="BO9" s="42"/>
      <c r="BP9" s="42"/>
      <c r="BQ9" s="42"/>
      <c r="BR9" s="43"/>
      <c r="BS9" s="44"/>
      <c r="BT9" s="44"/>
      <c r="BU9" s="45"/>
      <c r="BV9" s="23"/>
      <c r="BW9" s="42">
        <v>6</v>
      </c>
      <c r="BX9" s="42">
        <v>165</v>
      </c>
      <c r="BY9" s="42">
        <v>7</v>
      </c>
      <c r="BZ9" s="43"/>
      <c r="CA9" s="44">
        <v>161</v>
      </c>
      <c r="CB9" s="44">
        <v>102</v>
      </c>
      <c r="CC9" s="45"/>
      <c r="CD9" s="23"/>
      <c r="CE9" s="42">
        <v>7</v>
      </c>
      <c r="CF9" s="42">
        <v>338</v>
      </c>
      <c r="CG9" s="42">
        <v>17</v>
      </c>
      <c r="CH9" s="43"/>
      <c r="CI9" s="44">
        <v>435</v>
      </c>
      <c r="CJ9" s="44">
        <v>173</v>
      </c>
      <c r="CK9" s="45"/>
      <c r="CL9" s="23"/>
      <c r="CM9" s="42"/>
      <c r="CN9" s="42"/>
      <c r="CO9" s="42"/>
      <c r="CP9" s="43"/>
      <c r="CQ9" s="44"/>
      <c r="CR9" s="44"/>
      <c r="CS9" s="45"/>
      <c r="CT9" s="23"/>
      <c r="CU9" s="42">
        <v>5.4</v>
      </c>
      <c r="CV9" s="42">
        <v>278</v>
      </c>
      <c r="CW9" s="42">
        <v>17</v>
      </c>
      <c r="CX9" s="43"/>
      <c r="CY9" s="44">
        <v>343</v>
      </c>
      <c r="CZ9" s="44">
        <v>98</v>
      </c>
      <c r="DA9" s="45"/>
      <c r="DB9" s="23"/>
      <c r="DC9" s="42">
        <v>7</v>
      </c>
      <c r="DD9" s="42">
        <v>285</v>
      </c>
      <c r="DE9" s="42">
        <v>22</v>
      </c>
      <c r="DF9" s="43"/>
      <c r="DG9" s="44">
        <v>407</v>
      </c>
      <c r="DH9" s="44">
        <v>153</v>
      </c>
      <c r="DI9" s="45"/>
      <c r="DJ9" s="23"/>
      <c r="DK9" s="42">
        <v>8</v>
      </c>
      <c r="DL9" s="42">
        <v>357</v>
      </c>
      <c r="DM9" s="42">
        <v>20</v>
      </c>
      <c r="DN9" s="43"/>
      <c r="DO9" s="44">
        <v>428</v>
      </c>
      <c r="DP9" s="44">
        <v>12</v>
      </c>
      <c r="DQ9" s="45"/>
      <c r="DR9" s="23"/>
      <c r="DS9" s="42">
        <v>5</v>
      </c>
      <c r="DT9" s="42">
        <v>205</v>
      </c>
      <c r="DU9" s="42">
        <v>10</v>
      </c>
      <c r="DV9" s="43"/>
      <c r="DW9" s="44">
        <v>230</v>
      </c>
      <c r="DX9" s="44">
        <v>-23</v>
      </c>
      <c r="DY9" s="45"/>
      <c r="DZ9" s="23"/>
      <c r="EA9" s="42">
        <v>7</v>
      </c>
      <c r="EB9" s="42">
        <v>437</v>
      </c>
      <c r="EC9" s="42">
        <v>26</v>
      </c>
      <c r="ED9" s="43"/>
      <c r="EE9" s="44">
        <v>645</v>
      </c>
      <c r="EF9" s="44">
        <v>337</v>
      </c>
      <c r="EG9" s="45"/>
      <c r="EH9" s="23"/>
      <c r="EI9" s="42">
        <v>4</v>
      </c>
      <c r="EJ9" s="42">
        <v>163</v>
      </c>
      <c r="EK9" s="42">
        <v>5</v>
      </c>
      <c r="EL9" s="43"/>
      <c r="EM9" s="44">
        <v>131</v>
      </c>
      <c r="EN9" s="44">
        <v>-30</v>
      </c>
      <c r="EO9" s="45"/>
      <c r="EP9" s="23"/>
      <c r="EQ9" s="42">
        <v>6</v>
      </c>
      <c r="ER9" s="42">
        <v>365</v>
      </c>
      <c r="ES9" s="42">
        <v>9</v>
      </c>
      <c r="ET9" s="43"/>
      <c r="EU9" s="44">
        <v>276</v>
      </c>
      <c r="EV9" s="44">
        <v>-5</v>
      </c>
      <c r="EW9" s="45"/>
      <c r="EX9" s="23"/>
      <c r="EY9" s="42">
        <v>6</v>
      </c>
      <c r="EZ9" s="42">
        <v>365</v>
      </c>
      <c r="FA9" s="42">
        <v>9</v>
      </c>
      <c r="FB9" s="43"/>
      <c r="FC9" s="44">
        <v>276</v>
      </c>
      <c r="FD9" s="44">
        <v>-5</v>
      </c>
      <c r="FE9" s="45"/>
      <c r="FF9" s="23"/>
      <c r="FG9" s="42">
        <v>6</v>
      </c>
      <c r="FH9" s="42">
        <v>365</v>
      </c>
      <c r="FI9" s="42">
        <v>9</v>
      </c>
      <c r="FJ9" s="43"/>
      <c r="FK9" s="44">
        <v>276</v>
      </c>
      <c r="FL9" s="44">
        <v>-5</v>
      </c>
      <c r="FM9" s="45"/>
      <c r="FN9" s="23"/>
    </row>
    <row r="10" spans="1:170">
      <c r="A10" s="53">
        <v>42377</v>
      </c>
      <c r="B10" s="23"/>
      <c r="C10" s="42"/>
      <c r="D10" s="42"/>
      <c r="E10" s="42"/>
      <c r="F10" s="43"/>
      <c r="G10" s="44"/>
      <c r="H10" s="44"/>
      <c r="I10" s="45"/>
      <c r="J10" s="23"/>
      <c r="K10" s="42">
        <v>8</v>
      </c>
      <c r="L10" s="42">
        <v>113</v>
      </c>
      <c r="M10" s="42">
        <v>14</v>
      </c>
      <c r="N10" s="43"/>
      <c r="O10" s="44">
        <v>526</v>
      </c>
      <c r="P10" s="44">
        <v>218</v>
      </c>
      <c r="Q10" s="45"/>
      <c r="R10" s="23"/>
      <c r="S10" s="42">
        <v>8</v>
      </c>
      <c r="T10" s="42">
        <v>405</v>
      </c>
      <c r="U10" s="42">
        <v>23</v>
      </c>
      <c r="V10" s="43"/>
      <c r="W10" s="44">
        <v>797</v>
      </c>
      <c r="X10" s="44">
        <v>375</v>
      </c>
      <c r="Y10" s="45"/>
      <c r="Z10" s="23"/>
      <c r="AA10" s="42">
        <v>8</v>
      </c>
      <c r="AB10" s="42">
        <v>422</v>
      </c>
      <c r="AC10" s="42">
        <v>28</v>
      </c>
      <c r="AD10" s="46"/>
      <c r="AE10" s="44">
        <v>998</v>
      </c>
      <c r="AF10" s="44">
        <v>518</v>
      </c>
      <c r="AG10" s="45"/>
      <c r="AH10" s="23"/>
      <c r="AI10" s="42"/>
      <c r="AJ10" s="42"/>
      <c r="AK10" s="42"/>
      <c r="AL10" s="43"/>
      <c r="AM10" s="44"/>
      <c r="AN10" s="44"/>
      <c r="AO10" s="45"/>
      <c r="AP10" s="23"/>
      <c r="AQ10" s="42"/>
      <c r="AR10" s="42"/>
      <c r="AS10" s="42"/>
      <c r="AT10" s="43"/>
      <c r="AU10" s="44"/>
      <c r="AV10" s="44"/>
      <c r="AW10" s="45"/>
      <c r="AX10" s="23"/>
      <c r="AY10" s="42">
        <v>8</v>
      </c>
      <c r="AZ10" s="42">
        <v>216</v>
      </c>
      <c r="BA10" s="42">
        <v>20</v>
      </c>
      <c r="BB10" s="43"/>
      <c r="BC10" s="44">
        <v>689</v>
      </c>
      <c r="BD10" s="44">
        <v>340</v>
      </c>
      <c r="BE10" s="45"/>
      <c r="BF10" s="23"/>
      <c r="BG10" s="42">
        <v>6</v>
      </c>
      <c r="BH10" s="42">
        <v>256</v>
      </c>
      <c r="BI10" s="42">
        <v>12</v>
      </c>
      <c r="BJ10" s="43"/>
      <c r="BK10" s="44">
        <v>343</v>
      </c>
      <c r="BL10" s="44">
        <v>148</v>
      </c>
      <c r="BM10" s="45"/>
      <c r="BN10" s="23"/>
      <c r="BO10" s="42"/>
      <c r="BP10" s="42"/>
      <c r="BQ10" s="42"/>
      <c r="BR10" s="43"/>
      <c r="BS10" s="44"/>
      <c r="BT10" s="44"/>
      <c r="BU10" s="45"/>
      <c r="BV10" s="23"/>
      <c r="BW10" s="42">
        <v>6</v>
      </c>
      <c r="BX10" s="42">
        <v>149</v>
      </c>
      <c r="BY10" s="42">
        <v>12</v>
      </c>
      <c r="BZ10" s="46"/>
      <c r="CA10" s="44">
        <v>251</v>
      </c>
      <c r="CB10" s="44">
        <v>109</v>
      </c>
      <c r="CC10" s="45"/>
      <c r="CD10" s="23"/>
      <c r="CE10" s="42">
        <v>7</v>
      </c>
      <c r="CF10" s="42">
        <v>495</v>
      </c>
      <c r="CG10" s="42">
        <v>22</v>
      </c>
      <c r="CH10" s="43"/>
      <c r="CI10" s="44">
        <v>619</v>
      </c>
      <c r="CJ10" s="44">
        <v>308</v>
      </c>
      <c r="CK10" s="45"/>
      <c r="CL10" s="23"/>
      <c r="CM10" s="42"/>
      <c r="CN10" s="42"/>
      <c r="CO10" s="42"/>
      <c r="CP10" s="43"/>
      <c r="CQ10" s="44"/>
      <c r="CR10" s="44"/>
      <c r="CS10" s="45"/>
      <c r="CT10" s="23"/>
      <c r="CU10" s="42">
        <v>4.8</v>
      </c>
      <c r="CV10" s="42">
        <v>269</v>
      </c>
      <c r="CW10" s="42">
        <v>14</v>
      </c>
      <c r="CX10" s="43"/>
      <c r="CY10" s="44">
        <v>234</v>
      </c>
      <c r="CZ10" s="44">
        <v>17</v>
      </c>
      <c r="DA10" s="45"/>
      <c r="DB10" s="23"/>
      <c r="DC10" s="42">
        <v>7.4</v>
      </c>
      <c r="DD10" s="42">
        <v>239</v>
      </c>
      <c r="DE10" s="42">
        <v>15</v>
      </c>
      <c r="DF10" s="43"/>
      <c r="DG10" s="44">
        <v>404</v>
      </c>
      <c r="DH10" s="44">
        <v>174</v>
      </c>
      <c r="DI10" s="45"/>
      <c r="DJ10" s="23"/>
      <c r="DK10" s="42">
        <v>8</v>
      </c>
      <c r="DL10" s="42">
        <v>420</v>
      </c>
      <c r="DM10" s="42">
        <v>18</v>
      </c>
      <c r="DN10" s="43"/>
      <c r="DO10" s="44">
        <v>362</v>
      </c>
      <c r="DP10" s="44">
        <v>57</v>
      </c>
      <c r="DQ10" s="45"/>
      <c r="DR10" s="23"/>
      <c r="DS10" s="42">
        <v>5</v>
      </c>
      <c r="DT10" s="42">
        <v>240</v>
      </c>
      <c r="DU10" s="42">
        <v>11</v>
      </c>
      <c r="DV10" s="43"/>
      <c r="DW10" s="44">
        <v>190</v>
      </c>
      <c r="DX10" s="44">
        <v>-69</v>
      </c>
      <c r="DY10" s="45"/>
      <c r="DZ10" s="23"/>
      <c r="EA10" s="42">
        <v>7.5</v>
      </c>
      <c r="EB10" s="42">
        <v>503</v>
      </c>
      <c r="EC10" s="42">
        <v>23</v>
      </c>
      <c r="ED10" s="43"/>
      <c r="EE10" s="44">
        <v>778</v>
      </c>
      <c r="EF10" s="44">
        <v>448</v>
      </c>
      <c r="EG10" s="45"/>
      <c r="EH10" s="23"/>
      <c r="EI10" s="42"/>
      <c r="EJ10" s="42"/>
      <c r="EK10" s="42">
        <v>4</v>
      </c>
      <c r="EL10" s="43"/>
      <c r="EM10" s="44">
        <v>129</v>
      </c>
      <c r="EN10" s="44">
        <v>60</v>
      </c>
      <c r="EO10" s="45"/>
      <c r="EP10" s="23"/>
      <c r="EQ10" s="42">
        <v>4.5</v>
      </c>
      <c r="ER10" s="42">
        <v>333</v>
      </c>
      <c r="ES10" s="42">
        <v>12</v>
      </c>
      <c r="ET10" s="43"/>
      <c r="EU10" s="44">
        <v>292</v>
      </c>
      <c r="EV10" s="44">
        <v>69</v>
      </c>
      <c r="EW10" s="45"/>
      <c r="EX10" s="23"/>
      <c r="EY10" s="42">
        <v>4.5</v>
      </c>
      <c r="EZ10" s="42">
        <v>333</v>
      </c>
      <c r="FA10" s="42">
        <v>12</v>
      </c>
      <c r="FB10" s="43"/>
      <c r="FC10" s="44">
        <v>292</v>
      </c>
      <c r="FD10" s="44">
        <v>69</v>
      </c>
      <c r="FE10" s="45"/>
      <c r="FF10" s="23"/>
      <c r="FG10" s="42">
        <v>4.5</v>
      </c>
      <c r="FH10" s="42">
        <v>333</v>
      </c>
      <c r="FI10" s="42">
        <v>12</v>
      </c>
      <c r="FJ10" s="43"/>
      <c r="FK10" s="44">
        <v>292</v>
      </c>
      <c r="FL10" s="44">
        <v>69</v>
      </c>
      <c r="FM10" s="45"/>
      <c r="FN10" s="23"/>
    </row>
    <row r="11" spans="1:170">
      <c r="A11" s="53">
        <v>42378</v>
      </c>
      <c r="B11" s="23"/>
      <c r="C11" s="54"/>
      <c r="D11" s="54"/>
      <c r="E11" s="54"/>
      <c r="F11" s="46"/>
      <c r="G11" s="44"/>
      <c r="H11" s="44"/>
      <c r="I11" s="45"/>
      <c r="J11" s="23"/>
      <c r="K11" s="54">
        <v>8</v>
      </c>
      <c r="L11" s="54">
        <v>115</v>
      </c>
      <c r="M11" s="54">
        <v>14</v>
      </c>
      <c r="N11" s="46"/>
      <c r="O11" s="44">
        <v>425</v>
      </c>
      <c r="P11" s="44">
        <v>113</v>
      </c>
      <c r="Q11" s="45"/>
      <c r="R11" s="23"/>
      <c r="S11" s="54">
        <v>8</v>
      </c>
      <c r="T11" s="54">
        <v>328</v>
      </c>
      <c r="U11" s="54">
        <v>36</v>
      </c>
      <c r="V11" s="46"/>
      <c r="W11" s="44">
        <v>870</v>
      </c>
      <c r="X11" s="44">
        <v>471</v>
      </c>
      <c r="Y11" s="45"/>
      <c r="Z11" s="23"/>
      <c r="AA11" s="54">
        <v>8</v>
      </c>
      <c r="AB11" s="54">
        <v>422</v>
      </c>
      <c r="AC11" s="54">
        <v>25</v>
      </c>
      <c r="AD11" s="46"/>
      <c r="AE11" s="44">
        <v>773</v>
      </c>
      <c r="AF11" s="44">
        <v>335</v>
      </c>
      <c r="AG11" s="45"/>
      <c r="AH11" s="23"/>
      <c r="AI11" s="54"/>
      <c r="AJ11" s="54"/>
      <c r="AK11" s="54"/>
      <c r="AL11" s="46"/>
      <c r="AM11" s="44"/>
      <c r="AN11" s="44"/>
      <c r="AO11" s="45"/>
      <c r="AP11" s="23"/>
      <c r="AQ11" s="54"/>
      <c r="AR11" s="54"/>
      <c r="AS11" s="54"/>
      <c r="AT11" s="46"/>
      <c r="AU11" s="44"/>
      <c r="AV11" s="44">
        <v>-265</v>
      </c>
      <c r="AW11" s="45"/>
      <c r="AX11" s="23"/>
      <c r="AY11" s="54">
        <v>8</v>
      </c>
      <c r="AZ11" s="54">
        <v>348</v>
      </c>
      <c r="BA11" s="54">
        <v>24</v>
      </c>
      <c r="BB11" s="46"/>
      <c r="BC11" s="44">
        <v>656</v>
      </c>
      <c r="BD11" s="44">
        <v>249</v>
      </c>
      <c r="BE11" s="45"/>
      <c r="BF11" s="23"/>
      <c r="BG11" s="54"/>
      <c r="BH11" s="54"/>
      <c r="BI11" s="54"/>
      <c r="BJ11" s="46"/>
      <c r="BK11" s="44"/>
      <c r="BL11" s="44"/>
      <c r="BM11" s="45"/>
      <c r="BN11" s="23"/>
      <c r="BO11" s="54"/>
      <c r="BP11" s="54"/>
      <c r="BQ11" s="54"/>
      <c r="BR11" s="46"/>
      <c r="BS11" s="44"/>
      <c r="BT11" s="44"/>
      <c r="BU11" s="45"/>
      <c r="BV11" s="23"/>
      <c r="BW11" s="54">
        <v>4</v>
      </c>
      <c r="BX11" s="54">
        <v>149</v>
      </c>
      <c r="BY11" s="54">
        <v>5</v>
      </c>
      <c r="BZ11" s="46"/>
      <c r="CA11" s="44">
        <v>144</v>
      </c>
      <c r="CB11" s="44">
        <v>41</v>
      </c>
      <c r="CC11" s="45"/>
      <c r="CD11" s="23"/>
      <c r="CE11" s="54">
        <v>4.2</v>
      </c>
      <c r="CF11" s="54">
        <v>440</v>
      </c>
      <c r="CG11" s="54">
        <v>18</v>
      </c>
      <c r="CH11" s="46"/>
      <c r="CI11" s="44">
        <v>529</v>
      </c>
      <c r="CJ11" s="44">
        <v>226</v>
      </c>
      <c r="CK11" s="45"/>
      <c r="CL11" s="23"/>
      <c r="CM11" s="54"/>
      <c r="CN11" s="54"/>
      <c r="CO11" s="54"/>
      <c r="CP11" s="46"/>
      <c r="CQ11" s="44"/>
      <c r="CR11" s="44"/>
      <c r="CS11" s="45"/>
      <c r="CT11" s="23"/>
      <c r="CU11" s="54">
        <v>5.5</v>
      </c>
      <c r="CV11" s="54">
        <v>285</v>
      </c>
      <c r="CW11" s="54">
        <v>12</v>
      </c>
      <c r="CX11" s="46"/>
      <c r="CY11" s="44">
        <v>272</v>
      </c>
      <c r="CZ11" s="44">
        <v>50</v>
      </c>
      <c r="DA11" s="45"/>
      <c r="DB11" s="23"/>
      <c r="DC11" s="54">
        <v>3.4</v>
      </c>
      <c r="DD11" s="54">
        <v>213</v>
      </c>
      <c r="DE11" s="54">
        <v>13</v>
      </c>
      <c r="DF11" s="46"/>
      <c r="DG11" s="44">
        <v>379</v>
      </c>
      <c r="DH11" s="44">
        <v>160</v>
      </c>
      <c r="DI11" s="45"/>
      <c r="DJ11" s="23"/>
      <c r="DK11" s="54">
        <v>8</v>
      </c>
      <c r="DL11" s="54">
        <v>407</v>
      </c>
      <c r="DM11" s="54">
        <v>29</v>
      </c>
      <c r="DN11" s="46"/>
      <c r="DO11" s="44">
        <v>811</v>
      </c>
      <c r="DP11" s="44">
        <v>379</v>
      </c>
      <c r="DQ11" s="45"/>
      <c r="DR11" s="23"/>
      <c r="DS11" s="54">
        <v>5</v>
      </c>
      <c r="DT11" s="54">
        <v>229</v>
      </c>
      <c r="DU11" s="54">
        <v>12</v>
      </c>
      <c r="DV11" s="46"/>
      <c r="DW11" s="44">
        <v>271</v>
      </c>
      <c r="DX11" s="44">
        <v>12</v>
      </c>
      <c r="DY11" s="45"/>
      <c r="DZ11" s="23"/>
      <c r="EA11" s="54">
        <v>7.5</v>
      </c>
      <c r="EB11" s="54">
        <v>460</v>
      </c>
      <c r="EC11" s="54">
        <v>27</v>
      </c>
      <c r="ED11" s="46"/>
      <c r="EE11" s="44">
        <v>807</v>
      </c>
      <c r="EF11" s="44">
        <v>484</v>
      </c>
      <c r="EG11" s="45"/>
      <c r="EH11" s="23"/>
      <c r="EI11" s="54">
        <v>7</v>
      </c>
      <c r="EJ11" s="54">
        <v>290</v>
      </c>
      <c r="EK11" s="54">
        <v>18</v>
      </c>
      <c r="EL11" s="46"/>
      <c r="EM11" s="44">
        <v>409</v>
      </c>
      <c r="EN11" s="44">
        <v>199</v>
      </c>
      <c r="EO11" s="45"/>
      <c r="EP11" s="23"/>
      <c r="EQ11" s="54">
        <v>6</v>
      </c>
      <c r="ER11" s="54">
        <v>359</v>
      </c>
      <c r="ES11" s="54">
        <v>15</v>
      </c>
      <c r="ET11" s="46"/>
      <c r="EU11" s="44">
        <v>404</v>
      </c>
      <c r="EV11" s="44">
        <v>131</v>
      </c>
      <c r="EW11" s="45"/>
      <c r="EX11" s="23"/>
      <c r="EY11" s="54">
        <v>6</v>
      </c>
      <c r="EZ11" s="54">
        <v>359</v>
      </c>
      <c r="FA11" s="54">
        <v>15</v>
      </c>
      <c r="FB11" s="46"/>
      <c r="FC11" s="44">
        <v>404</v>
      </c>
      <c r="FD11" s="44">
        <v>131</v>
      </c>
      <c r="FE11" s="45"/>
      <c r="FF11" s="23"/>
      <c r="FG11" s="54">
        <v>6</v>
      </c>
      <c r="FH11" s="54">
        <v>359</v>
      </c>
      <c r="FI11" s="54">
        <v>15</v>
      </c>
      <c r="FJ11" s="46"/>
      <c r="FK11" s="44">
        <v>404</v>
      </c>
      <c r="FL11" s="44">
        <v>131</v>
      </c>
      <c r="FM11" s="45"/>
      <c r="FN11" s="23"/>
    </row>
    <row r="12" spans="1:170">
      <c r="A12" s="53">
        <v>42379</v>
      </c>
      <c r="B12" s="23"/>
      <c r="C12" s="54"/>
      <c r="D12" s="54"/>
      <c r="E12" s="54"/>
      <c r="F12" s="46"/>
      <c r="G12" s="44"/>
      <c r="H12" s="44"/>
      <c r="I12" s="45"/>
      <c r="J12" s="23"/>
      <c r="K12" s="54">
        <v>8</v>
      </c>
      <c r="L12" s="54">
        <v>106</v>
      </c>
      <c r="M12" s="54">
        <v>16</v>
      </c>
      <c r="N12" s="46"/>
      <c r="O12" s="44">
        <v>476</v>
      </c>
      <c r="P12" s="44">
        <v>177</v>
      </c>
      <c r="Q12" s="45"/>
      <c r="R12" s="23"/>
      <c r="S12" s="54">
        <v>8</v>
      </c>
      <c r="T12" s="54">
        <v>380</v>
      </c>
      <c r="U12" s="54">
        <v>28</v>
      </c>
      <c r="V12" s="46"/>
      <c r="W12" s="44">
        <v>746</v>
      </c>
      <c r="X12" s="44">
        <v>357</v>
      </c>
      <c r="Y12" s="45"/>
      <c r="Z12" s="23"/>
      <c r="AA12" s="54">
        <v>8</v>
      </c>
      <c r="AB12" s="54">
        <v>436</v>
      </c>
      <c r="AC12" s="54">
        <v>32</v>
      </c>
      <c r="AD12" s="46"/>
      <c r="AE12" s="44">
        <v>713</v>
      </c>
      <c r="AF12" s="44">
        <v>305</v>
      </c>
      <c r="AG12" s="45"/>
      <c r="AH12" s="23"/>
      <c r="AI12" s="54"/>
      <c r="AJ12" s="54"/>
      <c r="AK12" s="54"/>
      <c r="AL12" s="46"/>
      <c r="AM12" s="44"/>
      <c r="AN12" s="44"/>
      <c r="AO12" s="45"/>
      <c r="AP12" s="23"/>
      <c r="AQ12" s="54"/>
      <c r="AR12" s="54"/>
      <c r="AS12" s="54"/>
      <c r="AT12" s="46"/>
      <c r="AU12" s="44"/>
      <c r="AV12" s="44">
        <v>-265</v>
      </c>
      <c r="AW12" s="45"/>
      <c r="AX12" s="23"/>
      <c r="AY12" s="54">
        <v>8</v>
      </c>
      <c r="AZ12" s="54">
        <v>307</v>
      </c>
      <c r="BA12" s="54">
        <v>17</v>
      </c>
      <c r="BB12" s="46"/>
      <c r="BC12" s="44">
        <v>525</v>
      </c>
      <c r="BD12" s="44">
        <v>160</v>
      </c>
      <c r="BE12" s="45"/>
      <c r="BF12" s="23"/>
      <c r="BG12" s="54"/>
      <c r="BH12" s="54"/>
      <c r="BI12" s="54"/>
      <c r="BJ12" s="46"/>
      <c r="BK12" s="44"/>
      <c r="BL12" s="44"/>
      <c r="BM12" s="45"/>
      <c r="BN12" s="23"/>
      <c r="BO12" s="54"/>
      <c r="BP12" s="54"/>
      <c r="BQ12" s="54"/>
      <c r="BR12" s="46"/>
      <c r="BS12" s="44"/>
      <c r="BT12" s="44"/>
      <c r="BU12" s="45"/>
      <c r="BV12" s="23"/>
      <c r="BW12" s="54">
        <v>4</v>
      </c>
      <c r="BX12" s="54">
        <v>109</v>
      </c>
      <c r="BY12" s="54">
        <v>10</v>
      </c>
      <c r="BZ12" s="46"/>
      <c r="CA12" s="44">
        <v>269</v>
      </c>
      <c r="CB12" s="44">
        <v>159</v>
      </c>
      <c r="CC12" s="45"/>
      <c r="CD12" s="23"/>
      <c r="CE12" s="54">
        <v>7</v>
      </c>
      <c r="CF12" s="54">
        <v>447</v>
      </c>
      <c r="CG12" s="54">
        <v>26</v>
      </c>
      <c r="CH12" s="46"/>
      <c r="CI12" s="44">
        <v>664</v>
      </c>
      <c r="CJ12" s="44">
        <v>370</v>
      </c>
      <c r="CK12" s="45"/>
      <c r="CL12" s="23"/>
      <c r="CM12" s="54"/>
      <c r="CN12" s="54"/>
      <c r="CO12" s="54"/>
      <c r="CP12" s="46"/>
      <c r="CQ12" s="44"/>
      <c r="CR12" s="44"/>
      <c r="CS12" s="45"/>
      <c r="CT12" s="23"/>
      <c r="CU12" s="54"/>
      <c r="CV12" s="54"/>
      <c r="CW12" s="54">
        <v>8</v>
      </c>
      <c r="CX12" s="46"/>
      <c r="CY12" s="44">
        <v>164</v>
      </c>
      <c r="CZ12" s="44">
        <v>59</v>
      </c>
      <c r="DA12" s="45"/>
      <c r="DB12" s="23"/>
      <c r="DC12" s="54">
        <v>3.8</v>
      </c>
      <c r="DD12" s="54">
        <v>131</v>
      </c>
      <c r="DE12" s="54">
        <v>12</v>
      </c>
      <c r="DF12" s="46"/>
      <c r="DG12" s="44">
        <v>258</v>
      </c>
      <c r="DH12" s="44">
        <v>141</v>
      </c>
      <c r="DI12" s="45"/>
      <c r="DJ12" s="23"/>
      <c r="DK12" s="54">
        <v>8</v>
      </c>
      <c r="DL12" s="54">
        <v>440</v>
      </c>
      <c r="DM12" s="54">
        <v>16</v>
      </c>
      <c r="DN12" s="46"/>
      <c r="DO12" s="44">
        <v>393</v>
      </c>
      <c r="DP12" s="44">
        <v>-16</v>
      </c>
      <c r="DQ12" s="45"/>
      <c r="DR12" s="23"/>
      <c r="DS12" s="54">
        <v>5</v>
      </c>
      <c r="DT12" s="54">
        <v>188</v>
      </c>
      <c r="DU12" s="54">
        <v>14</v>
      </c>
      <c r="DV12" s="46"/>
      <c r="DW12" s="44">
        <v>428</v>
      </c>
      <c r="DX12" s="44">
        <v>201</v>
      </c>
      <c r="DY12" s="45"/>
      <c r="DZ12" s="23"/>
      <c r="EA12" s="54">
        <v>8</v>
      </c>
      <c r="EB12" s="54">
        <v>411</v>
      </c>
      <c r="EC12" s="54">
        <v>20</v>
      </c>
      <c r="ED12" s="46"/>
      <c r="EE12" s="44">
        <v>559</v>
      </c>
      <c r="EF12" s="44">
        <v>288</v>
      </c>
      <c r="EG12" s="45"/>
      <c r="EH12" s="23"/>
      <c r="EI12" s="54">
        <v>7.8</v>
      </c>
      <c r="EJ12" s="54">
        <v>358</v>
      </c>
      <c r="EK12" s="54">
        <v>10</v>
      </c>
      <c r="EL12" s="46"/>
      <c r="EM12" s="44">
        <v>238</v>
      </c>
      <c r="EN12" s="44">
        <v>-59</v>
      </c>
      <c r="EO12" s="45"/>
      <c r="EP12" s="23"/>
      <c r="EQ12" s="54">
        <v>7</v>
      </c>
      <c r="ER12" s="54">
        <v>371</v>
      </c>
      <c r="ES12" s="54">
        <v>13</v>
      </c>
      <c r="ET12" s="46"/>
      <c r="EU12" s="44">
        <v>333</v>
      </c>
      <c r="EV12" s="44">
        <v>86</v>
      </c>
      <c r="EW12" s="45"/>
      <c r="EX12" s="23"/>
      <c r="EY12" s="54">
        <v>7</v>
      </c>
      <c r="EZ12" s="54">
        <v>371</v>
      </c>
      <c r="FA12" s="54">
        <v>13</v>
      </c>
      <c r="FB12" s="46"/>
      <c r="FC12" s="44">
        <v>333</v>
      </c>
      <c r="FD12" s="44">
        <v>86</v>
      </c>
      <c r="FE12" s="45"/>
      <c r="FF12" s="23"/>
      <c r="FG12" s="54">
        <v>7</v>
      </c>
      <c r="FH12" s="54">
        <v>371</v>
      </c>
      <c r="FI12" s="54">
        <v>13</v>
      </c>
      <c r="FJ12" s="46"/>
      <c r="FK12" s="44">
        <v>333</v>
      </c>
      <c r="FL12" s="44">
        <v>86</v>
      </c>
      <c r="FM12" s="45"/>
      <c r="FN12" s="23"/>
    </row>
    <row r="13" spans="1:170">
      <c r="A13" s="53">
        <v>42380</v>
      </c>
      <c r="B13" s="23"/>
      <c r="C13" s="54"/>
      <c r="D13" s="54"/>
      <c r="E13" s="54"/>
      <c r="F13" s="46"/>
      <c r="G13" s="44"/>
      <c r="H13" s="44"/>
      <c r="I13" s="45"/>
      <c r="J13" s="23"/>
      <c r="K13" s="54">
        <v>8</v>
      </c>
      <c r="L13" s="54">
        <v>113</v>
      </c>
      <c r="M13" s="54">
        <v>17</v>
      </c>
      <c r="N13" s="46"/>
      <c r="O13" s="44">
        <v>469</v>
      </c>
      <c r="P13" s="44">
        <v>167</v>
      </c>
      <c r="Q13" s="45"/>
      <c r="R13" s="23"/>
      <c r="S13" s="54">
        <v>8</v>
      </c>
      <c r="T13" s="54">
        <v>251</v>
      </c>
      <c r="U13" s="54">
        <v>25</v>
      </c>
      <c r="V13" s="46"/>
      <c r="W13" s="44">
        <v>614</v>
      </c>
      <c r="X13" s="44">
        <v>266</v>
      </c>
      <c r="Y13" s="45"/>
      <c r="Z13" s="23"/>
      <c r="AA13" s="54">
        <v>8</v>
      </c>
      <c r="AB13" s="54">
        <v>375</v>
      </c>
      <c r="AC13" s="54">
        <v>26</v>
      </c>
      <c r="AD13" s="46"/>
      <c r="AE13" s="44">
        <v>600</v>
      </c>
      <c r="AF13" s="44">
        <v>211</v>
      </c>
      <c r="AG13" s="45"/>
      <c r="AH13" s="23"/>
      <c r="AI13" s="54"/>
      <c r="AJ13" s="54"/>
      <c r="AK13" s="54"/>
      <c r="AL13" s="46"/>
      <c r="AM13" s="44"/>
      <c r="AN13" s="44"/>
      <c r="AO13" s="45"/>
      <c r="AP13" s="23"/>
      <c r="AQ13" s="54">
        <v>8</v>
      </c>
      <c r="AR13" s="54">
        <v>416</v>
      </c>
      <c r="AS13" s="54">
        <v>26</v>
      </c>
      <c r="AT13" s="46"/>
      <c r="AU13" s="44">
        <v>645</v>
      </c>
      <c r="AV13" s="44">
        <v>243</v>
      </c>
      <c r="AW13" s="45"/>
      <c r="AX13" s="23"/>
      <c r="AY13" s="54">
        <v>8</v>
      </c>
      <c r="AZ13" s="54">
        <v>400</v>
      </c>
      <c r="BA13" s="54">
        <v>17</v>
      </c>
      <c r="BB13" s="46"/>
      <c r="BC13" s="44">
        <v>411</v>
      </c>
      <c r="BD13" s="44">
        <v>14</v>
      </c>
      <c r="BE13" s="45"/>
      <c r="BF13" s="23"/>
      <c r="BG13" s="54"/>
      <c r="BH13" s="54"/>
      <c r="BI13" s="54"/>
      <c r="BJ13" s="46"/>
      <c r="BK13" s="44"/>
      <c r="BL13" s="44"/>
      <c r="BM13" s="45"/>
      <c r="BN13" s="23"/>
      <c r="BO13" s="54"/>
      <c r="BP13" s="54"/>
      <c r="BQ13" s="54"/>
      <c r="BR13" s="46"/>
      <c r="BS13" s="44"/>
      <c r="BT13" s="44"/>
      <c r="BU13" s="45"/>
      <c r="BV13" s="23"/>
      <c r="BW13" s="54">
        <v>5.4</v>
      </c>
      <c r="BX13" s="54">
        <v>138</v>
      </c>
      <c r="BY13" s="54">
        <v>20</v>
      </c>
      <c r="BZ13" s="46"/>
      <c r="CA13" s="44">
        <v>399</v>
      </c>
      <c r="CB13" s="44">
        <v>126</v>
      </c>
      <c r="CC13" s="45"/>
      <c r="CD13" s="23"/>
      <c r="CE13" s="54">
        <v>8</v>
      </c>
      <c r="CF13" s="54">
        <v>333</v>
      </c>
      <c r="CG13" s="54">
        <v>21</v>
      </c>
      <c r="CH13" s="46"/>
      <c r="CI13" s="44">
        <v>563</v>
      </c>
      <c r="CJ13" s="44">
        <v>309</v>
      </c>
      <c r="CK13" s="45"/>
      <c r="CL13" s="23"/>
      <c r="CM13" s="54"/>
      <c r="CN13" s="54"/>
      <c r="CO13" s="54"/>
      <c r="CP13" s="46"/>
      <c r="CQ13" s="44"/>
      <c r="CR13" s="44"/>
      <c r="CS13" s="45"/>
      <c r="CT13" s="23"/>
      <c r="CU13" s="54">
        <v>5.3</v>
      </c>
      <c r="CV13" s="54">
        <v>332</v>
      </c>
      <c r="CW13" s="54">
        <v>14</v>
      </c>
      <c r="CX13" s="46"/>
      <c r="CY13" s="44">
        <v>380</v>
      </c>
      <c r="CZ13" s="44">
        <v>146</v>
      </c>
      <c r="DA13" s="45"/>
      <c r="DB13" s="23"/>
      <c r="DC13" s="54">
        <v>8</v>
      </c>
      <c r="DD13" s="54">
        <v>258</v>
      </c>
      <c r="DE13" s="54">
        <v>15</v>
      </c>
      <c r="DF13" s="46"/>
      <c r="DG13" s="44">
        <v>391</v>
      </c>
      <c r="DH13" s="44">
        <v>59</v>
      </c>
      <c r="DI13" s="45"/>
      <c r="DJ13" s="23"/>
      <c r="DK13" s="54">
        <v>8</v>
      </c>
      <c r="DL13" s="54">
        <v>390</v>
      </c>
      <c r="DM13" s="54">
        <v>23</v>
      </c>
      <c r="DN13" s="46"/>
      <c r="DO13" s="44">
        <v>619</v>
      </c>
      <c r="DP13" s="44">
        <v>225</v>
      </c>
      <c r="DQ13" s="45"/>
      <c r="DR13" s="23"/>
      <c r="DS13" s="54">
        <v>5</v>
      </c>
      <c r="DT13" s="54">
        <v>214</v>
      </c>
      <c r="DU13" s="54">
        <v>11</v>
      </c>
      <c r="DV13" s="46"/>
      <c r="DW13" s="44">
        <v>219</v>
      </c>
      <c r="DX13" s="44">
        <v>-17</v>
      </c>
      <c r="DY13" s="45"/>
      <c r="DZ13" s="23"/>
      <c r="EA13" s="54"/>
      <c r="EB13" s="54"/>
      <c r="EC13" s="54"/>
      <c r="ED13" s="46"/>
      <c r="EE13" s="44"/>
      <c r="EF13" s="44"/>
      <c r="EG13" s="45"/>
      <c r="EH13" s="23"/>
      <c r="EI13" s="54">
        <v>6</v>
      </c>
      <c r="EJ13" s="54">
        <v>297</v>
      </c>
      <c r="EK13" s="54">
        <v>9</v>
      </c>
      <c r="EL13" s="46"/>
      <c r="EM13" s="44">
        <v>315</v>
      </c>
      <c r="EN13" s="44">
        <v>79</v>
      </c>
      <c r="EO13" s="45"/>
      <c r="EP13" s="23"/>
      <c r="EQ13" s="54">
        <v>5.5</v>
      </c>
      <c r="ER13" s="54">
        <v>417</v>
      </c>
      <c r="ES13" s="54">
        <v>21</v>
      </c>
      <c r="ET13" s="46"/>
      <c r="EU13" s="44">
        <v>580</v>
      </c>
      <c r="EV13" s="44">
        <v>327</v>
      </c>
      <c r="EW13" s="45"/>
      <c r="EX13" s="23"/>
      <c r="EY13" s="54">
        <v>5.5</v>
      </c>
      <c r="EZ13" s="54">
        <v>417</v>
      </c>
      <c r="FA13" s="54">
        <v>21</v>
      </c>
      <c r="FB13" s="46"/>
      <c r="FC13" s="44">
        <v>580</v>
      </c>
      <c r="FD13" s="44">
        <v>327</v>
      </c>
      <c r="FE13" s="45"/>
      <c r="FF13" s="23"/>
      <c r="FG13" s="54">
        <v>5.5</v>
      </c>
      <c r="FH13" s="54">
        <v>417</v>
      </c>
      <c r="FI13" s="54">
        <v>21</v>
      </c>
      <c r="FJ13" s="46"/>
      <c r="FK13" s="44">
        <v>580</v>
      </c>
      <c r="FL13" s="44">
        <v>327</v>
      </c>
      <c r="FM13" s="45"/>
      <c r="FN13" s="23"/>
    </row>
    <row r="14" spans="1:170">
      <c r="A14" s="48" t="s">
        <v>42</v>
      </c>
      <c r="B14" s="23"/>
      <c r="C14" s="49">
        <f t="shared" ref="C14:E14" si="42">SUM(C9:C13)</f>
        <v>0</v>
      </c>
      <c r="D14" s="49">
        <f t="shared" si="42"/>
        <v>0</v>
      </c>
      <c r="E14" s="49">
        <f t="shared" si="42"/>
        <v>0</v>
      </c>
      <c r="F14" s="50">
        <f>IFERROR(SUM(D14/E14),0)</f>
        <v>0</v>
      </c>
      <c r="G14" s="51">
        <f t="shared" ref="G14:H14" si="43">SUM(G9:G13)</f>
        <v>0</v>
      </c>
      <c r="H14" s="51">
        <f t="shared" si="43"/>
        <v>0</v>
      </c>
      <c r="I14" s="52"/>
      <c r="J14" s="23"/>
      <c r="K14" s="49">
        <f t="shared" ref="K14:M14" si="44">SUM(K9:K13)</f>
        <v>38</v>
      </c>
      <c r="L14" s="49">
        <f t="shared" si="44"/>
        <v>529</v>
      </c>
      <c r="M14" s="49">
        <f t="shared" si="44"/>
        <v>74</v>
      </c>
      <c r="N14" s="50">
        <f>IFERROR(SUM(L14/M14),0)</f>
        <v>7.1486486486486482</v>
      </c>
      <c r="O14" s="51">
        <f t="shared" ref="O14:P14" si="45">SUM(O9:O13)</f>
        <v>2198</v>
      </c>
      <c r="P14" s="51">
        <f t="shared" si="45"/>
        <v>752</v>
      </c>
      <c r="Q14" s="52"/>
      <c r="R14" s="23"/>
      <c r="S14" s="49">
        <f t="shared" ref="S14:U14" si="46">SUM(S9:S13)</f>
        <v>40</v>
      </c>
      <c r="T14" s="49">
        <f t="shared" si="46"/>
        <v>1611</v>
      </c>
      <c r="U14" s="49">
        <f t="shared" si="46"/>
        <v>138</v>
      </c>
      <c r="V14" s="50">
        <f>IFERROR(SUM(T14/U14),0)</f>
        <v>11.673913043478262</v>
      </c>
      <c r="W14" s="51">
        <f t="shared" ref="W14:X14" si="47">SUM(W9:W13)</f>
        <v>3635</v>
      </c>
      <c r="X14" s="51">
        <f t="shared" si="47"/>
        <v>1708</v>
      </c>
      <c r="Y14" s="52"/>
      <c r="Z14" s="23"/>
      <c r="AA14" s="49">
        <f t="shared" ref="AA14:AC14" si="48">SUM(AA9:AA13)</f>
        <v>40</v>
      </c>
      <c r="AB14" s="49">
        <f t="shared" si="48"/>
        <v>2158</v>
      </c>
      <c r="AC14" s="49">
        <f t="shared" si="48"/>
        <v>136</v>
      </c>
      <c r="AD14" s="50">
        <f>IFERROR(SUM(AB14/AC14),0)</f>
        <v>15.867647058823529</v>
      </c>
      <c r="AE14" s="51">
        <f t="shared" ref="AE14:AF14" si="49">SUM(AE9:AE13)</f>
        <v>3654</v>
      </c>
      <c r="AF14" s="51">
        <f t="shared" si="49"/>
        <v>1499</v>
      </c>
      <c r="AG14" s="52"/>
      <c r="AH14" s="23"/>
      <c r="AI14" s="49">
        <f t="shared" ref="AI14:AK14" si="50">SUM(AI9:AI13)</f>
        <v>0</v>
      </c>
      <c r="AJ14" s="49">
        <f t="shared" si="50"/>
        <v>0</v>
      </c>
      <c r="AK14" s="49">
        <f t="shared" si="50"/>
        <v>0</v>
      </c>
      <c r="AL14" s="50">
        <f>IFERROR(SUM(AJ14/AK14),0)</f>
        <v>0</v>
      </c>
      <c r="AM14" s="51">
        <f t="shared" ref="AM14:AN14" si="51">SUM(AM9:AM13)</f>
        <v>0</v>
      </c>
      <c r="AN14" s="51">
        <f t="shared" si="51"/>
        <v>0</v>
      </c>
      <c r="AO14" s="52"/>
      <c r="AP14" s="23"/>
      <c r="AQ14" s="49">
        <f t="shared" ref="AQ14:AS14" si="52">SUM(AQ9:AQ13)</f>
        <v>16</v>
      </c>
      <c r="AR14" s="49">
        <f t="shared" si="52"/>
        <v>744</v>
      </c>
      <c r="AS14" s="49">
        <f t="shared" si="52"/>
        <v>46</v>
      </c>
      <c r="AT14" s="50">
        <f>IFERROR(SUM(AR14/AS14),0)</f>
        <v>16.173913043478262</v>
      </c>
      <c r="AU14" s="51">
        <f t="shared" ref="AU14:AV14" si="53">SUM(AU9:AU13)</f>
        <v>1164</v>
      </c>
      <c r="AV14" s="51">
        <f t="shared" si="53"/>
        <v>-172</v>
      </c>
      <c r="AW14" s="52"/>
      <c r="AX14" s="23"/>
      <c r="AY14" s="49">
        <f t="shared" ref="AY14:BA14" si="54">SUM(AY9:AY13)</f>
        <v>40</v>
      </c>
      <c r="AZ14" s="49">
        <f t="shared" si="54"/>
        <v>1417</v>
      </c>
      <c r="BA14" s="49">
        <f t="shared" si="54"/>
        <v>95</v>
      </c>
      <c r="BB14" s="50">
        <f>IFERROR(SUM(AZ14/BA14),0)</f>
        <v>14.91578947368421</v>
      </c>
      <c r="BC14" s="51">
        <f t="shared" ref="BC14:BD14" si="55">SUM(BC9:BC13)</f>
        <v>2754</v>
      </c>
      <c r="BD14" s="51">
        <f t="shared" si="55"/>
        <v>860</v>
      </c>
      <c r="BE14" s="52"/>
      <c r="BF14" s="23"/>
      <c r="BG14" s="49">
        <f t="shared" ref="BG14:BI14" si="56">SUM(BG9:BG13)</f>
        <v>6</v>
      </c>
      <c r="BH14" s="49">
        <f t="shared" si="56"/>
        <v>256</v>
      </c>
      <c r="BI14" s="49">
        <f t="shared" si="56"/>
        <v>12</v>
      </c>
      <c r="BJ14" s="50">
        <f>IFERROR(SUM(BH14/BI14),0)</f>
        <v>21.333333333333332</v>
      </c>
      <c r="BK14" s="51">
        <f t="shared" ref="BK14:BL14" si="57">SUM(BK9:BK13)</f>
        <v>343</v>
      </c>
      <c r="BL14" s="51">
        <f t="shared" si="57"/>
        <v>148</v>
      </c>
      <c r="BM14" s="52"/>
      <c r="BN14" s="23"/>
      <c r="BO14" s="49">
        <f t="shared" ref="BO14:BQ14" si="58">SUM(BO9:BO13)</f>
        <v>0</v>
      </c>
      <c r="BP14" s="49">
        <f t="shared" si="58"/>
        <v>0</v>
      </c>
      <c r="BQ14" s="49">
        <f t="shared" si="58"/>
        <v>0</v>
      </c>
      <c r="BR14" s="50">
        <f>IFERROR(SUM(BP14/BQ14),0)</f>
        <v>0</v>
      </c>
      <c r="BS14" s="51">
        <f t="shared" ref="BS14:BT14" si="59">SUM(BS9:BS13)</f>
        <v>0</v>
      </c>
      <c r="BT14" s="51">
        <f t="shared" si="59"/>
        <v>0</v>
      </c>
      <c r="BU14" s="52"/>
      <c r="BV14" s="23"/>
      <c r="BW14" s="49">
        <f t="shared" ref="BW14:BY14" si="60">SUM(BW9:BW13)</f>
        <v>25.4</v>
      </c>
      <c r="BX14" s="49">
        <f t="shared" si="60"/>
        <v>710</v>
      </c>
      <c r="BY14" s="49">
        <f t="shared" si="60"/>
        <v>54</v>
      </c>
      <c r="BZ14" s="50">
        <f>IFERROR(SUM(BX14/BY14),0)</f>
        <v>13.148148148148149</v>
      </c>
      <c r="CA14" s="51">
        <f t="shared" ref="CA14:CB14" si="61">SUM(CA9:CA13)</f>
        <v>1224</v>
      </c>
      <c r="CB14" s="51">
        <f t="shared" si="61"/>
        <v>537</v>
      </c>
      <c r="CC14" s="52"/>
      <c r="CD14" s="23"/>
      <c r="CE14" s="49">
        <f t="shared" ref="CE14:CG14" si="62">SUM(CE9:CE13)</f>
        <v>33.200000000000003</v>
      </c>
      <c r="CF14" s="49">
        <f t="shared" si="62"/>
        <v>2053</v>
      </c>
      <c r="CG14" s="49">
        <f t="shared" si="62"/>
        <v>104</v>
      </c>
      <c r="CH14" s="50">
        <f>IFERROR(SUM(CF14/CG14),0)</f>
        <v>19.740384615384617</v>
      </c>
      <c r="CI14" s="51">
        <f t="shared" ref="CI14:CJ14" si="63">SUM(CI9:CI13)</f>
        <v>2810</v>
      </c>
      <c r="CJ14" s="51">
        <f t="shared" si="63"/>
        <v>1386</v>
      </c>
      <c r="CK14" s="52"/>
      <c r="CL14" s="23"/>
      <c r="CM14" s="49">
        <f t="shared" ref="CM14:CO14" si="64">SUM(CM9:CM13)</f>
        <v>0</v>
      </c>
      <c r="CN14" s="49">
        <f t="shared" si="64"/>
        <v>0</v>
      </c>
      <c r="CO14" s="49">
        <f t="shared" si="64"/>
        <v>0</v>
      </c>
      <c r="CP14" s="50">
        <f>IFERROR(SUM(CN14/CO14),0)</f>
        <v>0</v>
      </c>
      <c r="CQ14" s="51">
        <f t="shared" ref="CQ14:CR14" si="65">SUM(CQ9:CQ13)</f>
        <v>0</v>
      </c>
      <c r="CR14" s="51">
        <f t="shared" si="65"/>
        <v>0</v>
      </c>
      <c r="CS14" s="52"/>
      <c r="CT14" s="23"/>
      <c r="CU14" s="49">
        <f t="shared" ref="CU14:CW14" si="66">SUM(CU9:CU13)</f>
        <v>21</v>
      </c>
      <c r="CV14" s="49">
        <f t="shared" si="66"/>
        <v>1164</v>
      </c>
      <c r="CW14" s="49">
        <f t="shared" si="66"/>
        <v>65</v>
      </c>
      <c r="CX14" s="50">
        <f>IFERROR(SUM(CV14/CW14),0)</f>
        <v>17.907692307692308</v>
      </c>
      <c r="CY14" s="51">
        <f t="shared" ref="CY14:CZ14" si="67">SUM(CY9:CY13)</f>
        <v>1393</v>
      </c>
      <c r="CZ14" s="51">
        <f t="shared" si="67"/>
        <v>370</v>
      </c>
      <c r="DA14" s="52"/>
      <c r="DB14" s="23"/>
      <c r="DC14" s="49">
        <f t="shared" ref="DC14:DE14" si="68">SUM(DC9:DC13)</f>
        <v>29.6</v>
      </c>
      <c r="DD14" s="49">
        <f t="shared" si="68"/>
        <v>1126</v>
      </c>
      <c r="DE14" s="49">
        <f t="shared" si="68"/>
        <v>77</v>
      </c>
      <c r="DF14" s="50">
        <f>IFERROR(SUM(DD14/DE14),0)</f>
        <v>14.623376623376624</v>
      </c>
      <c r="DG14" s="51">
        <f t="shared" ref="DG14:DH14" si="69">SUM(DG9:DG13)</f>
        <v>1839</v>
      </c>
      <c r="DH14" s="51">
        <f t="shared" si="69"/>
        <v>687</v>
      </c>
      <c r="DI14" s="52"/>
      <c r="DJ14" s="23"/>
      <c r="DK14" s="49">
        <f t="shared" ref="DK14:DM14" si="70">SUM(DK9:DK13)</f>
        <v>40</v>
      </c>
      <c r="DL14" s="49">
        <f t="shared" si="70"/>
        <v>2014</v>
      </c>
      <c r="DM14" s="49">
        <f t="shared" si="70"/>
        <v>106</v>
      </c>
      <c r="DN14" s="50">
        <f>IFERROR(SUM(DL14/DM14),0)</f>
        <v>19</v>
      </c>
      <c r="DO14" s="51">
        <f t="shared" ref="DO14:DP14" si="71">SUM(DO9:DO13)</f>
        <v>2613</v>
      </c>
      <c r="DP14" s="51">
        <f t="shared" si="71"/>
        <v>657</v>
      </c>
      <c r="DQ14" s="52"/>
      <c r="DR14" s="23"/>
      <c r="DS14" s="49">
        <f t="shared" ref="DS14:DU14" si="72">SUM(DS9:DS13)</f>
        <v>25</v>
      </c>
      <c r="DT14" s="49">
        <f t="shared" si="72"/>
        <v>1076</v>
      </c>
      <c r="DU14" s="49">
        <f t="shared" si="72"/>
        <v>58</v>
      </c>
      <c r="DV14" s="50">
        <f>IFERROR(SUM(DT14/DU14),0)</f>
        <v>18.551724137931036</v>
      </c>
      <c r="DW14" s="51">
        <f t="shared" ref="DW14:DX14" si="73">SUM(DW9:DW13)</f>
        <v>1338</v>
      </c>
      <c r="DX14" s="51">
        <f t="shared" si="73"/>
        <v>104</v>
      </c>
      <c r="DY14" s="52"/>
      <c r="DZ14" s="23"/>
      <c r="EA14" s="49">
        <f t="shared" ref="EA14:EC14" si="74">SUM(EA9:EA13)</f>
        <v>30</v>
      </c>
      <c r="EB14" s="49">
        <f t="shared" si="74"/>
        <v>1811</v>
      </c>
      <c r="EC14" s="49">
        <f t="shared" si="74"/>
        <v>96</v>
      </c>
      <c r="ED14" s="50">
        <f>IFERROR(SUM(EB14/EC14),0)</f>
        <v>18.864583333333332</v>
      </c>
      <c r="EE14" s="51">
        <f t="shared" ref="EE14:EF14" si="75">SUM(EE9:EE13)</f>
        <v>2789</v>
      </c>
      <c r="EF14" s="51">
        <f t="shared" si="75"/>
        <v>1557</v>
      </c>
      <c r="EG14" s="52"/>
      <c r="EH14" s="23"/>
      <c r="EI14" s="49">
        <f t="shared" ref="EI14:EK14" si="76">SUM(EI9:EI13)</f>
        <v>24.8</v>
      </c>
      <c r="EJ14" s="49">
        <f t="shared" si="76"/>
        <v>1108</v>
      </c>
      <c r="EK14" s="49">
        <f t="shared" si="76"/>
        <v>46</v>
      </c>
      <c r="EL14" s="50">
        <f>IFERROR(SUM(EJ14/EK14),0)</f>
        <v>24.086956521739129</v>
      </c>
      <c r="EM14" s="51">
        <f t="shared" ref="EM14:EN14" si="77">SUM(EM9:EM13)</f>
        <v>1222</v>
      </c>
      <c r="EN14" s="51">
        <f t="shared" si="77"/>
        <v>249</v>
      </c>
      <c r="EO14" s="52"/>
      <c r="EP14" s="23"/>
      <c r="EQ14" s="49">
        <f t="shared" ref="EQ14:ES14" si="78">SUM(EQ9:EQ13)</f>
        <v>29</v>
      </c>
      <c r="ER14" s="49">
        <f t="shared" si="78"/>
        <v>1845</v>
      </c>
      <c r="ES14" s="49">
        <f t="shared" si="78"/>
        <v>70</v>
      </c>
      <c r="ET14" s="50">
        <f>IFERROR(SUM(ER14/ES14),0)</f>
        <v>26.357142857142858</v>
      </c>
      <c r="EU14" s="51">
        <f t="shared" ref="EU14:EV14" si="79">SUM(EU9:EU13)</f>
        <v>1885</v>
      </c>
      <c r="EV14" s="51">
        <f t="shared" si="79"/>
        <v>608</v>
      </c>
      <c r="EW14" s="52"/>
      <c r="EX14" s="23"/>
      <c r="EY14" s="49">
        <f t="shared" ref="EY14:FA14" si="80">SUM(EY9:EY13)</f>
        <v>29</v>
      </c>
      <c r="EZ14" s="49">
        <f t="shared" si="80"/>
        <v>1845</v>
      </c>
      <c r="FA14" s="49">
        <f t="shared" si="80"/>
        <v>70</v>
      </c>
      <c r="FB14" s="50">
        <f>IFERROR(SUM(EZ14/FA14),0)</f>
        <v>26.357142857142858</v>
      </c>
      <c r="FC14" s="51">
        <f t="shared" ref="FC14:FD14" si="81">SUM(FC9:FC13)</f>
        <v>1885</v>
      </c>
      <c r="FD14" s="51">
        <f t="shared" si="81"/>
        <v>608</v>
      </c>
      <c r="FE14" s="52"/>
      <c r="FF14" s="23"/>
      <c r="FG14" s="49">
        <f t="shared" ref="FG14:FI14" si="82">SUM(FG9:FG13)</f>
        <v>29</v>
      </c>
      <c r="FH14" s="49">
        <f t="shared" si="82"/>
        <v>1845</v>
      </c>
      <c r="FI14" s="49">
        <f t="shared" si="82"/>
        <v>70</v>
      </c>
      <c r="FJ14" s="50">
        <f>IFERROR(SUM(FH14/FI14),0)</f>
        <v>26.357142857142858</v>
      </c>
      <c r="FK14" s="51">
        <f t="shared" ref="FK14:FL14" si="83">SUM(FK9:FK13)</f>
        <v>1885</v>
      </c>
      <c r="FL14" s="51">
        <f t="shared" si="83"/>
        <v>608</v>
      </c>
      <c r="FM14" s="52"/>
      <c r="FN14" s="23"/>
    </row>
    <row r="15" spans="1:170">
      <c r="A15" s="53">
        <v>42383</v>
      </c>
      <c r="B15" s="23"/>
      <c r="C15" s="42"/>
      <c r="D15" s="42"/>
      <c r="E15" s="42"/>
      <c r="F15" s="43"/>
      <c r="G15" s="44"/>
      <c r="H15" s="44"/>
      <c r="I15" s="45"/>
      <c r="J15" s="23"/>
      <c r="K15" s="42">
        <v>8</v>
      </c>
      <c r="L15" s="42">
        <v>121</v>
      </c>
      <c r="M15" s="42">
        <v>14</v>
      </c>
      <c r="N15" s="43"/>
      <c r="O15" s="44">
        <v>355</v>
      </c>
      <c r="P15" s="44">
        <v>45</v>
      </c>
      <c r="Q15" s="45"/>
      <c r="R15" s="23"/>
      <c r="S15" s="42">
        <v>8</v>
      </c>
      <c r="T15" s="42">
        <v>360</v>
      </c>
      <c r="U15" s="42">
        <v>32</v>
      </c>
      <c r="V15" s="43"/>
      <c r="W15" s="44">
        <v>791</v>
      </c>
      <c r="X15" s="44">
        <v>391</v>
      </c>
      <c r="Y15" s="45"/>
      <c r="Z15" s="23"/>
      <c r="AA15" s="42">
        <v>8</v>
      </c>
      <c r="AB15" s="42">
        <v>444</v>
      </c>
      <c r="AC15" s="42">
        <v>28</v>
      </c>
      <c r="AD15" s="43"/>
      <c r="AE15" s="44">
        <v>835</v>
      </c>
      <c r="AF15" s="44">
        <v>403</v>
      </c>
      <c r="AG15" s="45"/>
      <c r="AH15" s="23"/>
      <c r="AI15" s="42"/>
      <c r="AJ15" s="42"/>
      <c r="AK15" s="42"/>
      <c r="AL15" s="43"/>
      <c r="AM15" s="44"/>
      <c r="AN15" s="44"/>
      <c r="AO15" s="45"/>
      <c r="AP15" s="23"/>
      <c r="AQ15" s="42">
        <v>8</v>
      </c>
      <c r="AR15" s="42">
        <v>450</v>
      </c>
      <c r="AS15" s="42">
        <v>24</v>
      </c>
      <c r="AT15" s="43"/>
      <c r="AU15" s="44">
        <v>703</v>
      </c>
      <c r="AV15" s="44">
        <v>269</v>
      </c>
      <c r="AW15" s="45"/>
      <c r="AX15" s="23"/>
      <c r="AY15" s="42">
        <v>8</v>
      </c>
      <c r="AZ15" s="42">
        <v>273</v>
      </c>
      <c r="BA15" s="42">
        <v>20</v>
      </c>
      <c r="BB15" s="43"/>
      <c r="BC15" s="44">
        <v>528</v>
      </c>
      <c r="BD15" s="44">
        <v>160</v>
      </c>
      <c r="BE15" s="45"/>
      <c r="BF15" s="23"/>
      <c r="BG15" s="42">
        <v>6</v>
      </c>
      <c r="BH15" s="42">
        <v>177</v>
      </c>
      <c r="BI15" s="42">
        <v>19</v>
      </c>
      <c r="BJ15" s="43"/>
      <c r="BK15" s="44">
        <v>545</v>
      </c>
      <c r="BL15" s="44">
        <v>382</v>
      </c>
      <c r="BM15" s="45"/>
      <c r="BN15" s="23"/>
      <c r="BO15" s="42"/>
      <c r="BP15" s="42"/>
      <c r="BQ15" s="42"/>
      <c r="BR15" s="43"/>
      <c r="BS15" s="44"/>
      <c r="BT15" s="44"/>
      <c r="BU15" s="45"/>
      <c r="BV15" s="23"/>
      <c r="BW15" s="42">
        <v>6</v>
      </c>
      <c r="BX15" s="42">
        <v>110</v>
      </c>
      <c r="BY15" s="42">
        <v>10</v>
      </c>
      <c r="BZ15" s="43"/>
      <c r="CA15" s="44">
        <v>286</v>
      </c>
      <c r="CB15" s="44">
        <v>133</v>
      </c>
      <c r="CC15" s="45"/>
      <c r="CD15" s="23"/>
      <c r="CE15" s="42">
        <v>6.1</v>
      </c>
      <c r="CF15" s="42">
        <v>327</v>
      </c>
      <c r="CG15" s="42">
        <v>9</v>
      </c>
      <c r="CH15" s="43"/>
      <c r="CI15" s="44">
        <v>201</v>
      </c>
      <c r="CJ15" s="44">
        <v>-32</v>
      </c>
      <c r="CK15" s="45"/>
      <c r="CL15" s="23"/>
      <c r="CM15" s="42"/>
      <c r="CN15" s="42"/>
      <c r="CO15" s="42"/>
      <c r="CP15" s="43"/>
      <c r="CQ15" s="44"/>
      <c r="CR15" s="44"/>
      <c r="CS15" s="45"/>
      <c r="CT15" s="23"/>
      <c r="CU15" s="42">
        <v>4.4000000000000004</v>
      </c>
      <c r="CV15" s="42">
        <v>350</v>
      </c>
      <c r="CW15" s="42">
        <v>9</v>
      </c>
      <c r="CX15" s="43"/>
      <c r="CY15" s="44">
        <v>254</v>
      </c>
      <c r="CZ15" s="44">
        <v>19</v>
      </c>
      <c r="DA15" s="45"/>
      <c r="DB15" s="23"/>
      <c r="DC15" s="42">
        <v>6.5</v>
      </c>
      <c r="DD15" s="42">
        <v>184</v>
      </c>
      <c r="DE15" s="42">
        <v>13</v>
      </c>
      <c r="DF15" s="43"/>
      <c r="DG15" s="44">
        <v>288</v>
      </c>
      <c r="DH15" s="44">
        <v>90</v>
      </c>
      <c r="DI15" s="45"/>
      <c r="DJ15" s="23"/>
      <c r="DK15" s="42">
        <v>8</v>
      </c>
      <c r="DL15" s="42">
        <v>380</v>
      </c>
      <c r="DM15" s="42">
        <v>23</v>
      </c>
      <c r="DN15" s="43"/>
      <c r="DO15" s="44">
        <v>610</v>
      </c>
      <c r="DP15" s="44">
        <v>202</v>
      </c>
      <c r="DQ15" s="45"/>
      <c r="DR15" s="23"/>
      <c r="DS15" s="42">
        <v>5</v>
      </c>
      <c r="DT15" s="42">
        <v>225</v>
      </c>
      <c r="DU15" s="42">
        <v>15</v>
      </c>
      <c r="DV15" s="43"/>
      <c r="DW15" s="44">
        <v>453</v>
      </c>
      <c r="DX15" s="44">
        <v>203</v>
      </c>
      <c r="DY15" s="45"/>
      <c r="DZ15" s="23"/>
      <c r="EA15" s="42">
        <v>7.5</v>
      </c>
      <c r="EB15" s="42">
        <v>463</v>
      </c>
      <c r="EC15" s="42">
        <v>24</v>
      </c>
      <c r="ED15" s="43"/>
      <c r="EE15" s="44">
        <v>624</v>
      </c>
      <c r="EF15" s="44">
        <v>303</v>
      </c>
      <c r="EG15" s="45"/>
      <c r="EH15" s="23"/>
      <c r="EI15" s="42">
        <v>6</v>
      </c>
      <c r="EJ15" s="42">
        <v>261</v>
      </c>
      <c r="EK15" s="42">
        <v>7</v>
      </c>
      <c r="EL15" s="43"/>
      <c r="EM15" s="44">
        <v>193</v>
      </c>
      <c r="EN15" s="44">
        <v>-43</v>
      </c>
      <c r="EO15" s="45"/>
      <c r="EP15" s="23"/>
      <c r="EQ15" s="42"/>
      <c r="ER15" s="42"/>
      <c r="ES15" s="42"/>
      <c r="ET15" s="43"/>
      <c r="EU15" s="44"/>
      <c r="EV15" s="44"/>
      <c r="EW15" s="45"/>
      <c r="EX15" s="23"/>
      <c r="EY15" s="42"/>
      <c r="EZ15" s="42"/>
      <c r="FA15" s="42"/>
      <c r="FB15" s="43"/>
      <c r="FC15" s="44"/>
      <c r="FD15" s="44"/>
      <c r="FE15" s="45"/>
      <c r="FF15" s="23"/>
      <c r="FG15" s="42"/>
      <c r="FH15" s="42"/>
      <c r="FI15" s="42"/>
      <c r="FJ15" s="43"/>
      <c r="FK15" s="44"/>
      <c r="FL15" s="44"/>
      <c r="FM15" s="45"/>
      <c r="FN15" s="23"/>
    </row>
    <row r="16" spans="1:170">
      <c r="A16" s="53">
        <v>42384</v>
      </c>
      <c r="B16" s="23"/>
      <c r="C16" s="42">
        <v>2.1</v>
      </c>
      <c r="D16" s="42">
        <v>60</v>
      </c>
      <c r="E16" s="42">
        <v>4</v>
      </c>
      <c r="F16" s="43"/>
      <c r="G16" s="44">
        <v>139</v>
      </c>
      <c r="H16" s="44">
        <v>73</v>
      </c>
      <c r="I16" s="45"/>
      <c r="J16" s="23"/>
      <c r="K16" s="42">
        <v>8</v>
      </c>
      <c r="L16" s="42">
        <v>149</v>
      </c>
      <c r="M16" s="42">
        <v>15</v>
      </c>
      <c r="N16" s="43"/>
      <c r="O16" s="44">
        <v>657</v>
      </c>
      <c r="P16" s="44">
        <v>334</v>
      </c>
      <c r="Q16" s="45"/>
      <c r="R16" s="23"/>
      <c r="S16" s="42">
        <v>8</v>
      </c>
      <c r="T16" s="42">
        <v>310</v>
      </c>
      <c r="U16" s="42">
        <v>25</v>
      </c>
      <c r="V16" s="43"/>
      <c r="W16" s="44">
        <v>719</v>
      </c>
      <c r="X16" s="44">
        <v>333</v>
      </c>
      <c r="Y16" s="45"/>
      <c r="Z16" s="23"/>
      <c r="AA16" s="42">
        <v>8</v>
      </c>
      <c r="AB16" s="42">
        <v>397</v>
      </c>
      <c r="AC16" s="42">
        <v>21</v>
      </c>
      <c r="AD16" s="43"/>
      <c r="AE16" s="44">
        <v>556</v>
      </c>
      <c r="AF16" s="44">
        <v>136</v>
      </c>
      <c r="AG16" s="45"/>
      <c r="AH16" s="23"/>
      <c r="AI16" s="42"/>
      <c r="AJ16" s="42"/>
      <c r="AK16" s="42"/>
      <c r="AL16" s="43"/>
      <c r="AM16" s="44"/>
      <c r="AN16" s="44"/>
      <c r="AO16" s="45"/>
      <c r="AP16" s="23"/>
      <c r="AQ16" s="42">
        <v>8</v>
      </c>
      <c r="AR16" s="42">
        <v>460</v>
      </c>
      <c r="AS16" s="42">
        <v>23</v>
      </c>
      <c r="AT16" s="43"/>
      <c r="AU16" s="44">
        <v>642</v>
      </c>
      <c r="AV16" s="44">
        <v>198</v>
      </c>
      <c r="AW16" s="45"/>
      <c r="AX16" s="23"/>
      <c r="AY16" s="42">
        <v>8</v>
      </c>
      <c r="AZ16" s="42">
        <v>285</v>
      </c>
      <c r="BA16" s="42">
        <v>16</v>
      </c>
      <c r="BB16" s="43"/>
      <c r="BC16" s="44">
        <v>558</v>
      </c>
      <c r="BD16" s="44">
        <v>182</v>
      </c>
      <c r="BE16" s="45"/>
      <c r="BF16" s="23"/>
      <c r="BG16" s="42"/>
      <c r="BH16" s="42"/>
      <c r="BI16" s="42"/>
      <c r="BJ16" s="43"/>
      <c r="BK16" s="44"/>
      <c r="BL16" s="44"/>
      <c r="BM16" s="45"/>
      <c r="BN16" s="23"/>
      <c r="BO16" s="42">
        <v>2.2999999999999998</v>
      </c>
      <c r="BP16" s="42">
        <v>88</v>
      </c>
      <c r="BQ16" s="42">
        <v>6</v>
      </c>
      <c r="BR16" s="43"/>
      <c r="BS16" s="44">
        <v>141</v>
      </c>
      <c r="BT16" s="44">
        <v>67</v>
      </c>
      <c r="BU16" s="45"/>
      <c r="BV16" s="23"/>
      <c r="BW16" s="42">
        <v>6.5</v>
      </c>
      <c r="BX16" s="42">
        <v>171</v>
      </c>
      <c r="BY16" s="42">
        <v>11</v>
      </c>
      <c r="BZ16" s="43"/>
      <c r="CA16" s="44">
        <v>251</v>
      </c>
      <c r="CB16" s="44">
        <v>48</v>
      </c>
      <c r="CC16" s="45"/>
      <c r="CD16" s="23"/>
      <c r="CE16" s="42">
        <v>8.3000000000000007</v>
      </c>
      <c r="CF16" s="42">
        <v>428</v>
      </c>
      <c r="CG16" s="42">
        <v>19</v>
      </c>
      <c r="CH16" s="43"/>
      <c r="CI16" s="44">
        <v>588</v>
      </c>
      <c r="CJ16" s="44">
        <v>272</v>
      </c>
      <c r="CK16" s="45"/>
      <c r="CL16" s="23"/>
      <c r="CM16" s="42"/>
      <c r="CN16" s="42"/>
      <c r="CO16" s="42"/>
      <c r="CP16" s="43"/>
      <c r="CQ16" s="44"/>
      <c r="CR16" s="44"/>
      <c r="CS16" s="45"/>
      <c r="CT16" s="23"/>
      <c r="CU16" s="42">
        <v>5.0999999999999996</v>
      </c>
      <c r="CV16" s="42">
        <v>283</v>
      </c>
      <c r="CW16" s="42">
        <v>14</v>
      </c>
      <c r="CX16" s="43"/>
      <c r="CY16" s="44">
        <v>421</v>
      </c>
      <c r="CZ16" s="44">
        <v>191</v>
      </c>
      <c r="DA16" s="45"/>
      <c r="DB16" s="23"/>
      <c r="DC16" s="42">
        <v>7.2</v>
      </c>
      <c r="DD16" s="42">
        <v>195</v>
      </c>
      <c r="DE16" s="42">
        <v>8</v>
      </c>
      <c r="DF16" s="43"/>
      <c r="DG16" s="44">
        <v>160</v>
      </c>
      <c r="DH16" s="44">
        <v>-56</v>
      </c>
      <c r="DI16" s="45"/>
      <c r="DJ16" s="23"/>
      <c r="DK16" s="42">
        <v>8</v>
      </c>
      <c r="DL16" s="42">
        <v>346</v>
      </c>
      <c r="DM16" s="42">
        <v>20</v>
      </c>
      <c r="DN16" s="43"/>
      <c r="DO16" s="44">
        <v>612</v>
      </c>
      <c r="DP16" s="44">
        <v>212</v>
      </c>
      <c r="DQ16" s="45"/>
      <c r="DR16" s="23"/>
      <c r="DS16" s="42">
        <v>5</v>
      </c>
      <c r="DT16" s="42">
        <v>240</v>
      </c>
      <c r="DU16" s="42">
        <v>15</v>
      </c>
      <c r="DV16" s="43"/>
      <c r="DW16" s="44">
        <v>503</v>
      </c>
      <c r="DX16" s="44">
        <v>244</v>
      </c>
      <c r="DY16" s="45"/>
      <c r="DZ16" s="23"/>
      <c r="EA16" s="42">
        <v>7.4</v>
      </c>
      <c r="EB16" s="42">
        <v>403</v>
      </c>
      <c r="EC16" s="42">
        <v>27</v>
      </c>
      <c r="ED16" s="43"/>
      <c r="EE16" s="44">
        <v>823</v>
      </c>
      <c r="EF16" s="44">
        <v>521</v>
      </c>
      <c r="EG16" s="45"/>
      <c r="EH16" s="23"/>
      <c r="EI16" s="42">
        <v>7</v>
      </c>
      <c r="EJ16" s="42">
        <v>320</v>
      </c>
      <c r="EK16" s="42">
        <v>13</v>
      </c>
      <c r="EL16" s="43"/>
      <c r="EM16" s="44">
        <v>375</v>
      </c>
      <c r="EN16" s="44">
        <v>112</v>
      </c>
      <c r="EO16" s="45"/>
      <c r="EP16" s="23"/>
      <c r="EQ16" s="42"/>
      <c r="ER16" s="42"/>
      <c r="ES16" s="42"/>
      <c r="ET16" s="43"/>
      <c r="EU16" s="44"/>
      <c r="EV16" s="44"/>
      <c r="EW16" s="45"/>
      <c r="EX16" s="23"/>
      <c r="EY16" s="42"/>
      <c r="EZ16" s="42"/>
      <c r="FA16" s="42"/>
      <c r="FB16" s="43"/>
      <c r="FC16" s="44"/>
      <c r="FD16" s="44"/>
      <c r="FE16" s="45"/>
      <c r="FF16" s="23"/>
      <c r="FG16" s="42"/>
      <c r="FH16" s="42"/>
      <c r="FI16" s="42"/>
      <c r="FJ16" s="43"/>
      <c r="FK16" s="44"/>
      <c r="FL16" s="44"/>
      <c r="FM16" s="45"/>
      <c r="FN16" s="23"/>
    </row>
    <row r="17" spans="1:170">
      <c r="A17" s="53">
        <v>42385</v>
      </c>
      <c r="B17" s="23"/>
      <c r="C17" s="54">
        <v>2</v>
      </c>
      <c r="D17" s="54">
        <v>60</v>
      </c>
      <c r="E17" s="54">
        <v>3</v>
      </c>
      <c r="F17" s="46"/>
      <c r="G17" s="44">
        <v>87.18</v>
      </c>
      <c r="H17" s="44">
        <v>44.18</v>
      </c>
      <c r="I17" s="45"/>
      <c r="J17" s="23"/>
      <c r="K17" s="54">
        <v>8</v>
      </c>
      <c r="L17" s="54">
        <v>129</v>
      </c>
      <c r="M17" s="54">
        <v>21</v>
      </c>
      <c r="N17" s="46"/>
      <c r="O17" s="44">
        <v>531</v>
      </c>
      <c r="P17" s="44">
        <v>223</v>
      </c>
      <c r="Q17" s="45"/>
      <c r="R17" s="23"/>
      <c r="S17" s="54">
        <v>8</v>
      </c>
      <c r="T17" s="54">
        <v>307</v>
      </c>
      <c r="U17" s="54">
        <v>31</v>
      </c>
      <c r="V17" s="46"/>
      <c r="W17" s="44">
        <v>742</v>
      </c>
      <c r="X17" s="44">
        <v>375</v>
      </c>
      <c r="Y17" s="45"/>
      <c r="Z17" s="23"/>
      <c r="AA17" s="54">
        <v>8</v>
      </c>
      <c r="AB17" s="54">
        <v>423</v>
      </c>
      <c r="AC17" s="54">
        <v>25</v>
      </c>
      <c r="AD17" s="46"/>
      <c r="AE17" s="44">
        <v>512</v>
      </c>
      <c r="AF17" s="44">
        <v>106</v>
      </c>
      <c r="AG17" s="45"/>
      <c r="AH17" s="23"/>
      <c r="AI17" s="54"/>
      <c r="AJ17" s="54"/>
      <c r="AK17" s="54"/>
      <c r="AL17" s="46"/>
      <c r="AM17" s="44"/>
      <c r="AN17" s="44"/>
      <c r="AO17" s="45"/>
      <c r="AP17" s="23"/>
      <c r="AQ17" s="54">
        <v>8</v>
      </c>
      <c r="AR17" s="54">
        <v>434</v>
      </c>
      <c r="AS17" s="54">
        <v>26</v>
      </c>
      <c r="AT17" s="46"/>
      <c r="AU17" s="44">
        <v>542</v>
      </c>
      <c r="AV17" s="44">
        <v>132</v>
      </c>
      <c r="AW17" s="45"/>
      <c r="AX17" s="23"/>
      <c r="AY17" s="54">
        <v>8</v>
      </c>
      <c r="AZ17" s="54">
        <v>300</v>
      </c>
      <c r="BA17" s="54">
        <v>20</v>
      </c>
      <c r="BB17" s="46"/>
      <c r="BC17" s="44">
        <v>422</v>
      </c>
      <c r="BD17" s="44">
        <v>57</v>
      </c>
      <c r="BE17" s="45"/>
      <c r="BF17" s="23"/>
      <c r="BG17" s="54">
        <v>6</v>
      </c>
      <c r="BH17" s="54">
        <v>189</v>
      </c>
      <c r="BI17" s="54">
        <v>15</v>
      </c>
      <c r="BJ17" s="46"/>
      <c r="BK17" s="44">
        <v>386</v>
      </c>
      <c r="BL17" s="44">
        <v>243</v>
      </c>
      <c r="BM17" s="45"/>
      <c r="BN17" s="23"/>
      <c r="BO17" s="54">
        <v>3.5</v>
      </c>
      <c r="BP17" s="54">
        <v>138</v>
      </c>
      <c r="BQ17" s="54">
        <v>7</v>
      </c>
      <c r="BR17" s="46"/>
      <c r="BS17" s="44">
        <v>175</v>
      </c>
      <c r="BT17" s="44">
        <v>69</v>
      </c>
      <c r="BU17" s="45"/>
      <c r="BV17" s="23"/>
      <c r="BW17" s="54">
        <v>6.2</v>
      </c>
      <c r="BX17" s="54">
        <v>258</v>
      </c>
      <c r="BY17" s="54">
        <v>15</v>
      </c>
      <c r="BZ17" s="46"/>
      <c r="CA17" s="44">
        <v>251</v>
      </c>
      <c r="CB17" s="44">
        <v>35</v>
      </c>
      <c r="CC17" s="45"/>
      <c r="CD17" s="23"/>
      <c r="CE17" s="54">
        <v>8</v>
      </c>
      <c r="CF17" s="54">
        <v>395</v>
      </c>
      <c r="CG17" s="54">
        <v>29</v>
      </c>
      <c r="CH17" s="46"/>
      <c r="CI17" s="44">
        <v>646</v>
      </c>
      <c r="CJ17" s="44">
        <v>370</v>
      </c>
      <c r="CK17" s="45"/>
      <c r="CL17" s="23"/>
      <c r="CM17" s="54"/>
      <c r="CN17" s="54"/>
      <c r="CO17" s="54"/>
      <c r="CP17" s="46"/>
      <c r="CQ17" s="44"/>
      <c r="CR17" s="44"/>
      <c r="CS17" s="45"/>
      <c r="CT17" s="23"/>
      <c r="CU17" s="54">
        <v>4.3</v>
      </c>
      <c r="CV17" s="54">
        <v>244</v>
      </c>
      <c r="CW17" s="54">
        <v>14</v>
      </c>
      <c r="CX17" s="46"/>
      <c r="CY17" s="44">
        <v>320</v>
      </c>
      <c r="CZ17" s="44">
        <v>137</v>
      </c>
      <c r="DA17" s="45"/>
      <c r="DB17" s="23"/>
      <c r="DC17" s="54">
        <v>6.3</v>
      </c>
      <c r="DD17" s="54">
        <v>141</v>
      </c>
      <c r="DE17" s="54">
        <v>7</v>
      </c>
      <c r="DF17" s="46"/>
      <c r="DG17" s="44">
        <v>189</v>
      </c>
      <c r="DH17" s="44">
        <v>19</v>
      </c>
      <c r="DI17" s="45"/>
      <c r="DJ17" s="23"/>
      <c r="DK17" s="54">
        <v>8</v>
      </c>
      <c r="DL17" s="54">
        <v>356</v>
      </c>
      <c r="DM17" s="54">
        <v>35</v>
      </c>
      <c r="DN17" s="46"/>
      <c r="DO17" s="44">
        <v>830</v>
      </c>
      <c r="DP17" s="44">
        <v>446</v>
      </c>
      <c r="DQ17" s="45"/>
      <c r="DR17" s="23"/>
      <c r="DS17" s="54">
        <v>5</v>
      </c>
      <c r="DT17" s="54">
        <v>220</v>
      </c>
      <c r="DU17" s="54">
        <v>15</v>
      </c>
      <c r="DV17" s="46"/>
      <c r="DW17" s="44">
        <v>316</v>
      </c>
      <c r="DX17" s="44">
        <v>77</v>
      </c>
      <c r="DY17" s="45"/>
      <c r="DZ17" s="23"/>
      <c r="EA17" s="54">
        <v>7.3</v>
      </c>
      <c r="EB17" s="54">
        <v>390</v>
      </c>
      <c r="EC17" s="54">
        <v>29</v>
      </c>
      <c r="ED17" s="46"/>
      <c r="EE17" s="44">
        <v>682</v>
      </c>
      <c r="EF17" s="44">
        <v>409</v>
      </c>
      <c r="EG17" s="45"/>
      <c r="EH17" s="23"/>
      <c r="EI17" s="54">
        <v>7.3</v>
      </c>
      <c r="EJ17" s="54">
        <v>315</v>
      </c>
      <c r="EK17" s="54">
        <v>15</v>
      </c>
      <c r="EL17" s="46"/>
      <c r="EM17" s="44">
        <v>320</v>
      </c>
      <c r="EN17" s="44">
        <v>47</v>
      </c>
      <c r="EO17" s="45"/>
      <c r="EP17" s="23"/>
      <c r="EQ17" s="54">
        <v>3.1</v>
      </c>
      <c r="ER17" s="54">
        <v>171</v>
      </c>
      <c r="ES17" s="54">
        <v>11</v>
      </c>
      <c r="ET17" s="46"/>
      <c r="EU17" s="44">
        <v>240</v>
      </c>
      <c r="EV17" s="44">
        <v>118</v>
      </c>
      <c r="EW17" s="45"/>
      <c r="EX17" s="23"/>
      <c r="EY17" s="54">
        <v>3.1</v>
      </c>
      <c r="EZ17" s="54">
        <v>171</v>
      </c>
      <c r="FA17" s="54">
        <v>11</v>
      </c>
      <c r="FB17" s="46"/>
      <c r="FC17" s="44">
        <v>240</v>
      </c>
      <c r="FD17" s="44">
        <v>118</v>
      </c>
      <c r="FE17" s="45"/>
      <c r="FF17" s="23"/>
      <c r="FG17" s="54">
        <v>3.1</v>
      </c>
      <c r="FH17" s="54">
        <v>171</v>
      </c>
      <c r="FI17" s="54">
        <v>11</v>
      </c>
      <c r="FJ17" s="46"/>
      <c r="FK17" s="44">
        <v>240</v>
      </c>
      <c r="FL17" s="44">
        <v>118</v>
      </c>
      <c r="FM17" s="45"/>
      <c r="FN17" s="23"/>
    </row>
    <row r="18" spans="1:170">
      <c r="A18" s="53">
        <v>42386</v>
      </c>
      <c r="B18" s="23"/>
      <c r="C18" s="54">
        <v>1.1000000000000001</v>
      </c>
      <c r="D18" s="54">
        <v>21</v>
      </c>
      <c r="E18" s="54">
        <v>5</v>
      </c>
      <c r="F18" s="46"/>
      <c r="G18" s="44">
        <v>89</v>
      </c>
      <c r="H18" s="44">
        <v>60</v>
      </c>
      <c r="I18" s="45"/>
      <c r="J18" s="23"/>
      <c r="K18" s="54">
        <v>8</v>
      </c>
      <c r="L18" s="54">
        <v>103</v>
      </c>
      <c r="M18" s="54">
        <v>15</v>
      </c>
      <c r="N18" s="46"/>
      <c r="O18" s="44">
        <v>278</v>
      </c>
      <c r="P18" s="44">
        <v>-20</v>
      </c>
      <c r="Q18" s="45"/>
      <c r="R18" s="23"/>
      <c r="S18" s="54">
        <v>8</v>
      </c>
      <c r="T18" s="54">
        <v>370</v>
      </c>
      <c r="U18" s="54">
        <v>29</v>
      </c>
      <c r="V18" s="46"/>
      <c r="W18" s="44">
        <v>571</v>
      </c>
      <c r="X18" s="44">
        <v>185</v>
      </c>
      <c r="Y18" s="45"/>
      <c r="Z18" s="23"/>
      <c r="AA18" s="54">
        <v>8</v>
      </c>
      <c r="AB18" s="54">
        <v>442</v>
      </c>
      <c r="AC18" s="54">
        <v>23</v>
      </c>
      <c r="AD18" s="46"/>
      <c r="AE18" s="44">
        <v>423</v>
      </c>
      <c r="AF18" s="44">
        <v>14</v>
      </c>
      <c r="AG18" s="45"/>
      <c r="AH18" s="23"/>
      <c r="AI18" s="54"/>
      <c r="AJ18" s="54"/>
      <c r="AK18" s="54"/>
      <c r="AL18" s="46"/>
      <c r="AM18" s="44"/>
      <c r="AN18" s="44"/>
      <c r="AO18" s="45"/>
      <c r="AP18" s="23"/>
      <c r="AQ18" s="54">
        <v>8</v>
      </c>
      <c r="AR18" s="54">
        <v>405</v>
      </c>
      <c r="AS18" s="54">
        <v>25</v>
      </c>
      <c r="AT18" s="46"/>
      <c r="AU18" s="44">
        <v>509</v>
      </c>
      <c r="AV18" s="44">
        <v>111</v>
      </c>
      <c r="AW18" s="45"/>
      <c r="AX18" s="23"/>
      <c r="AY18" s="54">
        <v>8</v>
      </c>
      <c r="AZ18" s="54">
        <v>340</v>
      </c>
      <c r="BA18" s="54">
        <v>23</v>
      </c>
      <c r="BB18" s="46"/>
      <c r="BC18" s="44">
        <v>493</v>
      </c>
      <c r="BD18" s="44">
        <v>117</v>
      </c>
      <c r="BE18" s="45"/>
      <c r="BF18" s="23"/>
      <c r="BG18" s="54"/>
      <c r="BH18" s="54"/>
      <c r="BI18" s="54"/>
      <c r="BJ18" s="46"/>
      <c r="BK18" s="44"/>
      <c r="BL18" s="44"/>
      <c r="BM18" s="45"/>
      <c r="BN18" s="23"/>
      <c r="BO18" s="54"/>
      <c r="BP18" s="54"/>
      <c r="BQ18" s="54"/>
      <c r="BR18" s="46"/>
      <c r="BS18" s="44"/>
      <c r="BT18" s="44"/>
      <c r="BU18" s="45"/>
      <c r="BV18" s="23"/>
      <c r="BW18" s="54">
        <v>6.5</v>
      </c>
      <c r="BX18" s="54">
        <v>277</v>
      </c>
      <c r="BY18" s="54">
        <v>23</v>
      </c>
      <c r="BZ18" s="46"/>
      <c r="CA18" s="44">
        <v>493</v>
      </c>
      <c r="CB18" s="44">
        <v>265</v>
      </c>
      <c r="CC18" s="45"/>
      <c r="CD18" s="23"/>
      <c r="CE18" s="54">
        <v>7</v>
      </c>
      <c r="CF18" s="54">
        <v>389</v>
      </c>
      <c r="CG18" s="54">
        <v>17</v>
      </c>
      <c r="CH18" s="46"/>
      <c r="CI18" s="44">
        <v>368</v>
      </c>
      <c r="CJ18" s="44">
        <v>115</v>
      </c>
      <c r="CK18" s="45"/>
      <c r="CL18" s="23"/>
      <c r="CM18" s="54">
        <v>2.5</v>
      </c>
      <c r="CN18" s="54">
        <v>66</v>
      </c>
      <c r="CO18" s="54">
        <v>4</v>
      </c>
      <c r="CP18" s="46"/>
      <c r="CQ18" s="44">
        <v>57</v>
      </c>
      <c r="CR18" s="44">
        <v>-15</v>
      </c>
      <c r="CS18" s="45"/>
      <c r="CT18" s="23"/>
      <c r="CU18" s="54">
        <v>4.3</v>
      </c>
      <c r="CV18" s="54">
        <v>217</v>
      </c>
      <c r="CW18" s="54">
        <v>18</v>
      </c>
      <c r="CX18" s="46"/>
      <c r="CY18" s="44">
        <v>358</v>
      </c>
      <c r="CZ18" s="44">
        <v>186</v>
      </c>
      <c r="DA18" s="45"/>
      <c r="DB18" s="23"/>
      <c r="DC18" s="54">
        <v>9</v>
      </c>
      <c r="DD18" s="54">
        <v>214</v>
      </c>
      <c r="DE18" s="54">
        <v>16</v>
      </c>
      <c r="DF18" s="46"/>
      <c r="DG18" s="44">
        <v>301</v>
      </c>
      <c r="DH18" s="44">
        <v>56</v>
      </c>
      <c r="DI18" s="45"/>
      <c r="DJ18" s="23"/>
      <c r="DK18" s="54">
        <v>8</v>
      </c>
      <c r="DL18" s="54">
        <v>314</v>
      </c>
      <c r="DM18" s="54">
        <v>26</v>
      </c>
      <c r="DN18" s="46"/>
      <c r="DO18" s="44">
        <v>555</v>
      </c>
      <c r="DP18" s="44">
        <v>188</v>
      </c>
      <c r="DQ18" s="45"/>
      <c r="DR18" s="23"/>
      <c r="DS18" s="54">
        <v>5</v>
      </c>
      <c r="DT18" s="54">
        <v>206</v>
      </c>
      <c r="DU18" s="54">
        <v>17</v>
      </c>
      <c r="DV18" s="46"/>
      <c r="DW18" s="44">
        <v>293</v>
      </c>
      <c r="DX18" s="44">
        <v>60</v>
      </c>
      <c r="DY18" s="45"/>
      <c r="DZ18" s="23"/>
      <c r="EA18" s="54">
        <v>7</v>
      </c>
      <c r="EB18" s="54">
        <v>391</v>
      </c>
      <c r="EC18" s="54">
        <v>28</v>
      </c>
      <c r="ED18" s="46"/>
      <c r="EE18" s="44">
        <v>542</v>
      </c>
      <c r="EF18" s="44">
        <v>277</v>
      </c>
      <c r="EG18" s="45"/>
      <c r="EH18" s="23"/>
      <c r="EI18" s="54">
        <v>8</v>
      </c>
      <c r="EJ18" s="54">
        <v>262</v>
      </c>
      <c r="EK18" s="54">
        <v>17</v>
      </c>
      <c r="EL18" s="46"/>
      <c r="EM18" s="44">
        <v>380</v>
      </c>
      <c r="EN18" s="44">
        <v>169</v>
      </c>
      <c r="EO18" s="45"/>
      <c r="EP18" s="23"/>
      <c r="EQ18" s="54">
        <v>6</v>
      </c>
      <c r="ER18" s="54">
        <v>353</v>
      </c>
      <c r="ES18" s="54">
        <v>19</v>
      </c>
      <c r="ET18" s="46"/>
      <c r="EU18" s="44">
        <v>339</v>
      </c>
      <c r="EV18" s="44">
        <v>147</v>
      </c>
      <c r="EW18" s="45"/>
      <c r="EX18" s="23"/>
      <c r="EY18" s="54">
        <v>6</v>
      </c>
      <c r="EZ18" s="54">
        <v>353</v>
      </c>
      <c r="FA18" s="54">
        <v>19</v>
      </c>
      <c r="FB18" s="46"/>
      <c r="FC18" s="44">
        <v>339</v>
      </c>
      <c r="FD18" s="44">
        <v>147</v>
      </c>
      <c r="FE18" s="45"/>
      <c r="FF18" s="23"/>
      <c r="FG18" s="54">
        <v>6</v>
      </c>
      <c r="FH18" s="54">
        <v>353</v>
      </c>
      <c r="FI18" s="54">
        <v>19</v>
      </c>
      <c r="FJ18" s="46"/>
      <c r="FK18" s="44">
        <v>339</v>
      </c>
      <c r="FL18" s="44">
        <v>147</v>
      </c>
      <c r="FM18" s="45"/>
      <c r="FN18" s="23"/>
    </row>
    <row r="19" spans="1:170">
      <c r="A19" s="53">
        <v>42387</v>
      </c>
      <c r="B19" s="23"/>
      <c r="C19" s="54">
        <v>2</v>
      </c>
      <c r="D19" s="54">
        <v>44</v>
      </c>
      <c r="E19" s="54">
        <v>2</v>
      </c>
      <c r="F19" s="46"/>
      <c r="G19" s="44">
        <v>145</v>
      </c>
      <c r="H19" s="44">
        <v>97</v>
      </c>
      <c r="I19" s="45"/>
      <c r="J19" s="23"/>
      <c r="K19" s="54">
        <v>8</v>
      </c>
      <c r="L19" s="54">
        <v>101</v>
      </c>
      <c r="M19" s="54">
        <v>14</v>
      </c>
      <c r="N19" s="46"/>
      <c r="O19" s="44">
        <v>409</v>
      </c>
      <c r="P19" s="44">
        <v>105</v>
      </c>
      <c r="Q19" s="45"/>
      <c r="R19" s="23"/>
      <c r="S19" s="54">
        <v>8</v>
      </c>
      <c r="T19" s="54">
        <v>309</v>
      </c>
      <c r="U19" s="54">
        <v>15</v>
      </c>
      <c r="V19" s="46"/>
      <c r="W19" s="44">
        <v>385</v>
      </c>
      <c r="X19" s="44">
        <v>34</v>
      </c>
      <c r="Y19" s="45"/>
      <c r="Z19" s="23"/>
      <c r="AA19" s="54">
        <v>8</v>
      </c>
      <c r="AB19" s="54">
        <v>506</v>
      </c>
      <c r="AC19" s="54">
        <v>29</v>
      </c>
      <c r="AD19" s="46"/>
      <c r="AE19" s="44">
        <v>691</v>
      </c>
      <c r="AF19" s="44">
        <v>231</v>
      </c>
      <c r="AG19" s="45"/>
      <c r="AH19" s="23"/>
      <c r="AI19" s="54"/>
      <c r="AJ19" s="54"/>
      <c r="AK19" s="54"/>
      <c r="AL19" s="46"/>
      <c r="AM19" s="44"/>
      <c r="AN19" s="44"/>
      <c r="AO19" s="45"/>
      <c r="AP19" s="23"/>
      <c r="AQ19" s="54">
        <v>8</v>
      </c>
      <c r="AR19" s="54">
        <v>412</v>
      </c>
      <c r="AS19" s="54">
        <v>27</v>
      </c>
      <c r="AT19" s="46"/>
      <c r="AU19" s="44">
        <v>736</v>
      </c>
      <c r="AV19" s="44">
        <v>312</v>
      </c>
      <c r="AW19" s="45"/>
      <c r="AX19" s="23"/>
      <c r="AY19" s="54">
        <v>7</v>
      </c>
      <c r="AZ19" s="54">
        <v>293</v>
      </c>
      <c r="BA19" s="54">
        <v>23</v>
      </c>
      <c r="BB19" s="46"/>
      <c r="BC19" s="44">
        <v>558</v>
      </c>
      <c r="BD19" s="44">
        <v>214</v>
      </c>
      <c r="BE19" s="45"/>
      <c r="BF19" s="23"/>
      <c r="BG19" s="54"/>
      <c r="BH19" s="54"/>
      <c r="BI19" s="54"/>
      <c r="BJ19" s="46"/>
      <c r="BK19" s="44"/>
      <c r="BL19" s="44"/>
      <c r="BM19" s="45"/>
      <c r="BN19" s="23"/>
      <c r="BO19" s="54"/>
      <c r="BP19" s="54"/>
      <c r="BQ19" s="54"/>
      <c r="BR19" s="46"/>
      <c r="BS19" s="44"/>
      <c r="BT19" s="44"/>
      <c r="BU19" s="45"/>
      <c r="BV19" s="23"/>
      <c r="BW19" s="54">
        <v>4.5</v>
      </c>
      <c r="BX19" s="54">
        <v>197</v>
      </c>
      <c r="BY19" s="54">
        <v>14</v>
      </c>
      <c r="BZ19" s="46"/>
      <c r="CA19" s="44">
        <v>390</v>
      </c>
      <c r="CB19" s="44">
        <v>220</v>
      </c>
      <c r="CC19" s="45"/>
      <c r="CD19" s="23"/>
      <c r="CE19" s="54">
        <v>8.3000000000000007</v>
      </c>
      <c r="CF19" s="54">
        <v>445</v>
      </c>
      <c r="CG19" s="54">
        <v>25</v>
      </c>
      <c r="CH19" s="46"/>
      <c r="CI19" s="44">
        <v>681</v>
      </c>
      <c r="CJ19" s="44">
        <v>361</v>
      </c>
      <c r="CK19" s="45"/>
      <c r="CL19" s="23"/>
      <c r="CM19" s="54"/>
      <c r="CN19" s="54"/>
      <c r="CO19" s="54"/>
      <c r="CP19" s="46"/>
      <c r="CQ19" s="44"/>
      <c r="CR19" s="44"/>
      <c r="CS19" s="45"/>
      <c r="CT19" s="23"/>
      <c r="CU19" s="54">
        <v>5</v>
      </c>
      <c r="CV19" s="54">
        <v>282</v>
      </c>
      <c r="CW19" s="54">
        <v>29</v>
      </c>
      <c r="CX19" s="46"/>
      <c r="CY19" s="44">
        <v>711</v>
      </c>
      <c r="CZ19" s="44">
        <v>343</v>
      </c>
      <c r="DA19" s="45"/>
      <c r="DB19" s="23"/>
      <c r="DC19" s="54">
        <v>7.4</v>
      </c>
      <c r="DD19" s="54">
        <v>222</v>
      </c>
      <c r="DE19" s="54">
        <v>22</v>
      </c>
      <c r="DF19" s="46"/>
      <c r="DG19" s="44">
        <v>666</v>
      </c>
      <c r="DH19" s="44">
        <v>276</v>
      </c>
      <c r="DI19" s="45"/>
      <c r="DJ19" s="23"/>
      <c r="DK19" s="54">
        <v>8</v>
      </c>
      <c r="DL19" s="54">
        <v>366</v>
      </c>
      <c r="DM19" s="54">
        <v>26</v>
      </c>
      <c r="DN19" s="46"/>
      <c r="DO19" s="44">
        <v>694</v>
      </c>
      <c r="DP19" s="44">
        <v>288</v>
      </c>
      <c r="DQ19" s="45"/>
      <c r="DR19" s="23"/>
      <c r="DS19" s="54">
        <v>5</v>
      </c>
      <c r="DT19" s="54">
        <v>194</v>
      </c>
      <c r="DU19" s="54">
        <v>12</v>
      </c>
      <c r="DV19" s="46"/>
      <c r="DW19" s="44">
        <v>314</v>
      </c>
      <c r="DX19" s="44">
        <v>73</v>
      </c>
      <c r="DY19" s="45"/>
      <c r="DZ19" s="23"/>
      <c r="EA19" s="54"/>
      <c r="EB19" s="54"/>
      <c r="EC19" s="54"/>
      <c r="ED19" s="46"/>
      <c r="EE19" s="44"/>
      <c r="EF19" s="44"/>
      <c r="EG19" s="45"/>
      <c r="EH19" s="23"/>
      <c r="EI19" s="54">
        <v>7</v>
      </c>
      <c r="EJ19" s="54">
        <v>340</v>
      </c>
      <c r="EK19" s="54">
        <v>14</v>
      </c>
      <c r="EL19" s="46"/>
      <c r="EM19" s="44">
        <v>420</v>
      </c>
      <c r="EN19" s="44">
        <v>129</v>
      </c>
      <c r="EO19" s="45"/>
      <c r="EP19" s="23"/>
      <c r="EQ19" s="54">
        <v>3.5</v>
      </c>
      <c r="ER19" s="54">
        <v>198</v>
      </c>
      <c r="ES19" s="54">
        <v>9</v>
      </c>
      <c r="ET19" s="46"/>
      <c r="EU19" s="44">
        <v>272</v>
      </c>
      <c r="EV19" s="44">
        <v>131</v>
      </c>
      <c r="EW19" s="45"/>
      <c r="EX19" s="23"/>
      <c r="EY19" s="54">
        <v>3.5</v>
      </c>
      <c r="EZ19" s="54">
        <v>198</v>
      </c>
      <c r="FA19" s="54">
        <v>9</v>
      </c>
      <c r="FB19" s="46"/>
      <c r="FC19" s="44">
        <v>272</v>
      </c>
      <c r="FD19" s="44">
        <v>131</v>
      </c>
      <c r="FE19" s="45"/>
      <c r="FF19" s="23"/>
      <c r="FG19" s="54">
        <v>3.5</v>
      </c>
      <c r="FH19" s="54">
        <v>198</v>
      </c>
      <c r="FI19" s="54">
        <v>9</v>
      </c>
      <c r="FJ19" s="46"/>
      <c r="FK19" s="44">
        <v>272</v>
      </c>
      <c r="FL19" s="44">
        <v>131</v>
      </c>
      <c r="FM19" s="45"/>
      <c r="FN19" s="23"/>
    </row>
    <row r="20" spans="1:170">
      <c r="A20" s="48" t="s">
        <v>42</v>
      </c>
      <c r="B20" s="23"/>
      <c r="C20" s="49">
        <f t="shared" ref="C20:E20" si="84">SUM(C15:C19)</f>
        <v>7.1999999999999993</v>
      </c>
      <c r="D20" s="49">
        <f t="shared" si="84"/>
        <v>185</v>
      </c>
      <c r="E20" s="49">
        <f t="shared" si="84"/>
        <v>14</v>
      </c>
      <c r="F20" s="50">
        <f>IFERROR(SUM(D20/E20),0)</f>
        <v>13.214285714285714</v>
      </c>
      <c r="G20" s="51">
        <f t="shared" ref="G20:H20" si="85">SUM(G15:G19)</f>
        <v>460.18</v>
      </c>
      <c r="H20" s="51">
        <f t="shared" si="85"/>
        <v>274.18</v>
      </c>
      <c r="I20" s="52"/>
      <c r="J20" s="23"/>
      <c r="K20" s="49">
        <f t="shared" ref="K20:M20" si="86">SUM(K15:K19)</f>
        <v>40</v>
      </c>
      <c r="L20" s="49">
        <f t="shared" si="86"/>
        <v>603</v>
      </c>
      <c r="M20" s="49">
        <f t="shared" si="86"/>
        <v>79</v>
      </c>
      <c r="N20" s="50">
        <f>IFERROR(SUM(L20/M20),0)</f>
        <v>7.6329113924050631</v>
      </c>
      <c r="O20" s="51">
        <f t="shared" ref="O20:P20" si="87">SUM(O15:O19)</f>
        <v>2230</v>
      </c>
      <c r="P20" s="51">
        <f t="shared" si="87"/>
        <v>687</v>
      </c>
      <c r="Q20" s="52"/>
      <c r="R20" s="23"/>
      <c r="S20" s="49">
        <f t="shared" ref="S20:U20" si="88">SUM(S15:S19)</f>
        <v>40</v>
      </c>
      <c r="T20" s="49">
        <f t="shared" si="88"/>
        <v>1656</v>
      </c>
      <c r="U20" s="49">
        <f t="shared" si="88"/>
        <v>132</v>
      </c>
      <c r="V20" s="50">
        <f>IFERROR(SUM(T20/U20),0)</f>
        <v>12.545454545454545</v>
      </c>
      <c r="W20" s="51">
        <f t="shared" ref="W20:X20" si="89">SUM(W15:W19)</f>
        <v>3208</v>
      </c>
      <c r="X20" s="51">
        <f t="shared" si="89"/>
        <v>1318</v>
      </c>
      <c r="Y20" s="52"/>
      <c r="Z20" s="23"/>
      <c r="AA20" s="49">
        <f t="shared" ref="AA20:AC20" si="90">SUM(AA15:AA19)</f>
        <v>40</v>
      </c>
      <c r="AB20" s="49">
        <f t="shared" si="90"/>
        <v>2212</v>
      </c>
      <c r="AC20" s="49">
        <f t="shared" si="90"/>
        <v>126</v>
      </c>
      <c r="AD20" s="50">
        <f>IFERROR(SUM(AB20/AC20),0)</f>
        <v>17.555555555555557</v>
      </c>
      <c r="AE20" s="51">
        <f t="shared" ref="AE20:AF20" si="91">SUM(AE15:AE19)</f>
        <v>3017</v>
      </c>
      <c r="AF20" s="51">
        <f t="shared" si="91"/>
        <v>890</v>
      </c>
      <c r="AG20" s="52"/>
      <c r="AH20" s="23"/>
      <c r="AI20" s="49">
        <f t="shared" ref="AI20:AK20" si="92">SUM(AI15:AI19)</f>
        <v>0</v>
      </c>
      <c r="AJ20" s="49">
        <f t="shared" si="92"/>
        <v>0</v>
      </c>
      <c r="AK20" s="49">
        <f t="shared" si="92"/>
        <v>0</v>
      </c>
      <c r="AL20" s="50">
        <f>IFERROR(SUM(AJ20/AK20),0)</f>
        <v>0</v>
      </c>
      <c r="AM20" s="51">
        <f t="shared" ref="AM20:AN20" si="93">SUM(AM15:AM19)</f>
        <v>0</v>
      </c>
      <c r="AN20" s="51">
        <f t="shared" si="93"/>
        <v>0</v>
      </c>
      <c r="AO20" s="52"/>
      <c r="AP20" s="23"/>
      <c r="AQ20" s="49">
        <f t="shared" ref="AQ20:AS20" si="94">SUM(AQ15:AQ19)</f>
        <v>40</v>
      </c>
      <c r="AR20" s="49">
        <f t="shared" si="94"/>
        <v>2161</v>
      </c>
      <c r="AS20" s="49">
        <f t="shared" si="94"/>
        <v>125</v>
      </c>
      <c r="AT20" s="50">
        <f>IFERROR(SUM(AR20/AS20),0)</f>
        <v>17.288</v>
      </c>
      <c r="AU20" s="51">
        <f t="shared" ref="AU20:AV20" si="95">SUM(AU15:AU19)</f>
        <v>3132</v>
      </c>
      <c r="AV20" s="51">
        <f t="shared" si="95"/>
        <v>1022</v>
      </c>
      <c r="AW20" s="52"/>
      <c r="AX20" s="23"/>
      <c r="AY20" s="49">
        <f t="shared" ref="AY20:BA20" si="96">SUM(AY15:AY19)</f>
        <v>39</v>
      </c>
      <c r="AZ20" s="49">
        <f t="shared" si="96"/>
        <v>1491</v>
      </c>
      <c r="BA20" s="49">
        <f t="shared" si="96"/>
        <v>102</v>
      </c>
      <c r="BB20" s="50">
        <f>IFERROR(SUM(AZ20/BA20),0)</f>
        <v>14.617647058823529</v>
      </c>
      <c r="BC20" s="51">
        <f t="shared" ref="BC20:BD20" si="97">SUM(BC15:BC19)</f>
        <v>2559</v>
      </c>
      <c r="BD20" s="51">
        <f t="shared" si="97"/>
        <v>730</v>
      </c>
      <c r="BE20" s="52"/>
      <c r="BF20" s="23"/>
      <c r="BG20" s="49">
        <f t="shared" ref="BG20:BI20" si="98">SUM(BG15:BG19)</f>
        <v>12</v>
      </c>
      <c r="BH20" s="49">
        <f t="shared" si="98"/>
        <v>366</v>
      </c>
      <c r="BI20" s="49">
        <f t="shared" si="98"/>
        <v>34</v>
      </c>
      <c r="BJ20" s="50">
        <f>IFERROR(SUM(BH20/BI20),0)</f>
        <v>10.764705882352942</v>
      </c>
      <c r="BK20" s="51">
        <f t="shared" ref="BK20:BL20" si="99">SUM(BK15:BK19)</f>
        <v>931</v>
      </c>
      <c r="BL20" s="51">
        <f t="shared" si="99"/>
        <v>625</v>
      </c>
      <c r="BM20" s="52"/>
      <c r="BN20" s="23"/>
      <c r="BO20" s="49">
        <f t="shared" ref="BO20:BQ20" si="100">SUM(BO15:BO19)</f>
        <v>5.8</v>
      </c>
      <c r="BP20" s="49">
        <f t="shared" si="100"/>
        <v>226</v>
      </c>
      <c r="BQ20" s="49">
        <f t="shared" si="100"/>
        <v>13</v>
      </c>
      <c r="BR20" s="50">
        <f>IFERROR(SUM(BP20/BQ20),0)</f>
        <v>17.384615384615383</v>
      </c>
      <c r="BS20" s="51">
        <f t="shared" ref="BS20:BT20" si="101">SUM(BS15:BS19)</f>
        <v>316</v>
      </c>
      <c r="BT20" s="51">
        <f t="shared" si="101"/>
        <v>136</v>
      </c>
      <c r="BU20" s="52"/>
      <c r="BV20" s="23"/>
      <c r="BW20" s="49">
        <f t="shared" ref="BW20:BY20" si="102">SUM(BW15:BW19)</f>
        <v>29.7</v>
      </c>
      <c r="BX20" s="49">
        <f t="shared" si="102"/>
        <v>1013</v>
      </c>
      <c r="BY20" s="49">
        <f t="shared" si="102"/>
        <v>73</v>
      </c>
      <c r="BZ20" s="50">
        <f>IFERROR(SUM(BX20/BY20),0)</f>
        <v>13.876712328767123</v>
      </c>
      <c r="CA20" s="51">
        <f t="shared" ref="CA20:CB20" si="103">SUM(CA15:CA19)</f>
        <v>1671</v>
      </c>
      <c r="CB20" s="51">
        <f t="shared" si="103"/>
        <v>701</v>
      </c>
      <c r="CC20" s="52"/>
      <c r="CD20" s="23"/>
      <c r="CE20" s="49">
        <f t="shared" ref="CE20:CG20" si="104">SUM(CE15:CE19)</f>
        <v>37.700000000000003</v>
      </c>
      <c r="CF20" s="49">
        <f t="shared" si="104"/>
        <v>1984</v>
      </c>
      <c r="CG20" s="49">
        <f t="shared" si="104"/>
        <v>99</v>
      </c>
      <c r="CH20" s="50">
        <f>IFERROR(SUM(CF20/CG20),0)</f>
        <v>20.040404040404042</v>
      </c>
      <c r="CI20" s="51">
        <f t="shared" ref="CI20:CJ20" si="105">SUM(CI15:CI19)</f>
        <v>2484</v>
      </c>
      <c r="CJ20" s="51">
        <f t="shared" si="105"/>
        <v>1086</v>
      </c>
      <c r="CK20" s="52"/>
      <c r="CL20" s="23"/>
      <c r="CM20" s="49">
        <f t="shared" ref="CM20:CO20" si="106">SUM(CM15:CM19)</f>
        <v>2.5</v>
      </c>
      <c r="CN20" s="49">
        <f t="shared" si="106"/>
        <v>66</v>
      </c>
      <c r="CO20" s="49">
        <f t="shared" si="106"/>
        <v>4</v>
      </c>
      <c r="CP20" s="50">
        <f>IFERROR(SUM(CN20/CO20),0)</f>
        <v>16.5</v>
      </c>
      <c r="CQ20" s="51">
        <f t="shared" ref="CQ20:CR20" si="107">SUM(CQ15:CQ19)</f>
        <v>57</v>
      </c>
      <c r="CR20" s="51">
        <f t="shared" si="107"/>
        <v>-15</v>
      </c>
      <c r="CS20" s="52"/>
      <c r="CT20" s="23"/>
      <c r="CU20" s="49">
        <f t="shared" ref="CU20:CW20" si="108">SUM(CU15:CU19)</f>
        <v>23.1</v>
      </c>
      <c r="CV20" s="49">
        <f t="shared" si="108"/>
        <v>1376</v>
      </c>
      <c r="CW20" s="49">
        <f t="shared" si="108"/>
        <v>84</v>
      </c>
      <c r="CX20" s="50">
        <f>IFERROR(SUM(CV20/CW20),0)</f>
        <v>16.38095238095238</v>
      </c>
      <c r="CY20" s="51">
        <f t="shared" ref="CY20:CZ20" si="109">SUM(CY15:CY19)</f>
        <v>2064</v>
      </c>
      <c r="CZ20" s="51">
        <f t="shared" si="109"/>
        <v>876</v>
      </c>
      <c r="DA20" s="52"/>
      <c r="DB20" s="23"/>
      <c r="DC20" s="49">
        <f t="shared" ref="DC20:DE20" si="110">SUM(DC15:DC19)</f>
        <v>36.4</v>
      </c>
      <c r="DD20" s="49">
        <f t="shared" si="110"/>
        <v>956</v>
      </c>
      <c r="DE20" s="49">
        <f t="shared" si="110"/>
        <v>66</v>
      </c>
      <c r="DF20" s="50">
        <f>IFERROR(SUM(DD20/DE20),0)</f>
        <v>14.484848484848484</v>
      </c>
      <c r="DG20" s="51">
        <f t="shared" ref="DG20:DH20" si="111">SUM(DG15:DG19)</f>
        <v>1604</v>
      </c>
      <c r="DH20" s="51">
        <f t="shared" si="111"/>
        <v>385</v>
      </c>
      <c r="DI20" s="52"/>
      <c r="DJ20" s="23"/>
      <c r="DK20" s="49">
        <f t="shared" ref="DK20:DM20" si="112">SUM(DK15:DK19)</f>
        <v>40</v>
      </c>
      <c r="DL20" s="49">
        <f t="shared" si="112"/>
        <v>1762</v>
      </c>
      <c r="DM20" s="49">
        <f t="shared" si="112"/>
        <v>130</v>
      </c>
      <c r="DN20" s="50">
        <f>IFERROR(SUM(DL20/DM20),0)</f>
        <v>13.553846153846154</v>
      </c>
      <c r="DO20" s="51">
        <f t="shared" ref="DO20:DP20" si="113">SUM(DO15:DO19)</f>
        <v>3301</v>
      </c>
      <c r="DP20" s="51">
        <f t="shared" si="113"/>
        <v>1336</v>
      </c>
      <c r="DQ20" s="52"/>
      <c r="DR20" s="23"/>
      <c r="DS20" s="49">
        <f t="shared" ref="DS20:DU20" si="114">SUM(DS15:DS19)</f>
        <v>25</v>
      </c>
      <c r="DT20" s="49">
        <f t="shared" si="114"/>
        <v>1085</v>
      </c>
      <c r="DU20" s="49">
        <f t="shared" si="114"/>
        <v>74</v>
      </c>
      <c r="DV20" s="50">
        <f>IFERROR(SUM(DT20/DU20),0)</f>
        <v>14.662162162162161</v>
      </c>
      <c r="DW20" s="51">
        <f t="shared" ref="DW20:DX20" si="115">SUM(DW15:DW19)</f>
        <v>1879</v>
      </c>
      <c r="DX20" s="51">
        <f t="shared" si="115"/>
        <v>657</v>
      </c>
      <c r="DY20" s="52"/>
      <c r="DZ20" s="23"/>
      <c r="EA20" s="49">
        <f t="shared" ref="EA20:EC20" si="116">SUM(EA15:EA19)</f>
        <v>29.2</v>
      </c>
      <c r="EB20" s="49">
        <f t="shared" si="116"/>
        <v>1647</v>
      </c>
      <c r="EC20" s="49">
        <f t="shared" si="116"/>
        <v>108</v>
      </c>
      <c r="ED20" s="50">
        <f>IFERROR(SUM(EB20/EC20),0)</f>
        <v>15.25</v>
      </c>
      <c r="EE20" s="51">
        <f t="shared" ref="EE20:EF20" si="117">SUM(EE15:EE19)</f>
        <v>2671</v>
      </c>
      <c r="EF20" s="51">
        <f t="shared" si="117"/>
        <v>1510</v>
      </c>
      <c r="EG20" s="52"/>
      <c r="EH20" s="23"/>
      <c r="EI20" s="49">
        <f t="shared" ref="EI20:EK20" si="118">SUM(EI15:EI19)</f>
        <v>35.299999999999997</v>
      </c>
      <c r="EJ20" s="49">
        <f t="shared" si="118"/>
        <v>1498</v>
      </c>
      <c r="EK20" s="49">
        <f t="shared" si="118"/>
        <v>66</v>
      </c>
      <c r="EL20" s="50">
        <f>IFERROR(SUM(EJ20/EK20),0)</f>
        <v>22.696969696969695</v>
      </c>
      <c r="EM20" s="51">
        <f t="shared" ref="EM20:EN20" si="119">SUM(EM15:EM19)</f>
        <v>1688</v>
      </c>
      <c r="EN20" s="51">
        <f t="shared" si="119"/>
        <v>414</v>
      </c>
      <c r="EO20" s="52"/>
      <c r="EP20" s="23"/>
      <c r="EQ20" s="49">
        <f t="shared" ref="EQ20:ES20" si="120">SUM(EQ15:EQ19)</f>
        <v>12.6</v>
      </c>
      <c r="ER20" s="49">
        <f t="shared" si="120"/>
        <v>722</v>
      </c>
      <c r="ES20" s="49">
        <f t="shared" si="120"/>
        <v>39</v>
      </c>
      <c r="ET20" s="50">
        <f>IFERROR(SUM(ER20/ES20),0)</f>
        <v>18.512820512820515</v>
      </c>
      <c r="EU20" s="51">
        <f t="shared" ref="EU20:EV20" si="121">SUM(EU15:EU19)</f>
        <v>851</v>
      </c>
      <c r="EV20" s="51">
        <f t="shared" si="121"/>
        <v>396</v>
      </c>
      <c r="EW20" s="52"/>
      <c r="EX20" s="23"/>
      <c r="EY20" s="49">
        <f t="shared" ref="EY20:FA20" si="122">SUM(EY15:EY19)</f>
        <v>12.6</v>
      </c>
      <c r="EZ20" s="49">
        <f t="shared" si="122"/>
        <v>722</v>
      </c>
      <c r="FA20" s="49">
        <f t="shared" si="122"/>
        <v>39</v>
      </c>
      <c r="FB20" s="50">
        <f>IFERROR(SUM(EZ20/FA20),0)</f>
        <v>18.512820512820515</v>
      </c>
      <c r="FC20" s="51">
        <f t="shared" ref="FC20:FD20" si="123">SUM(FC15:FC19)</f>
        <v>851</v>
      </c>
      <c r="FD20" s="51">
        <f t="shared" si="123"/>
        <v>396</v>
      </c>
      <c r="FE20" s="52"/>
      <c r="FF20" s="23"/>
      <c r="FG20" s="49">
        <f t="shared" ref="FG20:FI20" si="124">SUM(FG15:FG19)</f>
        <v>12.6</v>
      </c>
      <c r="FH20" s="49">
        <f t="shared" si="124"/>
        <v>722</v>
      </c>
      <c r="FI20" s="49">
        <f t="shared" si="124"/>
        <v>39</v>
      </c>
      <c r="FJ20" s="50">
        <f>IFERROR(SUM(FH20/FI20),0)</f>
        <v>18.512820512820515</v>
      </c>
      <c r="FK20" s="51">
        <f t="shared" ref="FK20:FL20" si="125">SUM(FK15:FK19)</f>
        <v>851</v>
      </c>
      <c r="FL20" s="51">
        <f t="shared" si="125"/>
        <v>396</v>
      </c>
      <c r="FM20" s="52"/>
      <c r="FN20" s="23"/>
    </row>
    <row r="21" spans="1:170">
      <c r="A21" s="53">
        <v>42390</v>
      </c>
      <c r="B21" s="23"/>
      <c r="C21" s="42"/>
      <c r="D21" s="42"/>
      <c r="E21" s="42"/>
      <c r="F21" s="46"/>
      <c r="G21" s="44"/>
      <c r="H21" s="44"/>
      <c r="I21" s="45"/>
      <c r="J21" s="23"/>
      <c r="K21" s="42">
        <v>5.5</v>
      </c>
      <c r="L21" s="42">
        <v>163</v>
      </c>
      <c r="M21" s="42">
        <v>12</v>
      </c>
      <c r="N21" s="46"/>
      <c r="O21" s="44">
        <v>412</v>
      </c>
      <c r="P21" s="44">
        <v>171</v>
      </c>
      <c r="Q21" s="45"/>
      <c r="R21" s="23"/>
      <c r="S21" s="42">
        <v>8</v>
      </c>
      <c r="T21" s="42">
        <v>478</v>
      </c>
      <c r="U21" s="42">
        <v>35</v>
      </c>
      <c r="V21" s="46"/>
      <c r="W21" s="44">
        <v>861</v>
      </c>
      <c r="X21" s="44">
        <v>420</v>
      </c>
      <c r="Y21" s="45"/>
      <c r="Z21" s="23"/>
      <c r="AA21" s="42"/>
      <c r="AB21" s="42"/>
      <c r="AC21" s="42"/>
      <c r="AD21" s="46"/>
      <c r="AE21" s="44"/>
      <c r="AF21" s="44"/>
      <c r="AG21" s="45"/>
      <c r="AH21" s="23"/>
      <c r="AI21" s="42"/>
      <c r="AJ21" s="42"/>
      <c r="AK21" s="42"/>
      <c r="AL21" s="46"/>
      <c r="AM21" s="44"/>
      <c r="AN21" s="44"/>
      <c r="AO21" s="45"/>
      <c r="AP21" s="23"/>
      <c r="AQ21" s="42">
        <v>8</v>
      </c>
      <c r="AR21" s="42">
        <v>371</v>
      </c>
      <c r="AS21" s="42">
        <v>24</v>
      </c>
      <c r="AT21" s="46"/>
      <c r="AU21" s="44">
        <v>507</v>
      </c>
      <c r="AV21" s="44">
        <v>106</v>
      </c>
      <c r="AW21" s="45"/>
      <c r="AX21" s="23"/>
      <c r="AY21" s="42">
        <v>8</v>
      </c>
      <c r="AZ21" s="42">
        <v>304</v>
      </c>
      <c r="BA21" s="42">
        <v>19</v>
      </c>
      <c r="BB21" s="46"/>
      <c r="BC21" s="44">
        <v>578</v>
      </c>
      <c r="BD21" s="44">
        <v>201</v>
      </c>
      <c r="BE21" s="45"/>
      <c r="BF21" s="23"/>
      <c r="BG21" s="42"/>
      <c r="BH21" s="42"/>
      <c r="BI21" s="42"/>
      <c r="BJ21" s="46"/>
      <c r="BK21" s="44"/>
      <c r="BL21" s="44"/>
      <c r="BM21" s="45"/>
      <c r="BN21" s="23"/>
      <c r="BO21" s="42">
        <v>5</v>
      </c>
      <c r="BP21" s="42">
        <v>291</v>
      </c>
      <c r="BQ21" s="42">
        <v>10</v>
      </c>
      <c r="BR21" s="46"/>
      <c r="BS21" s="44">
        <v>237</v>
      </c>
      <c r="BT21" s="44">
        <v>45</v>
      </c>
      <c r="BU21" s="45"/>
      <c r="BV21" s="23"/>
      <c r="BW21" s="42"/>
      <c r="BX21" s="42"/>
      <c r="BY21" s="42"/>
      <c r="BZ21" s="46"/>
      <c r="CA21" s="44"/>
      <c r="CB21" s="44"/>
      <c r="CC21" s="45"/>
      <c r="CD21" s="23"/>
      <c r="CE21" s="42"/>
      <c r="CF21" s="42"/>
      <c r="CG21" s="42"/>
      <c r="CH21" s="46"/>
      <c r="CI21" s="44"/>
      <c r="CJ21" s="44"/>
      <c r="CK21" s="45"/>
      <c r="CL21" s="23"/>
      <c r="CM21" s="42"/>
      <c r="CN21" s="42"/>
      <c r="CO21" s="42"/>
      <c r="CP21" s="46"/>
      <c r="CQ21" s="44"/>
      <c r="CR21" s="44"/>
      <c r="CS21" s="45"/>
      <c r="CT21" s="23"/>
      <c r="CU21" s="42">
        <v>5.2</v>
      </c>
      <c r="CV21" s="42">
        <v>278</v>
      </c>
      <c r="CW21" s="42">
        <v>12</v>
      </c>
      <c r="CX21" s="46"/>
      <c r="CY21" s="44">
        <v>331</v>
      </c>
      <c r="CZ21" s="44">
        <v>107</v>
      </c>
      <c r="DA21" s="45"/>
      <c r="DB21" s="23"/>
      <c r="DC21" s="42">
        <v>8.4</v>
      </c>
      <c r="DD21" s="42">
        <v>267</v>
      </c>
      <c r="DE21" s="42">
        <v>20</v>
      </c>
      <c r="DF21" s="46"/>
      <c r="DG21" s="44">
        <v>508</v>
      </c>
      <c r="DH21" s="44">
        <v>246</v>
      </c>
      <c r="DI21" s="45"/>
      <c r="DJ21" s="23"/>
      <c r="DK21" s="42">
        <v>8</v>
      </c>
      <c r="DL21" s="42">
        <v>224</v>
      </c>
      <c r="DM21" s="42">
        <v>20</v>
      </c>
      <c r="DN21" s="46"/>
      <c r="DO21" s="44">
        <v>507</v>
      </c>
      <c r="DP21" s="44">
        <v>106</v>
      </c>
      <c r="DQ21" s="45"/>
      <c r="DR21" s="23"/>
      <c r="DS21" s="42">
        <v>5</v>
      </c>
      <c r="DT21" s="42">
        <v>179</v>
      </c>
      <c r="DU21" s="42">
        <v>13</v>
      </c>
      <c r="DV21" s="46"/>
      <c r="DW21" s="44">
        <v>372</v>
      </c>
      <c r="DX21" s="44">
        <v>141</v>
      </c>
      <c r="DY21" s="45"/>
      <c r="DZ21" s="23"/>
      <c r="EA21" s="42">
        <v>8.1999999999999993</v>
      </c>
      <c r="EB21" s="42">
        <v>376</v>
      </c>
      <c r="EC21" s="42">
        <v>32</v>
      </c>
      <c r="ED21" s="46"/>
      <c r="EE21" s="44">
        <v>965</v>
      </c>
      <c r="EF21" s="44">
        <v>667</v>
      </c>
      <c r="EG21" s="45"/>
      <c r="EH21" s="23"/>
      <c r="EI21" s="42">
        <v>7.1</v>
      </c>
      <c r="EJ21" s="42">
        <v>298</v>
      </c>
      <c r="EK21" s="42">
        <v>17</v>
      </c>
      <c r="EL21" s="46"/>
      <c r="EM21" s="44">
        <v>466</v>
      </c>
      <c r="EN21" s="44">
        <v>193</v>
      </c>
      <c r="EO21" s="45"/>
      <c r="EP21" s="23"/>
      <c r="EQ21" s="42">
        <v>6</v>
      </c>
      <c r="ER21" s="42">
        <v>378</v>
      </c>
      <c r="ES21" s="42">
        <v>14</v>
      </c>
      <c r="ET21" s="46"/>
      <c r="EU21" s="44">
        <v>470</v>
      </c>
      <c r="EV21" s="44">
        <v>205</v>
      </c>
      <c r="EW21" s="45"/>
      <c r="EX21" s="23"/>
      <c r="EY21" s="42">
        <v>6</v>
      </c>
      <c r="EZ21" s="42">
        <v>378</v>
      </c>
      <c r="FA21" s="42">
        <v>14</v>
      </c>
      <c r="FB21" s="46"/>
      <c r="FC21" s="44">
        <v>470</v>
      </c>
      <c r="FD21" s="44">
        <v>205</v>
      </c>
      <c r="FE21" s="45"/>
      <c r="FF21" s="23"/>
      <c r="FG21" s="42">
        <v>6</v>
      </c>
      <c r="FH21" s="42">
        <v>378</v>
      </c>
      <c r="FI21" s="42">
        <v>14</v>
      </c>
      <c r="FJ21" s="46"/>
      <c r="FK21" s="44">
        <v>470</v>
      </c>
      <c r="FL21" s="44">
        <v>205</v>
      </c>
      <c r="FM21" s="45"/>
      <c r="FN21" s="23"/>
    </row>
    <row r="22" spans="1:170">
      <c r="A22" s="53">
        <v>42391</v>
      </c>
      <c r="B22" s="23"/>
      <c r="C22" s="42"/>
      <c r="D22" s="42"/>
      <c r="E22" s="42"/>
      <c r="F22" s="43"/>
      <c r="G22" s="44"/>
      <c r="H22" s="44"/>
      <c r="I22" s="45"/>
      <c r="J22" s="23"/>
      <c r="K22" s="42">
        <v>8</v>
      </c>
      <c r="L22" s="42">
        <v>197</v>
      </c>
      <c r="M22" s="42">
        <v>14</v>
      </c>
      <c r="N22" s="43"/>
      <c r="O22" s="44">
        <v>411</v>
      </c>
      <c r="P22" s="44">
        <v>79</v>
      </c>
      <c r="Q22" s="45"/>
      <c r="R22" s="23"/>
      <c r="S22" s="42">
        <v>8</v>
      </c>
      <c r="T22" s="42">
        <v>338</v>
      </c>
      <c r="U22" s="42">
        <v>26</v>
      </c>
      <c r="V22" s="43"/>
      <c r="W22" s="44">
        <v>622</v>
      </c>
      <c r="X22" s="44">
        <v>242</v>
      </c>
      <c r="Y22" s="45"/>
      <c r="Z22" s="23"/>
      <c r="AA22" s="42">
        <v>8</v>
      </c>
      <c r="AB22" s="42">
        <v>389</v>
      </c>
      <c r="AC22" s="42">
        <v>36</v>
      </c>
      <c r="AD22" s="43"/>
      <c r="AE22" s="44">
        <v>824</v>
      </c>
      <c r="AF22" s="44">
        <v>427</v>
      </c>
      <c r="AG22" s="45"/>
      <c r="AH22" s="23"/>
      <c r="AI22" s="42">
        <v>2.5</v>
      </c>
      <c r="AJ22" s="42">
        <v>57</v>
      </c>
      <c r="AK22" s="42">
        <v>4</v>
      </c>
      <c r="AL22" s="43"/>
      <c r="AM22" s="44">
        <v>108</v>
      </c>
      <c r="AN22" s="44">
        <v>36</v>
      </c>
      <c r="AO22" s="45"/>
      <c r="AP22" s="23"/>
      <c r="AQ22" s="42">
        <v>8</v>
      </c>
      <c r="AR22" s="42">
        <v>370</v>
      </c>
      <c r="AS22" s="42">
        <v>35</v>
      </c>
      <c r="AT22" s="43"/>
      <c r="AU22" s="44">
        <v>765</v>
      </c>
      <c r="AV22" s="44">
        <v>375</v>
      </c>
      <c r="AW22" s="45"/>
      <c r="AX22" s="23"/>
      <c r="AY22" s="42">
        <v>8</v>
      </c>
      <c r="AZ22" s="42">
        <v>205</v>
      </c>
      <c r="BA22" s="42">
        <v>18</v>
      </c>
      <c r="BB22" s="43"/>
      <c r="BC22" s="44">
        <v>387</v>
      </c>
      <c r="BD22" s="44">
        <v>52</v>
      </c>
      <c r="BE22" s="45"/>
      <c r="BF22" s="23"/>
      <c r="BG22" s="42">
        <v>6</v>
      </c>
      <c r="BH22" s="42">
        <v>258</v>
      </c>
      <c r="BI22" s="42">
        <v>8</v>
      </c>
      <c r="BJ22" s="43"/>
      <c r="BK22" s="44">
        <v>209</v>
      </c>
      <c r="BL22" s="44">
        <v>26</v>
      </c>
      <c r="BM22" s="45"/>
      <c r="BN22" s="23"/>
      <c r="BO22" s="42"/>
      <c r="BP22" s="42"/>
      <c r="BQ22" s="42"/>
      <c r="BR22" s="43"/>
      <c r="BS22" s="44"/>
      <c r="BT22" s="44"/>
      <c r="BU22" s="45"/>
      <c r="BV22" s="23"/>
      <c r="BW22" s="42">
        <v>4.4000000000000004</v>
      </c>
      <c r="BX22" s="42">
        <v>106</v>
      </c>
      <c r="BY22" s="42">
        <v>8</v>
      </c>
      <c r="BZ22" s="43"/>
      <c r="CA22" s="44">
        <v>159</v>
      </c>
      <c r="CB22" s="44">
        <v>30</v>
      </c>
      <c r="CC22" s="45"/>
      <c r="CD22" s="23"/>
      <c r="CE22" s="42">
        <v>8</v>
      </c>
      <c r="CF22" s="42">
        <v>472</v>
      </c>
      <c r="CG22" s="42">
        <v>18</v>
      </c>
      <c r="CH22" s="43"/>
      <c r="CI22" s="44">
        <v>460</v>
      </c>
      <c r="CJ22" s="44">
        <v>156</v>
      </c>
      <c r="CK22" s="45"/>
      <c r="CL22" s="23"/>
      <c r="CM22" s="42"/>
      <c r="CN22" s="42"/>
      <c r="CO22" s="42"/>
      <c r="CP22" s="43"/>
      <c r="CQ22" s="44"/>
      <c r="CR22" s="44"/>
      <c r="CS22" s="45"/>
      <c r="CT22" s="23"/>
      <c r="CU22" s="42">
        <v>5</v>
      </c>
      <c r="CV22" s="42">
        <v>236</v>
      </c>
      <c r="CW22" s="42">
        <v>12</v>
      </c>
      <c r="CX22" s="43"/>
      <c r="CY22" s="44">
        <v>322</v>
      </c>
      <c r="CZ22" s="44">
        <v>124</v>
      </c>
      <c r="DA22" s="45"/>
      <c r="DB22" s="23"/>
      <c r="DC22" s="42">
        <v>8</v>
      </c>
      <c r="DD22" s="42">
        <v>259</v>
      </c>
      <c r="DE22" s="42">
        <v>23</v>
      </c>
      <c r="DF22" s="43"/>
      <c r="DG22" s="44">
        <v>513</v>
      </c>
      <c r="DH22" s="44">
        <v>265</v>
      </c>
      <c r="DI22" s="45"/>
      <c r="DJ22" s="23"/>
      <c r="DK22" s="42">
        <v>8</v>
      </c>
      <c r="DL22" s="42">
        <v>253</v>
      </c>
      <c r="DM22" s="42">
        <v>20</v>
      </c>
      <c r="DN22" s="43"/>
      <c r="DO22" s="44">
        <v>486</v>
      </c>
      <c r="DP22" s="44">
        <v>135</v>
      </c>
      <c r="DQ22" s="45"/>
      <c r="DR22" s="23"/>
      <c r="DS22" s="42">
        <v>5</v>
      </c>
      <c r="DT22" s="42">
        <v>166</v>
      </c>
      <c r="DU22" s="42">
        <v>7</v>
      </c>
      <c r="DV22" s="43"/>
      <c r="DW22" s="44">
        <v>149</v>
      </c>
      <c r="DX22" s="44">
        <v>-73</v>
      </c>
      <c r="DY22" s="45"/>
      <c r="DZ22" s="23"/>
      <c r="EA22" s="42">
        <v>6.4</v>
      </c>
      <c r="EB22" s="42">
        <v>393</v>
      </c>
      <c r="EC22" s="42">
        <v>17</v>
      </c>
      <c r="ED22" s="43"/>
      <c r="EE22" s="44">
        <v>376</v>
      </c>
      <c r="EF22" s="44">
        <v>118</v>
      </c>
      <c r="EG22" s="45"/>
      <c r="EH22" s="23"/>
      <c r="EI22" s="42">
        <v>7.3</v>
      </c>
      <c r="EJ22" s="42">
        <v>284</v>
      </c>
      <c r="EK22" s="42">
        <v>19</v>
      </c>
      <c r="EL22" s="43"/>
      <c r="EM22" s="44">
        <v>532</v>
      </c>
      <c r="EN22" s="44">
        <v>267</v>
      </c>
      <c r="EO22" s="45"/>
      <c r="EP22" s="23"/>
      <c r="EQ22" s="42">
        <v>6</v>
      </c>
      <c r="ER22" s="42">
        <v>235</v>
      </c>
      <c r="ES22" s="42">
        <v>16</v>
      </c>
      <c r="ET22" s="43"/>
      <c r="EU22" s="44">
        <v>397</v>
      </c>
      <c r="EV22" s="44">
        <v>192</v>
      </c>
      <c r="EW22" s="45"/>
      <c r="EX22" s="23"/>
      <c r="EY22" s="42">
        <v>6</v>
      </c>
      <c r="EZ22" s="42">
        <v>235</v>
      </c>
      <c r="FA22" s="42">
        <v>16</v>
      </c>
      <c r="FB22" s="43"/>
      <c r="FC22" s="44">
        <v>397</v>
      </c>
      <c r="FD22" s="44">
        <v>192</v>
      </c>
      <c r="FE22" s="45"/>
      <c r="FF22" s="23"/>
      <c r="FG22" s="42">
        <v>6</v>
      </c>
      <c r="FH22" s="42">
        <v>235</v>
      </c>
      <c r="FI22" s="42">
        <v>16</v>
      </c>
      <c r="FJ22" s="43"/>
      <c r="FK22" s="44">
        <v>397</v>
      </c>
      <c r="FL22" s="44">
        <v>192</v>
      </c>
      <c r="FM22" s="45"/>
      <c r="FN22" s="23"/>
    </row>
    <row r="23" spans="1:170">
      <c r="A23" s="53">
        <v>42392</v>
      </c>
      <c r="B23" s="23"/>
      <c r="C23" s="54"/>
      <c r="D23" s="54"/>
      <c r="E23" s="54"/>
      <c r="F23" s="46"/>
      <c r="G23" s="44"/>
      <c r="H23" s="44"/>
      <c r="I23" s="45"/>
      <c r="J23" s="23"/>
      <c r="K23" s="54">
        <v>8</v>
      </c>
      <c r="L23" s="54">
        <v>180</v>
      </c>
      <c r="M23" s="54">
        <v>15</v>
      </c>
      <c r="N23" s="46"/>
      <c r="O23" s="44">
        <v>426</v>
      </c>
      <c r="P23" s="44">
        <v>106</v>
      </c>
      <c r="Q23" s="45"/>
      <c r="R23" s="23"/>
      <c r="S23" s="54">
        <v>8</v>
      </c>
      <c r="T23" s="54">
        <v>352</v>
      </c>
      <c r="U23" s="54">
        <v>37</v>
      </c>
      <c r="V23" s="46"/>
      <c r="W23" s="44">
        <v>894</v>
      </c>
      <c r="X23" s="44">
        <v>522</v>
      </c>
      <c r="Y23" s="45"/>
      <c r="Z23" s="23"/>
      <c r="AA23" s="54">
        <v>8</v>
      </c>
      <c r="AB23" s="54">
        <v>454</v>
      </c>
      <c r="AC23" s="54">
        <v>28</v>
      </c>
      <c r="AD23" s="46"/>
      <c r="AE23" s="44">
        <v>761</v>
      </c>
      <c r="AF23" s="44">
        <v>358</v>
      </c>
      <c r="AG23" s="45"/>
      <c r="AH23" s="23"/>
      <c r="AI23" s="54">
        <v>4.0999999999999996</v>
      </c>
      <c r="AJ23" s="54">
        <v>235</v>
      </c>
      <c r="AK23" s="54">
        <v>6</v>
      </c>
      <c r="AL23" s="46"/>
      <c r="AM23" s="44">
        <v>191</v>
      </c>
      <c r="AN23" s="44">
        <v>33</v>
      </c>
      <c r="AO23" s="45"/>
      <c r="AP23" s="23"/>
      <c r="AQ23" s="54">
        <v>8</v>
      </c>
      <c r="AR23" s="54">
        <v>386</v>
      </c>
      <c r="AS23" s="54">
        <v>23</v>
      </c>
      <c r="AT23" s="46"/>
      <c r="AU23" s="44">
        <v>517</v>
      </c>
      <c r="AV23" s="44">
        <v>135</v>
      </c>
      <c r="AW23" s="45"/>
      <c r="AX23" s="23"/>
      <c r="AY23" s="54">
        <v>8</v>
      </c>
      <c r="AZ23" s="54">
        <v>290</v>
      </c>
      <c r="BA23" s="54">
        <v>19</v>
      </c>
      <c r="BB23" s="46"/>
      <c r="BC23" s="44">
        <v>483</v>
      </c>
      <c r="BD23" s="44">
        <v>130</v>
      </c>
      <c r="BE23" s="45"/>
      <c r="BF23" s="23"/>
      <c r="BG23" s="54"/>
      <c r="BH23" s="54"/>
      <c r="BI23" s="54"/>
      <c r="BJ23" s="46"/>
      <c r="BK23" s="44"/>
      <c r="BL23" s="44"/>
      <c r="BM23" s="45"/>
      <c r="BN23" s="23"/>
      <c r="BO23" s="54"/>
      <c r="BP23" s="54"/>
      <c r="BQ23" s="54"/>
      <c r="BR23" s="46"/>
      <c r="BS23" s="44"/>
      <c r="BT23" s="44"/>
      <c r="BU23" s="45"/>
      <c r="BV23" s="23"/>
      <c r="BW23" s="54">
        <v>5</v>
      </c>
      <c r="BX23" s="54">
        <v>116</v>
      </c>
      <c r="BY23" s="54">
        <v>11</v>
      </c>
      <c r="BZ23" s="46"/>
      <c r="CA23" s="44">
        <v>254</v>
      </c>
      <c r="CB23" s="44">
        <v>114</v>
      </c>
      <c r="CC23" s="45"/>
      <c r="CD23" s="23"/>
      <c r="CE23" s="54">
        <v>8.1</v>
      </c>
      <c r="CF23" s="54">
        <v>504</v>
      </c>
      <c r="CG23" s="54">
        <v>20</v>
      </c>
      <c r="CH23" s="46"/>
      <c r="CI23" s="44">
        <v>504</v>
      </c>
      <c r="CJ23" s="44">
        <v>205</v>
      </c>
      <c r="CK23" s="45"/>
      <c r="CL23" s="23"/>
      <c r="CM23" s="54"/>
      <c r="CN23" s="54"/>
      <c r="CO23" s="54"/>
      <c r="CP23" s="46"/>
      <c r="CQ23" s="44"/>
      <c r="CR23" s="44"/>
      <c r="CS23" s="45"/>
      <c r="CT23" s="23"/>
      <c r="CU23" s="54">
        <v>4.4000000000000004</v>
      </c>
      <c r="CV23" s="54">
        <v>234</v>
      </c>
      <c r="CW23" s="54">
        <v>17</v>
      </c>
      <c r="CX23" s="46"/>
      <c r="CY23" s="44">
        <v>381</v>
      </c>
      <c r="CZ23" s="44">
        <v>207</v>
      </c>
      <c r="DA23" s="45"/>
      <c r="DB23" s="23"/>
      <c r="DC23" s="54">
        <v>8.1</v>
      </c>
      <c r="DD23" s="54">
        <v>241</v>
      </c>
      <c r="DE23" s="54">
        <v>13</v>
      </c>
      <c r="DF23" s="46"/>
      <c r="DG23" s="44">
        <v>269</v>
      </c>
      <c r="DH23" s="44">
        <v>38</v>
      </c>
      <c r="DI23" s="45"/>
      <c r="DJ23" s="23"/>
      <c r="DK23" s="54">
        <v>8</v>
      </c>
      <c r="DL23" s="54">
        <v>265</v>
      </c>
      <c r="DM23" s="54">
        <v>20</v>
      </c>
      <c r="DN23" s="46"/>
      <c r="DO23" s="44">
        <v>497</v>
      </c>
      <c r="DP23" s="44">
        <v>152</v>
      </c>
      <c r="DQ23" s="45"/>
      <c r="DR23" s="23"/>
      <c r="DS23" s="54">
        <v>5</v>
      </c>
      <c r="DT23" s="54">
        <v>233</v>
      </c>
      <c r="DU23" s="54">
        <v>13</v>
      </c>
      <c r="DV23" s="46"/>
      <c r="DW23" s="44">
        <v>265</v>
      </c>
      <c r="DX23" s="44">
        <v>29</v>
      </c>
      <c r="DY23" s="45"/>
      <c r="DZ23" s="23"/>
      <c r="EA23" s="54">
        <v>8.4</v>
      </c>
      <c r="EB23" s="54">
        <v>500</v>
      </c>
      <c r="EC23" s="54">
        <v>24</v>
      </c>
      <c r="ED23" s="46"/>
      <c r="EE23" s="44">
        <v>574</v>
      </c>
      <c r="EF23" s="44">
        <v>258</v>
      </c>
      <c r="EG23" s="45"/>
      <c r="EH23" s="23"/>
      <c r="EI23" s="54">
        <v>5.2</v>
      </c>
      <c r="EJ23" s="54">
        <v>190</v>
      </c>
      <c r="EK23" s="54">
        <v>12</v>
      </c>
      <c r="EL23" s="46"/>
      <c r="EM23" s="44">
        <v>339</v>
      </c>
      <c r="EN23" s="44">
        <v>162</v>
      </c>
      <c r="EO23" s="45"/>
      <c r="EP23" s="23"/>
      <c r="EQ23" s="54">
        <v>6.2</v>
      </c>
      <c r="ER23" s="54">
        <v>287</v>
      </c>
      <c r="ES23" s="54">
        <v>16</v>
      </c>
      <c r="ET23" s="46"/>
      <c r="EU23" s="44">
        <v>400</v>
      </c>
      <c r="EV23" s="44">
        <v>183</v>
      </c>
      <c r="EW23" s="45"/>
      <c r="EX23" s="23"/>
      <c r="EY23" s="54">
        <v>6.2</v>
      </c>
      <c r="EZ23" s="54">
        <v>287</v>
      </c>
      <c r="FA23" s="54">
        <v>16</v>
      </c>
      <c r="FB23" s="46"/>
      <c r="FC23" s="44">
        <v>400</v>
      </c>
      <c r="FD23" s="44">
        <v>183</v>
      </c>
      <c r="FE23" s="45"/>
      <c r="FF23" s="23"/>
      <c r="FG23" s="54">
        <v>6.2</v>
      </c>
      <c r="FH23" s="54">
        <v>287</v>
      </c>
      <c r="FI23" s="54">
        <v>16</v>
      </c>
      <c r="FJ23" s="46"/>
      <c r="FK23" s="44">
        <v>400</v>
      </c>
      <c r="FL23" s="44">
        <v>183</v>
      </c>
      <c r="FM23" s="45"/>
      <c r="FN23" s="23"/>
    </row>
    <row r="24" spans="1:170">
      <c r="A24" s="53">
        <v>42393</v>
      </c>
      <c r="B24" s="23"/>
      <c r="C24" s="54"/>
      <c r="D24" s="54"/>
      <c r="E24" s="54"/>
      <c r="F24" s="46"/>
      <c r="G24" s="44"/>
      <c r="H24" s="44"/>
      <c r="I24" s="45"/>
      <c r="J24" s="23"/>
      <c r="K24" s="54">
        <v>8</v>
      </c>
      <c r="L24" s="54">
        <v>135</v>
      </c>
      <c r="M24" s="54">
        <v>16</v>
      </c>
      <c r="N24" s="46"/>
      <c r="O24" s="44">
        <v>368</v>
      </c>
      <c r="P24" s="44">
        <v>60</v>
      </c>
      <c r="Q24" s="45"/>
      <c r="R24" s="23"/>
      <c r="S24" s="54">
        <v>8</v>
      </c>
      <c r="T24" s="54">
        <v>339</v>
      </c>
      <c r="U24" s="54">
        <v>31</v>
      </c>
      <c r="V24" s="46"/>
      <c r="W24" s="44">
        <v>724</v>
      </c>
      <c r="X24" s="44">
        <v>352</v>
      </c>
      <c r="Y24" s="45"/>
      <c r="Z24" s="23"/>
      <c r="AA24" s="54">
        <v>8</v>
      </c>
      <c r="AB24" s="54">
        <v>449</v>
      </c>
      <c r="AC24" s="54">
        <v>32</v>
      </c>
      <c r="AD24" s="46"/>
      <c r="AE24" s="44">
        <v>618</v>
      </c>
      <c r="AF24" s="44">
        <v>211</v>
      </c>
      <c r="AG24" s="45"/>
      <c r="AH24" s="23"/>
      <c r="AI24" s="54">
        <v>4</v>
      </c>
      <c r="AJ24" s="54">
        <v>190</v>
      </c>
      <c r="AK24" s="54">
        <v>5</v>
      </c>
      <c r="AL24" s="46"/>
      <c r="AM24" s="44">
        <v>121</v>
      </c>
      <c r="AN24" s="44">
        <v>-25</v>
      </c>
      <c r="AO24" s="45"/>
      <c r="AP24" s="23"/>
      <c r="AQ24" s="54">
        <v>8</v>
      </c>
      <c r="AR24" s="54">
        <v>350</v>
      </c>
      <c r="AS24" s="54">
        <v>30</v>
      </c>
      <c r="AT24" s="46"/>
      <c r="AU24" s="44">
        <v>687</v>
      </c>
      <c r="AV24" s="44">
        <v>311</v>
      </c>
      <c r="AW24" s="45"/>
      <c r="AX24" s="23"/>
      <c r="AY24" s="54">
        <v>6.5</v>
      </c>
      <c r="AZ24" s="54">
        <v>149</v>
      </c>
      <c r="BA24" s="54">
        <v>16</v>
      </c>
      <c r="BB24" s="46"/>
      <c r="BC24" s="44">
        <v>387</v>
      </c>
      <c r="BD24" s="44">
        <v>125</v>
      </c>
      <c r="BE24" s="45"/>
      <c r="BF24" s="23"/>
      <c r="BG24" s="54">
        <v>6</v>
      </c>
      <c r="BH24" s="54">
        <v>184</v>
      </c>
      <c r="BI24" s="54">
        <v>9</v>
      </c>
      <c r="BJ24" s="46"/>
      <c r="BK24" s="44">
        <v>206</v>
      </c>
      <c r="BL24" s="44">
        <v>52</v>
      </c>
      <c r="BM24" s="45"/>
      <c r="BN24" s="23"/>
      <c r="BO24" s="54"/>
      <c r="BP24" s="54"/>
      <c r="BQ24" s="54"/>
      <c r="BR24" s="46"/>
      <c r="BS24" s="44"/>
      <c r="BT24" s="44"/>
      <c r="BU24" s="45"/>
      <c r="BV24" s="23"/>
      <c r="BW24" s="54"/>
      <c r="BX24" s="54"/>
      <c r="BY24" s="54"/>
      <c r="BZ24" s="46"/>
      <c r="CA24" s="44"/>
      <c r="CB24" s="44"/>
      <c r="CC24" s="45"/>
      <c r="CD24" s="23"/>
      <c r="CE24" s="54">
        <v>8</v>
      </c>
      <c r="CF24" s="54">
        <v>397</v>
      </c>
      <c r="CG24" s="54">
        <v>18</v>
      </c>
      <c r="CH24" s="46"/>
      <c r="CI24" s="44">
        <v>458</v>
      </c>
      <c r="CJ24" s="44">
        <v>186</v>
      </c>
      <c r="CK24" s="45"/>
      <c r="CL24" s="23"/>
      <c r="CM24" s="54"/>
      <c r="CN24" s="54"/>
      <c r="CO24" s="54"/>
      <c r="CP24" s="46"/>
      <c r="CQ24" s="44"/>
      <c r="CR24" s="44"/>
      <c r="CS24" s="45"/>
      <c r="CT24" s="23"/>
      <c r="CU24" s="54">
        <v>3</v>
      </c>
      <c r="CV24" s="54">
        <v>182</v>
      </c>
      <c r="CW24" s="54">
        <v>8</v>
      </c>
      <c r="CX24" s="46"/>
      <c r="CY24" s="44">
        <v>155</v>
      </c>
      <c r="CZ24" s="44">
        <v>27</v>
      </c>
      <c r="DA24" s="45"/>
      <c r="DB24" s="23"/>
      <c r="DC24" s="54">
        <v>7</v>
      </c>
      <c r="DD24" s="54">
        <v>214</v>
      </c>
      <c r="DE24" s="54">
        <v>10</v>
      </c>
      <c r="DF24" s="46"/>
      <c r="DG24" s="44">
        <v>254</v>
      </c>
      <c r="DH24" s="44">
        <v>50</v>
      </c>
      <c r="DI24" s="45"/>
      <c r="DJ24" s="23"/>
      <c r="DK24" s="54">
        <v>8</v>
      </c>
      <c r="DL24" s="54">
        <v>305</v>
      </c>
      <c r="DM24" s="54">
        <v>23</v>
      </c>
      <c r="DN24" s="46"/>
      <c r="DO24" s="44">
        <v>522</v>
      </c>
      <c r="DP24" s="44">
        <v>160</v>
      </c>
      <c r="DQ24" s="45"/>
      <c r="DR24" s="23"/>
      <c r="DS24" s="54">
        <v>5</v>
      </c>
      <c r="DT24" s="54">
        <v>164</v>
      </c>
      <c r="DU24" s="54">
        <v>11</v>
      </c>
      <c r="DV24" s="46"/>
      <c r="DW24" s="44">
        <v>229</v>
      </c>
      <c r="DX24" s="44">
        <v>12</v>
      </c>
      <c r="DY24" s="45"/>
      <c r="DZ24" s="23"/>
      <c r="EA24" s="54">
        <v>8</v>
      </c>
      <c r="EB24" s="54">
        <v>418</v>
      </c>
      <c r="EC24" s="54">
        <v>31</v>
      </c>
      <c r="ED24" s="46"/>
      <c r="EE24" s="44">
        <v>765</v>
      </c>
      <c r="EF24" s="44">
        <v>473</v>
      </c>
      <c r="EG24" s="45"/>
      <c r="EH24" s="23"/>
      <c r="EI24" s="54">
        <v>7</v>
      </c>
      <c r="EJ24" s="54">
        <v>244</v>
      </c>
      <c r="EK24" s="54">
        <v>18</v>
      </c>
      <c r="EL24" s="46"/>
      <c r="EM24" s="44">
        <v>430</v>
      </c>
      <c r="EN24" s="44">
        <v>192</v>
      </c>
      <c r="EO24" s="45"/>
      <c r="EP24" s="23"/>
      <c r="EQ24" s="54">
        <v>6</v>
      </c>
      <c r="ER24" s="54">
        <v>357</v>
      </c>
      <c r="ES24" s="54">
        <v>17</v>
      </c>
      <c r="ET24" s="46"/>
      <c r="EU24" s="44">
        <v>440</v>
      </c>
      <c r="EV24" s="44">
        <v>201</v>
      </c>
      <c r="EW24" s="45"/>
      <c r="EX24" s="23"/>
      <c r="EY24" s="54">
        <v>6</v>
      </c>
      <c r="EZ24" s="54">
        <v>357</v>
      </c>
      <c r="FA24" s="54">
        <v>17</v>
      </c>
      <c r="FB24" s="46"/>
      <c r="FC24" s="44">
        <v>440</v>
      </c>
      <c r="FD24" s="44">
        <v>201</v>
      </c>
      <c r="FE24" s="45"/>
      <c r="FF24" s="23"/>
      <c r="FG24" s="54">
        <v>6</v>
      </c>
      <c r="FH24" s="54">
        <v>357</v>
      </c>
      <c r="FI24" s="54">
        <v>17</v>
      </c>
      <c r="FJ24" s="46"/>
      <c r="FK24" s="44">
        <v>440</v>
      </c>
      <c r="FL24" s="44">
        <v>201</v>
      </c>
      <c r="FM24" s="45"/>
      <c r="FN24" s="23"/>
    </row>
    <row r="25" spans="1:170">
      <c r="A25" s="53">
        <v>42394</v>
      </c>
      <c r="B25" s="23"/>
      <c r="C25" s="54"/>
      <c r="D25" s="54"/>
      <c r="E25" s="54"/>
      <c r="F25" s="46"/>
      <c r="G25" s="44"/>
      <c r="H25" s="44"/>
      <c r="I25" s="45"/>
      <c r="J25" s="23"/>
      <c r="K25" s="54">
        <v>8</v>
      </c>
      <c r="L25" s="54">
        <v>152</v>
      </c>
      <c r="M25" s="54">
        <v>15</v>
      </c>
      <c r="N25" s="46"/>
      <c r="O25" s="44">
        <v>529</v>
      </c>
      <c r="P25" s="44">
        <v>222</v>
      </c>
      <c r="Q25" s="45"/>
      <c r="R25" s="23"/>
      <c r="S25" s="54">
        <v>8</v>
      </c>
      <c r="T25" s="54">
        <v>350</v>
      </c>
      <c r="U25" s="54">
        <v>27</v>
      </c>
      <c r="V25" s="46"/>
      <c r="W25" s="44">
        <v>725</v>
      </c>
      <c r="X25" s="44">
        <v>363</v>
      </c>
      <c r="Y25" s="45"/>
      <c r="Z25" s="23"/>
      <c r="AA25" s="54"/>
      <c r="AB25" s="54"/>
      <c r="AC25" s="54"/>
      <c r="AD25" s="46"/>
      <c r="AE25" s="44"/>
      <c r="AF25" s="44"/>
      <c r="AG25" s="45"/>
      <c r="AH25" s="23"/>
      <c r="AI25" s="54">
        <v>6</v>
      </c>
      <c r="AJ25" s="54">
        <v>302</v>
      </c>
      <c r="AK25" s="54">
        <v>4</v>
      </c>
      <c r="AL25" s="46"/>
      <c r="AM25" s="44">
        <v>95</v>
      </c>
      <c r="AN25" s="44">
        <v>-115</v>
      </c>
      <c r="AO25" s="45"/>
      <c r="AP25" s="23"/>
      <c r="AQ25" s="54">
        <v>8</v>
      </c>
      <c r="AR25" s="54">
        <v>356</v>
      </c>
      <c r="AS25" s="54">
        <v>30</v>
      </c>
      <c r="AT25" s="46"/>
      <c r="AU25" s="44">
        <v>708</v>
      </c>
      <c r="AV25" s="44">
        <v>434</v>
      </c>
      <c r="AW25" s="45"/>
      <c r="AX25" s="23"/>
      <c r="AY25" s="54">
        <v>8</v>
      </c>
      <c r="AZ25" s="54">
        <v>277</v>
      </c>
      <c r="BA25" s="54">
        <v>20</v>
      </c>
      <c r="BB25" s="46"/>
      <c r="BC25" s="44">
        <v>454</v>
      </c>
      <c r="BD25" s="44">
        <v>112</v>
      </c>
      <c r="BE25" s="45"/>
      <c r="BF25" s="23"/>
      <c r="BG25" s="54">
        <v>6</v>
      </c>
      <c r="BH25" s="54">
        <v>195</v>
      </c>
      <c r="BI25" s="54">
        <v>13</v>
      </c>
      <c r="BJ25" s="46"/>
      <c r="BK25" s="44">
        <v>348</v>
      </c>
      <c r="BL25" s="44">
        <v>198</v>
      </c>
      <c r="BM25" s="45"/>
      <c r="BN25" s="23"/>
      <c r="BO25" s="54"/>
      <c r="BP25" s="54"/>
      <c r="BQ25" s="54"/>
      <c r="BR25" s="46"/>
      <c r="BS25" s="44"/>
      <c r="BT25" s="44"/>
      <c r="BU25" s="45"/>
      <c r="BV25" s="23"/>
      <c r="BW25" s="54"/>
      <c r="BX25" s="54"/>
      <c r="BY25" s="54"/>
      <c r="BZ25" s="46"/>
      <c r="CA25" s="44"/>
      <c r="CB25" s="44"/>
      <c r="CC25" s="45"/>
      <c r="CD25" s="23"/>
      <c r="CE25" s="54">
        <v>6.1</v>
      </c>
      <c r="CF25" s="54">
        <v>295</v>
      </c>
      <c r="CG25" s="54">
        <v>9</v>
      </c>
      <c r="CH25" s="46"/>
      <c r="CI25" s="44">
        <v>173</v>
      </c>
      <c r="CJ25" s="44">
        <v>-19</v>
      </c>
      <c r="CK25" s="45"/>
      <c r="CL25" s="23"/>
      <c r="CM25" s="54"/>
      <c r="CN25" s="54"/>
      <c r="CO25" s="54"/>
      <c r="CP25" s="46"/>
      <c r="CQ25" s="44"/>
      <c r="CR25" s="44"/>
      <c r="CS25" s="45"/>
      <c r="CT25" s="23"/>
      <c r="CU25" s="54">
        <v>4</v>
      </c>
      <c r="CV25" s="54">
        <v>271</v>
      </c>
      <c r="CW25" s="54">
        <v>12</v>
      </c>
      <c r="CX25" s="46"/>
      <c r="CY25" s="44">
        <v>209</v>
      </c>
      <c r="CZ25" s="44">
        <v>39</v>
      </c>
      <c r="DA25" s="45"/>
      <c r="DB25" s="23"/>
      <c r="DC25" s="54">
        <v>7</v>
      </c>
      <c r="DD25" s="54">
        <v>233</v>
      </c>
      <c r="DE25" s="54">
        <v>10</v>
      </c>
      <c r="DF25" s="46"/>
      <c r="DG25" s="44">
        <v>152</v>
      </c>
      <c r="DH25" s="44">
        <v>-51</v>
      </c>
      <c r="DI25" s="45"/>
      <c r="DJ25" s="23"/>
      <c r="DK25" s="54">
        <v>8</v>
      </c>
      <c r="DL25" s="54">
        <v>289</v>
      </c>
      <c r="DM25" s="54">
        <v>21</v>
      </c>
      <c r="DN25" s="46"/>
      <c r="DO25" s="44">
        <v>571</v>
      </c>
      <c r="DP25" s="44">
        <v>226</v>
      </c>
      <c r="DQ25" s="45"/>
      <c r="DR25" s="23"/>
      <c r="DS25" s="54">
        <v>5</v>
      </c>
      <c r="DT25" s="54">
        <v>149</v>
      </c>
      <c r="DU25" s="54">
        <v>12</v>
      </c>
      <c r="DV25" s="46"/>
      <c r="DW25" s="44">
        <v>376</v>
      </c>
      <c r="DX25" s="44">
        <v>168</v>
      </c>
      <c r="DY25" s="45"/>
      <c r="DZ25" s="23"/>
      <c r="EA25" s="54">
        <v>8</v>
      </c>
      <c r="EB25" s="54">
        <v>403</v>
      </c>
      <c r="EC25" s="54">
        <v>24</v>
      </c>
      <c r="ED25" s="46"/>
      <c r="EE25" s="44">
        <v>619</v>
      </c>
      <c r="EF25" s="44">
        <v>368</v>
      </c>
      <c r="EG25" s="45"/>
      <c r="EH25" s="23"/>
      <c r="EI25" s="54">
        <v>6</v>
      </c>
      <c r="EJ25" s="54">
        <v>229</v>
      </c>
      <c r="EK25" s="54">
        <v>10</v>
      </c>
      <c r="EL25" s="46"/>
      <c r="EM25" s="44">
        <v>316</v>
      </c>
      <c r="EN25" s="44">
        <v>115</v>
      </c>
      <c r="EO25" s="45"/>
      <c r="EP25" s="23"/>
      <c r="EQ25" s="54">
        <v>5</v>
      </c>
      <c r="ER25" s="54">
        <v>195</v>
      </c>
      <c r="ES25" s="54">
        <v>7</v>
      </c>
      <c r="ET25" s="46"/>
      <c r="EU25" s="44">
        <v>215</v>
      </c>
      <c r="EV25" s="44">
        <v>28</v>
      </c>
      <c r="EW25" s="45"/>
      <c r="EX25" s="23"/>
      <c r="EY25" s="54">
        <v>5</v>
      </c>
      <c r="EZ25" s="54">
        <v>195</v>
      </c>
      <c r="FA25" s="54">
        <v>7</v>
      </c>
      <c r="FB25" s="46"/>
      <c r="FC25" s="44">
        <v>215</v>
      </c>
      <c r="FD25" s="44">
        <v>28</v>
      </c>
      <c r="FE25" s="45"/>
      <c r="FF25" s="23"/>
      <c r="FG25" s="54">
        <v>5</v>
      </c>
      <c r="FH25" s="54">
        <v>195</v>
      </c>
      <c r="FI25" s="54">
        <v>7</v>
      </c>
      <c r="FJ25" s="46"/>
      <c r="FK25" s="44">
        <v>215</v>
      </c>
      <c r="FL25" s="44">
        <v>28</v>
      </c>
      <c r="FM25" s="45"/>
      <c r="FN25" s="23"/>
    </row>
    <row r="26" spans="1:170">
      <c r="A26" s="48" t="s">
        <v>42</v>
      </c>
      <c r="B26" s="23"/>
      <c r="C26" s="49">
        <f t="shared" ref="C26:E26" si="126">SUM(C21:C25)</f>
        <v>0</v>
      </c>
      <c r="D26" s="49">
        <f t="shared" si="126"/>
        <v>0</v>
      </c>
      <c r="E26" s="49">
        <f t="shared" si="126"/>
        <v>0</v>
      </c>
      <c r="F26" s="50">
        <f>IFERROR(SUM(D26/E26),0)</f>
        <v>0</v>
      </c>
      <c r="G26" s="51">
        <f t="shared" ref="G26:H26" si="127">SUM(G21:G25)</f>
        <v>0</v>
      </c>
      <c r="H26" s="51">
        <f t="shared" si="127"/>
        <v>0</v>
      </c>
      <c r="I26" s="52"/>
      <c r="J26" s="23"/>
      <c r="K26" s="49">
        <f t="shared" ref="K26:M26" si="128">SUM(K21:K25)</f>
        <v>37.5</v>
      </c>
      <c r="L26" s="49">
        <f t="shared" si="128"/>
        <v>827</v>
      </c>
      <c r="M26" s="49">
        <f t="shared" si="128"/>
        <v>72</v>
      </c>
      <c r="N26" s="50">
        <f>IFERROR(SUM(L26/M26),0)</f>
        <v>11.486111111111111</v>
      </c>
      <c r="O26" s="51">
        <f t="shared" ref="O26:P26" si="129">SUM(O21:O25)</f>
        <v>2146</v>
      </c>
      <c r="P26" s="51">
        <f t="shared" si="129"/>
        <v>638</v>
      </c>
      <c r="Q26" s="52"/>
      <c r="R26" s="23"/>
      <c r="S26" s="49">
        <f t="shared" ref="S26:U26" si="130">SUM(S21:S25)</f>
        <v>40</v>
      </c>
      <c r="T26" s="49">
        <f t="shared" si="130"/>
        <v>1857</v>
      </c>
      <c r="U26" s="49">
        <f t="shared" si="130"/>
        <v>156</v>
      </c>
      <c r="V26" s="50">
        <f>IFERROR(SUM(T26/U26),0)</f>
        <v>11.903846153846153</v>
      </c>
      <c r="W26" s="51">
        <f t="shared" ref="W26:X26" si="131">SUM(W21:W25)</f>
        <v>3826</v>
      </c>
      <c r="X26" s="51">
        <f t="shared" si="131"/>
        <v>1899</v>
      </c>
      <c r="Y26" s="52"/>
      <c r="Z26" s="23"/>
      <c r="AA26" s="49">
        <f t="shared" ref="AA26:AC26" si="132">SUM(AA21:AA25)</f>
        <v>24</v>
      </c>
      <c r="AB26" s="49">
        <f t="shared" si="132"/>
        <v>1292</v>
      </c>
      <c r="AC26" s="49">
        <f t="shared" si="132"/>
        <v>96</v>
      </c>
      <c r="AD26" s="50">
        <f>IFERROR(SUM(AB26/AC26),0)</f>
        <v>13.458333333333334</v>
      </c>
      <c r="AE26" s="51">
        <f t="shared" ref="AE26:AF26" si="133">SUM(AE21:AE25)</f>
        <v>2203</v>
      </c>
      <c r="AF26" s="51">
        <f t="shared" si="133"/>
        <v>996</v>
      </c>
      <c r="AG26" s="52"/>
      <c r="AH26" s="23"/>
      <c r="AI26" s="49">
        <f t="shared" ref="AI26:AK26" si="134">SUM(AI21:AI25)</f>
        <v>16.600000000000001</v>
      </c>
      <c r="AJ26" s="49">
        <f t="shared" si="134"/>
        <v>784</v>
      </c>
      <c r="AK26" s="49">
        <f t="shared" si="134"/>
        <v>19</v>
      </c>
      <c r="AL26" s="50">
        <f>IFERROR(SUM(AJ26/AK26),0)</f>
        <v>41.263157894736842</v>
      </c>
      <c r="AM26" s="51">
        <f t="shared" ref="AM26:AN26" si="135">SUM(AM21:AM25)</f>
        <v>515</v>
      </c>
      <c r="AN26" s="51">
        <f t="shared" si="135"/>
        <v>-71</v>
      </c>
      <c r="AO26" s="52"/>
      <c r="AP26" s="23"/>
      <c r="AQ26" s="49">
        <f t="shared" ref="AQ26:AS26" si="136">SUM(AQ21:AQ25)</f>
        <v>40</v>
      </c>
      <c r="AR26" s="49">
        <f t="shared" si="136"/>
        <v>1833</v>
      </c>
      <c r="AS26" s="49">
        <f t="shared" si="136"/>
        <v>142</v>
      </c>
      <c r="AT26" s="50">
        <f>IFERROR(SUM(AR26/AS26),0)</f>
        <v>12.908450704225352</v>
      </c>
      <c r="AU26" s="51">
        <f t="shared" ref="AU26:AV26" si="137">SUM(AU21:AU25)</f>
        <v>3184</v>
      </c>
      <c r="AV26" s="51">
        <f t="shared" si="137"/>
        <v>1361</v>
      </c>
      <c r="AW26" s="52"/>
      <c r="AX26" s="23"/>
      <c r="AY26" s="49">
        <f t="shared" ref="AY26:BA26" si="138">SUM(AY21:AY25)</f>
        <v>38.5</v>
      </c>
      <c r="AZ26" s="49">
        <f t="shared" si="138"/>
        <v>1225</v>
      </c>
      <c r="BA26" s="49">
        <f t="shared" si="138"/>
        <v>92</v>
      </c>
      <c r="BB26" s="50">
        <f>IFERROR(SUM(AZ26/BA26),0)</f>
        <v>13.315217391304348</v>
      </c>
      <c r="BC26" s="51">
        <f t="shared" ref="BC26:BD26" si="139">SUM(BC21:BC25)</f>
        <v>2289</v>
      </c>
      <c r="BD26" s="51">
        <f t="shared" si="139"/>
        <v>620</v>
      </c>
      <c r="BE26" s="52"/>
      <c r="BF26" s="23"/>
      <c r="BG26" s="49">
        <f t="shared" ref="BG26:BI26" si="140">SUM(BG21:BG25)</f>
        <v>18</v>
      </c>
      <c r="BH26" s="49">
        <f t="shared" si="140"/>
        <v>637</v>
      </c>
      <c r="BI26" s="49">
        <f t="shared" si="140"/>
        <v>30</v>
      </c>
      <c r="BJ26" s="50">
        <f>IFERROR(SUM(BH26/BI26),0)</f>
        <v>21.233333333333334</v>
      </c>
      <c r="BK26" s="51">
        <f t="shared" ref="BK26:BL26" si="141">SUM(BK21:BK25)</f>
        <v>763</v>
      </c>
      <c r="BL26" s="51">
        <f t="shared" si="141"/>
        <v>276</v>
      </c>
      <c r="BM26" s="52"/>
      <c r="BN26" s="23"/>
      <c r="BO26" s="49">
        <f t="shared" ref="BO26:BQ26" si="142">SUM(BO21:BO25)</f>
        <v>5</v>
      </c>
      <c r="BP26" s="49">
        <f t="shared" si="142"/>
        <v>291</v>
      </c>
      <c r="BQ26" s="49">
        <f t="shared" si="142"/>
        <v>10</v>
      </c>
      <c r="BR26" s="50">
        <f>IFERROR(SUM(BP26/BQ26),0)</f>
        <v>29.1</v>
      </c>
      <c r="BS26" s="51">
        <f t="shared" ref="BS26:BT26" si="143">SUM(BS21:BS25)</f>
        <v>237</v>
      </c>
      <c r="BT26" s="51">
        <f t="shared" si="143"/>
        <v>45</v>
      </c>
      <c r="BU26" s="52"/>
      <c r="BV26" s="23"/>
      <c r="BW26" s="49">
        <f t="shared" ref="BW26:BY26" si="144">SUM(BW21:BW25)</f>
        <v>9.4</v>
      </c>
      <c r="BX26" s="49">
        <f t="shared" si="144"/>
        <v>222</v>
      </c>
      <c r="BY26" s="49">
        <f t="shared" si="144"/>
        <v>19</v>
      </c>
      <c r="BZ26" s="50">
        <f>IFERROR(SUM(BX26/BY26),0)</f>
        <v>11.684210526315789</v>
      </c>
      <c r="CA26" s="51">
        <f t="shared" ref="CA26:CB26" si="145">SUM(CA21:CA25)</f>
        <v>413</v>
      </c>
      <c r="CB26" s="51">
        <f t="shared" si="145"/>
        <v>144</v>
      </c>
      <c r="CC26" s="52"/>
      <c r="CD26" s="23"/>
      <c r="CE26" s="49">
        <f t="shared" ref="CE26:CG26" si="146">SUM(CE21:CE25)</f>
        <v>30.200000000000003</v>
      </c>
      <c r="CF26" s="49">
        <f t="shared" si="146"/>
        <v>1668</v>
      </c>
      <c r="CG26" s="49">
        <f t="shared" si="146"/>
        <v>65</v>
      </c>
      <c r="CH26" s="50">
        <f>IFERROR(SUM(CF26/CG26),0)</f>
        <v>25.661538461538463</v>
      </c>
      <c r="CI26" s="51">
        <f t="shared" ref="CI26:CJ26" si="147">SUM(CI21:CI25)</f>
        <v>1595</v>
      </c>
      <c r="CJ26" s="51">
        <f t="shared" si="147"/>
        <v>528</v>
      </c>
      <c r="CK26" s="52"/>
      <c r="CL26" s="23"/>
      <c r="CM26" s="49">
        <f t="shared" ref="CM26:CO26" si="148">SUM(CM21:CM25)</f>
        <v>0</v>
      </c>
      <c r="CN26" s="49">
        <f t="shared" si="148"/>
        <v>0</v>
      </c>
      <c r="CO26" s="49">
        <f t="shared" si="148"/>
        <v>0</v>
      </c>
      <c r="CP26" s="50">
        <f>IFERROR(SUM(CN26/CO26),0)</f>
        <v>0</v>
      </c>
      <c r="CQ26" s="51">
        <f t="shared" ref="CQ26:CR26" si="149">SUM(CQ21:CQ25)</f>
        <v>0</v>
      </c>
      <c r="CR26" s="51">
        <f t="shared" si="149"/>
        <v>0</v>
      </c>
      <c r="CS26" s="52"/>
      <c r="CT26" s="23"/>
      <c r="CU26" s="49">
        <f t="shared" ref="CU26:CW26" si="150">SUM(CU21:CU25)</f>
        <v>21.6</v>
      </c>
      <c r="CV26" s="49">
        <f t="shared" si="150"/>
        <v>1201</v>
      </c>
      <c r="CW26" s="49">
        <f t="shared" si="150"/>
        <v>61</v>
      </c>
      <c r="CX26" s="50">
        <f>IFERROR(SUM(CV26/CW26),0)</f>
        <v>19.688524590163933</v>
      </c>
      <c r="CY26" s="51">
        <f t="shared" ref="CY26:CZ26" si="151">SUM(CY21:CY25)</f>
        <v>1398</v>
      </c>
      <c r="CZ26" s="51">
        <f t="shared" si="151"/>
        <v>504</v>
      </c>
      <c r="DA26" s="52"/>
      <c r="DB26" s="23"/>
      <c r="DC26" s="49">
        <f t="shared" ref="DC26:DE26" si="152">SUM(DC21:DC25)</f>
        <v>38.5</v>
      </c>
      <c r="DD26" s="49">
        <f t="shared" si="152"/>
        <v>1214</v>
      </c>
      <c r="DE26" s="49">
        <f t="shared" si="152"/>
        <v>76</v>
      </c>
      <c r="DF26" s="50">
        <f>IFERROR(SUM(DD26/DE26),0)</f>
        <v>15.973684210526315</v>
      </c>
      <c r="DG26" s="51">
        <f t="shared" ref="DG26:DH26" si="153">SUM(DG21:DG25)</f>
        <v>1696</v>
      </c>
      <c r="DH26" s="51">
        <f t="shared" si="153"/>
        <v>548</v>
      </c>
      <c r="DI26" s="52"/>
      <c r="DJ26" s="23"/>
      <c r="DK26" s="49">
        <f t="shared" ref="DK26:DM26" si="154">SUM(DK21:DK25)</f>
        <v>40</v>
      </c>
      <c r="DL26" s="49">
        <f t="shared" si="154"/>
        <v>1336</v>
      </c>
      <c r="DM26" s="49">
        <f t="shared" si="154"/>
        <v>104</v>
      </c>
      <c r="DN26" s="50">
        <f>IFERROR(SUM(DL26/DM26),0)</f>
        <v>12.846153846153847</v>
      </c>
      <c r="DO26" s="51">
        <f t="shared" ref="DO26:DP26" si="155">SUM(DO21:DO25)</f>
        <v>2583</v>
      </c>
      <c r="DP26" s="51">
        <f t="shared" si="155"/>
        <v>779</v>
      </c>
      <c r="DQ26" s="52"/>
      <c r="DR26" s="23"/>
      <c r="DS26" s="49">
        <f t="shared" ref="DS26:DU26" si="156">SUM(DS21:DS25)</f>
        <v>25</v>
      </c>
      <c r="DT26" s="49">
        <f t="shared" si="156"/>
        <v>891</v>
      </c>
      <c r="DU26" s="49">
        <f t="shared" si="156"/>
        <v>56</v>
      </c>
      <c r="DV26" s="50">
        <f>IFERROR(SUM(DT26/DU26),0)</f>
        <v>15.910714285714286</v>
      </c>
      <c r="DW26" s="51">
        <f t="shared" ref="DW26:DX26" si="157">SUM(DW21:DW25)</f>
        <v>1391</v>
      </c>
      <c r="DX26" s="51">
        <f t="shared" si="157"/>
        <v>277</v>
      </c>
      <c r="DY26" s="52"/>
      <c r="DZ26" s="23"/>
      <c r="EA26" s="49">
        <f t="shared" ref="EA26:EC26" si="158">SUM(EA21:EA25)</f>
        <v>39</v>
      </c>
      <c r="EB26" s="49">
        <f t="shared" si="158"/>
        <v>2090</v>
      </c>
      <c r="EC26" s="49">
        <f t="shared" si="158"/>
        <v>128</v>
      </c>
      <c r="ED26" s="50">
        <f>IFERROR(SUM(EB26/EC26),0)</f>
        <v>16.328125</v>
      </c>
      <c r="EE26" s="51">
        <f t="shared" ref="EE26:EF26" si="159">SUM(EE21:EE25)</f>
        <v>3299</v>
      </c>
      <c r="EF26" s="51">
        <f t="shared" si="159"/>
        <v>1884</v>
      </c>
      <c r="EG26" s="52"/>
      <c r="EH26" s="23"/>
      <c r="EI26" s="49">
        <f t="shared" ref="EI26:EK26" si="160">SUM(EI21:EI25)</f>
        <v>32.599999999999994</v>
      </c>
      <c r="EJ26" s="49">
        <f t="shared" si="160"/>
        <v>1245</v>
      </c>
      <c r="EK26" s="49">
        <f t="shared" si="160"/>
        <v>76</v>
      </c>
      <c r="EL26" s="50">
        <f>IFERROR(SUM(EJ26/EK26),0)</f>
        <v>16.381578947368421</v>
      </c>
      <c r="EM26" s="51">
        <f t="shared" ref="EM26:EN26" si="161">SUM(EM21:EM25)</f>
        <v>2083</v>
      </c>
      <c r="EN26" s="51">
        <f t="shared" si="161"/>
        <v>929</v>
      </c>
      <c r="EO26" s="52"/>
      <c r="EP26" s="23"/>
      <c r="EQ26" s="49">
        <f t="shared" ref="EQ26:ES26" si="162">SUM(EQ21:EQ25)</f>
        <v>29.2</v>
      </c>
      <c r="ER26" s="49">
        <f t="shared" si="162"/>
        <v>1452</v>
      </c>
      <c r="ES26" s="49">
        <f t="shared" si="162"/>
        <v>70</v>
      </c>
      <c r="ET26" s="50">
        <f>IFERROR(SUM(ER26/ES26),0)</f>
        <v>20.742857142857144</v>
      </c>
      <c r="EU26" s="51">
        <f t="shared" ref="EU26:EV26" si="163">SUM(EU21:EU25)</f>
        <v>1922</v>
      </c>
      <c r="EV26" s="51">
        <f t="shared" si="163"/>
        <v>809</v>
      </c>
      <c r="EW26" s="52"/>
      <c r="EX26" s="23"/>
      <c r="EY26" s="49">
        <f t="shared" ref="EY26:FA26" si="164">SUM(EY21:EY25)</f>
        <v>29.2</v>
      </c>
      <c r="EZ26" s="49">
        <f t="shared" si="164"/>
        <v>1452</v>
      </c>
      <c r="FA26" s="49">
        <f t="shared" si="164"/>
        <v>70</v>
      </c>
      <c r="FB26" s="50">
        <f>IFERROR(SUM(EZ26/FA26),0)</f>
        <v>20.742857142857144</v>
      </c>
      <c r="FC26" s="51">
        <f t="shared" ref="FC26:FD26" si="165">SUM(FC21:FC25)</f>
        <v>1922</v>
      </c>
      <c r="FD26" s="51">
        <f t="shared" si="165"/>
        <v>809</v>
      </c>
      <c r="FE26" s="52"/>
      <c r="FF26" s="23"/>
      <c r="FG26" s="49">
        <f t="shared" ref="FG26:FI26" si="166">SUM(FG21:FG25)</f>
        <v>29.2</v>
      </c>
      <c r="FH26" s="49">
        <f t="shared" si="166"/>
        <v>1452</v>
      </c>
      <c r="FI26" s="49">
        <f t="shared" si="166"/>
        <v>70</v>
      </c>
      <c r="FJ26" s="50">
        <f>IFERROR(SUM(FH26/FI26),0)</f>
        <v>20.742857142857144</v>
      </c>
      <c r="FK26" s="51">
        <f t="shared" ref="FK26:FL26" si="167">SUM(FK21:FK25)</f>
        <v>1922</v>
      </c>
      <c r="FL26" s="51">
        <f t="shared" si="167"/>
        <v>809</v>
      </c>
      <c r="FM26" s="52"/>
      <c r="FN26" s="23"/>
    </row>
    <row r="27" spans="1:170">
      <c r="A27" s="53">
        <v>43128</v>
      </c>
      <c r="B27" s="23"/>
      <c r="C27" s="42"/>
      <c r="D27" s="42"/>
      <c r="E27" s="42"/>
      <c r="F27" s="43"/>
      <c r="G27" s="44"/>
      <c r="H27" s="44"/>
      <c r="I27" s="45"/>
      <c r="J27" s="23"/>
      <c r="K27" s="42">
        <v>7</v>
      </c>
      <c r="L27" s="42">
        <v>166</v>
      </c>
      <c r="M27" s="42">
        <v>20</v>
      </c>
      <c r="N27" s="43"/>
      <c r="O27" s="44">
        <v>525</v>
      </c>
      <c r="P27" s="44">
        <v>238</v>
      </c>
      <c r="Q27" s="45"/>
      <c r="R27" s="23"/>
      <c r="S27" s="42">
        <v>8</v>
      </c>
      <c r="T27" s="42">
        <v>375</v>
      </c>
      <c r="U27" s="42">
        <v>26</v>
      </c>
      <c r="V27" s="43"/>
      <c r="W27" s="44">
        <v>648</v>
      </c>
      <c r="X27" s="44">
        <v>259</v>
      </c>
      <c r="Y27" s="45"/>
      <c r="Z27" s="23"/>
      <c r="AA27" s="42">
        <v>8</v>
      </c>
      <c r="AB27" s="42">
        <v>455</v>
      </c>
      <c r="AC27" s="42">
        <v>25</v>
      </c>
      <c r="AD27" s="43"/>
      <c r="AE27" s="44">
        <v>654</v>
      </c>
      <c r="AF27" s="44">
        <v>238</v>
      </c>
      <c r="AG27" s="45"/>
      <c r="AH27" s="23"/>
      <c r="AI27" s="42"/>
      <c r="AJ27" s="42"/>
      <c r="AK27" s="42"/>
      <c r="AL27" s="43"/>
      <c r="AM27" s="44"/>
      <c r="AN27" s="44"/>
      <c r="AO27" s="45"/>
      <c r="AP27" s="23"/>
      <c r="AQ27" s="42">
        <v>8</v>
      </c>
      <c r="AR27" s="42">
        <v>409</v>
      </c>
      <c r="AS27" s="42">
        <v>28</v>
      </c>
      <c r="AT27" s="43"/>
      <c r="AU27" s="44">
        <v>671</v>
      </c>
      <c r="AV27" s="44">
        <v>270</v>
      </c>
      <c r="AW27" s="45"/>
      <c r="AX27" s="23"/>
      <c r="AY27" s="42">
        <v>8</v>
      </c>
      <c r="AZ27" s="42">
        <v>313</v>
      </c>
      <c r="BA27" s="42">
        <v>15</v>
      </c>
      <c r="BB27" s="43"/>
      <c r="BC27" s="44">
        <v>285</v>
      </c>
      <c r="BD27" s="44">
        <v>-84</v>
      </c>
      <c r="BE27" s="45"/>
      <c r="BF27" s="23"/>
      <c r="BG27" s="42"/>
      <c r="BH27" s="42"/>
      <c r="BI27" s="42"/>
      <c r="BJ27" s="43"/>
      <c r="BK27" s="44"/>
      <c r="BL27" s="44"/>
      <c r="BM27" s="45"/>
      <c r="BN27" s="23"/>
      <c r="BO27" s="42"/>
      <c r="BP27" s="42"/>
      <c r="BQ27" s="42"/>
      <c r="BR27" s="43"/>
      <c r="BS27" s="44"/>
      <c r="BT27" s="44"/>
      <c r="BU27" s="45"/>
      <c r="BV27" s="23"/>
      <c r="BW27" s="42"/>
      <c r="BX27" s="42"/>
      <c r="BY27" s="42"/>
      <c r="BZ27" s="43"/>
      <c r="CA27" s="44"/>
      <c r="CB27" s="44"/>
      <c r="CC27" s="45"/>
      <c r="CD27" s="23"/>
      <c r="CE27" s="42">
        <v>8.1</v>
      </c>
      <c r="CF27" s="42">
        <v>528</v>
      </c>
      <c r="CG27" s="42">
        <v>24</v>
      </c>
      <c r="CH27" s="43"/>
      <c r="CI27" s="44">
        <v>599</v>
      </c>
      <c r="CJ27" s="44">
        <v>278</v>
      </c>
      <c r="CK27" s="45"/>
      <c r="CL27" s="23"/>
      <c r="CM27" s="42"/>
      <c r="CN27" s="42"/>
      <c r="CO27" s="42"/>
      <c r="CP27" s="43"/>
      <c r="CQ27" s="44"/>
      <c r="CR27" s="44"/>
      <c r="CS27" s="45"/>
      <c r="CT27" s="23"/>
      <c r="CU27" s="42">
        <v>5</v>
      </c>
      <c r="CV27" s="42">
        <v>331</v>
      </c>
      <c r="CW27" s="42">
        <v>13</v>
      </c>
      <c r="CX27" s="43"/>
      <c r="CY27" s="44">
        <v>355</v>
      </c>
      <c r="CZ27" s="44">
        <v>127</v>
      </c>
      <c r="DA27" s="45"/>
      <c r="DB27" s="23"/>
      <c r="DC27" s="42">
        <v>3.5</v>
      </c>
      <c r="DD27" s="42">
        <v>97</v>
      </c>
      <c r="DE27" s="42">
        <v>8</v>
      </c>
      <c r="DF27" s="43"/>
      <c r="DG27" s="44">
        <v>192</v>
      </c>
      <c r="DH27" s="44">
        <v>92</v>
      </c>
      <c r="DI27" s="45"/>
      <c r="DJ27" s="23"/>
      <c r="DK27" s="42">
        <v>8</v>
      </c>
      <c r="DL27" s="42">
        <v>281</v>
      </c>
      <c r="DM27" s="42">
        <v>28</v>
      </c>
      <c r="DN27" s="43"/>
      <c r="DO27" s="44">
        <v>688</v>
      </c>
      <c r="DP27" s="44">
        <v>330</v>
      </c>
      <c r="DQ27" s="45"/>
      <c r="DR27" s="23"/>
      <c r="DS27" s="42"/>
      <c r="DT27" s="42"/>
      <c r="DU27" s="42"/>
      <c r="DV27" s="43"/>
      <c r="DW27" s="44"/>
      <c r="DX27" s="44"/>
      <c r="DY27" s="45"/>
      <c r="DZ27" s="23"/>
      <c r="EA27" s="42">
        <v>9</v>
      </c>
      <c r="EB27" s="42">
        <v>527</v>
      </c>
      <c r="EC27" s="42">
        <v>33</v>
      </c>
      <c r="ED27" s="43"/>
      <c r="EE27" s="44">
        <v>723</v>
      </c>
      <c r="EF27" s="44">
        <v>373</v>
      </c>
      <c r="EG27" s="45"/>
      <c r="EH27" s="23"/>
      <c r="EI27" s="42">
        <v>5</v>
      </c>
      <c r="EJ27" s="42">
        <v>198</v>
      </c>
      <c r="EK27" s="42">
        <v>8</v>
      </c>
      <c r="EL27" s="43"/>
      <c r="EM27" s="44">
        <v>220</v>
      </c>
      <c r="EN27" s="44">
        <v>40</v>
      </c>
      <c r="EO27" s="45"/>
      <c r="EP27" s="23"/>
      <c r="EQ27" s="42">
        <v>6</v>
      </c>
      <c r="ER27" s="42">
        <v>386</v>
      </c>
      <c r="ES27" s="42">
        <v>14</v>
      </c>
      <c r="ET27" s="43"/>
      <c r="EU27" s="44">
        <v>397</v>
      </c>
      <c r="EV27" s="44">
        <v>143</v>
      </c>
      <c r="EW27" s="45"/>
      <c r="EX27" s="23"/>
      <c r="EY27" s="42">
        <v>6</v>
      </c>
      <c r="EZ27" s="42">
        <v>386</v>
      </c>
      <c r="FA27" s="42">
        <v>14</v>
      </c>
      <c r="FB27" s="43"/>
      <c r="FC27" s="44">
        <v>397</v>
      </c>
      <c r="FD27" s="44">
        <v>143</v>
      </c>
      <c r="FE27" s="45"/>
      <c r="FF27" s="23"/>
      <c r="FG27" s="42">
        <v>6</v>
      </c>
      <c r="FH27" s="42">
        <v>386</v>
      </c>
      <c r="FI27" s="42">
        <v>14</v>
      </c>
      <c r="FJ27" s="43"/>
      <c r="FK27" s="44">
        <v>397</v>
      </c>
      <c r="FL27" s="44">
        <v>143</v>
      </c>
      <c r="FM27" s="45"/>
      <c r="FN27" s="23"/>
    </row>
    <row r="28" spans="1:170">
      <c r="A28" s="53">
        <v>43129</v>
      </c>
      <c r="B28" s="23"/>
      <c r="C28" s="42"/>
      <c r="D28" s="42"/>
      <c r="E28" s="42"/>
      <c r="F28" s="43"/>
      <c r="G28" s="44"/>
      <c r="H28" s="44"/>
      <c r="I28" s="45"/>
      <c r="J28" s="23"/>
      <c r="K28" s="42">
        <v>8</v>
      </c>
      <c r="L28" s="42">
        <v>135</v>
      </c>
      <c r="M28" s="42">
        <v>16</v>
      </c>
      <c r="N28" s="43"/>
      <c r="O28" s="44">
        <v>398</v>
      </c>
      <c r="P28" s="44">
        <v>91</v>
      </c>
      <c r="Q28" s="45"/>
      <c r="R28" s="23"/>
      <c r="S28" s="42">
        <v>8</v>
      </c>
      <c r="T28" s="42">
        <v>370</v>
      </c>
      <c r="U28" s="42">
        <v>32</v>
      </c>
      <c r="V28" s="43"/>
      <c r="W28" s="44">
        <v>745</v>
      </c>
      <c r="X28" s="44">
        <v>366</v>
      </c>
      <c r="Y28" s="45"/>
      <c r="Z28" s="23"/>
      <c r="AA28" s="42">
        <v>8</v>
      </c>
      <c r="AB28" s="42">
        <v>444</v>
      </c>
      <c r="AC28" s="42">
        <v>28</v>
      </c>
      <c r="AD28" s="43"/>
      <c r="AE28" s="44">
        <v>626</v>
      </c>
      <c r="AF28" s="44">
        <v>223</v>
      </c>
      <c r="AG28" s="45"/>
      <c r="AH28" s="23"/>
      <c r="AI28" s="42"/>
      <c r="AJ28" s="42"/>
      <c r="AK28" s="42"/>
      <c r="AL28" s="43"/>
      <c r="AM28" s="44"/>
      <c r="AN28" s="44"/>
      <c r="AO28" s="45"/>
      <c r="AP28" s="23"/>
      <c r="AQ28" s="42">
        <v>8</v>
      </c>
      <c r="AR28" s="42">
        <v>389</v>
      </c>
      <c r="AS28" s="42">
        <v>32</v>
      </c>
      <c r="AT28" s="43"/>
      <c r="AU28" s="44">
        <v>574</v>
      </c>
      <c r="AV28" s="44">
        <v>189</v>
      </c>
      <c r="AW28" s="45"/>
      <c r="AX28" s="23"/>
      <c r="AY28" s="42">
        <v>8</v>
      </c>
      <c r="AZ28" s="42">
        <v>306</v>
      </c>
      <c r="BA28" s="42">
        <v>20</v>
      </c>
      <c r="BB28" s="43"/>
      <c r="BC28" s="44">
        <v>457</v>
      </c>
      <c r="BD28" s="44">
        <v>97</v>
      </c>
      <c r="BE28" s="45"/>
      <c r="BF28" s="23"/>
      <c r="BG28" s="42">
        <v>3</v>
      </c>
      <c r="BH28" s="42">
        <v>73</v>
      </c>
      <c r="BI28" s="42">
        <v>5</v>
      </c>
      <c r="BJ28" s="43"/>
      <c r="BK28" s="44">
        <v>118</v>
      </c>
      <c r="BL28" s="44">
        <v>47</v>
      </c>
      <c r="BM28" s="45"/>
      <c r="BN28" s="23"/>
      <c r="BO28" s="42"/>
      <c r="BP28" s="42"/>
      <c r="BQ28" s="42"/>
      <c r="BR28" s="43"/>
      <c r="BS28" s="44"/>
      <c r="BT28" s="44"/>
      <c r="BU28" s="45"/>
      <c r="BV28" s="23"/>
      <c r="BW28" s="42">
        <v>2.2999999999999998</v>
      </c>
      <c r="BX28" s="42">
        <v>36</v>
      </c>
      <c r="BY28" s="42">
        <v>2</v>
      </c>
      <c r="BZ28" s="43"/>
      <c r="CA28" s="44">
        <v>43</v>
      </c>
      <c r="CB28" s="44">
        <v>-12</v>
      </c>
      <c r="CC28" s="45"/>
      <c r="CD28" s="23"/>
      <c r="CE28" s="42">
        <v>8.5</v>
      </c>
      <c r="CF28" s="42">
        <v>435</v>
      </c>
      <c r="CG28" s="42">
        <v>33</v>
      </c>
      <c r="CH28" s="43"/>
      <c r="CI28" s="44">
        <v>753</v>
      </c>
      <c r="CJ28" s="44">
        <v>465</v>
      </c>
      <c r="CK28" s="45"/>
      <c r="CL28" s="23"/>
      <c r="CM28" s="42"/>
      <c r="CN28" s="42"/>
      <c r="CO28" s="42"/>
      <c r="CP28" s="43"/>
      <c r="CQ28" s="44"/>
      <c r="CR28" s="44"/>
      <c r="CS28" s="45"/>
      <c r="CT28" s="23"/>
      <c r="CU28" s="42">
        <v>5</v>
      </c>
      <c r="CV28" s="42">
        <v>338</v>
      </c>
      <c r="CW28" s="42">
        <v>17</v>
      </c>
      <c r="CX28" s="46"/>
      <c r="CY28" s="44">
        <v>385</v>
      </c>
      <c r="CZ28" s="44">
        <v>156</v>
      </c>
      <c r="DA28" s="45"/>
      <c r="DB28" s="23"/>
      <c r="DC28" s="42">
        <v>8</v>
      </c>
      <c r="DD28" s="42">
        <v>241</v>
      </c>
      <c r="DE28" s="42">
        <v>13</v>
      </c>
      <c r="DF28" s="43"/>
      <c r="DG28" s="44">
        <v>318</v>
      </c>
      <c r="DH28" s="44">
        <v>79</v>
      </c>
      <c r="DI28" s="45"/>
      <c r="DJ28" s="23"/>
      <c r="DK28" s="42">
        <v>8</v>
      </c>
      <c r="DL28" s="42">
        <v>311</v>
      </c>
      <c r="DM28" s="42">
        <v>26</v>
      </c>
      <c r="DN28" s="43"/>
      <c r="DO28" s="44">
        <v>601</v>
      </c>
      <c r="DP28" s="44">
        <v>240</v>
      </c>
      <c r="DQ28" s="45"/>
      <c r="DR28" s="23"/>
      <c r="DS28" s="42">
        <v>5</v>
      </c>
      <c r="DT28" s="42">
        <v>209</v>
      </c>
      <c r="DU28" s="42">
        <v>9</v>
      </c>
      <c r="DV28" s="43"/>
      <c r="DW28" s="44">
        <v>155</v>
      </c>
      <c r="DX28" s="44">
        <v>-76</v>
      </c>
      <c r="DY28" s="45"/>
      <c r="DZ28" s="23"/>
      <c r="EA28" s="42">
        <v>8</v>
      </c>
      <c r="EB28" s="42">
        <v>403</v>
      </c>
      <c r="EC28" s="42">
        <v>22</v>
      </c>
      <c r="ED28" s="43"/>
      <c r="EE28" s="44">
        <v>513</v>
      </c>
      <c r="EF28" s="44">
        <v>232</v>
      </c>
      <c r="EG28" s="45"/>
      <c r="EH28" s="23"/>
      <c r="EI28" s="42">
        <v>5</v>
      </c>
      <c r="EJ28" s="42">
        <v>196</v>
      </c>
      <c r="EK28" s="42">
        <v>17</v>
      </c>
      <c r="EL28" s="43"/>
      <c r="EM28" s="44">
        <v>481</v>
      </c>
      <c r="EN28" s="44">
        <v>305</v>
      </c>
      <c r="EO28" s="45"/>
      <c r="EP28" s="23"/>
      <c r="EQ28" s="42">
        <v>6</v>
      </c>
      <c r="ER28" s="42">
        <v>330</v>
      </c>
      <c r="ES28" s="42">
        <v>18</v>
      </c>
      <c r="ET28" s="43"/>
      <c r="EU28" s="44">
        <v>405</v>
      </c>
      <c r="EV28" s="44">
        <v>172</v>
      </c>
      <c r="EW28" s="45"/>
      <c r="EX28" s="23"/>
      <c r="EY28" s="42">
        <v>6</v>
      </c>
      <c r="EZ28" s="42">
        <v>330</v>
      </c>
      <c r="FA28" s="42">
        <v>18</v>
      </c>
      <c r="FB28" s="43"/>
      <c r="FC28" s="44">
        <v>405</v>
      </c>
      <c r="FD28" s="44">
        <v>172</v>
      </c>
      <c r="FE28" s="45"/>
      <c r="FF28" s="23"/>
      <c r="FG28" s="42">
        <v>6</v>
      </c>
      <c r="FH28" s="42">
        <v>330</v>
      </c>
      <c r="FI28" s="42">
        <v>18</v>
      </c>
      <c r="FJ28" s="43"/>
      <c r="FK28" s="44">
        <v>405</v>
      </c>
      <c r="FL28" s="44">
        <v>172</v>
      </c>
      <c r="FM28" s="45"/>
      <c r="FN28" s="23"/>
    </row>
    <row r="29" spans="1:170">
      <c r="A29" s="41">
        <v>42399</v>
      </c>
      <c r="B29" s="23"/>
      <c r="C29" s="42">
        <v>1.5</v>
      </c>
      <c r="D29" s="42">
        <v>41</v>
      </c>
      <c r="E29" s="42">
        <v>1</v>
      </c>
      <c r="F29" s="43"/>
      <c r="G29" s="44">
        <v>38</v>
      </c>
      <c r="H29" s="44">
        <v>-7</v>
      </c>
      <c r="I29" s="45"/>
      <c r="J29" s="23"/>
      <c r="K29" s="42">
        <v>8</v>
      </c>
      <c r="L29" s="42">
        <v>152</v>
      </c>
      <c r="M29" s="42">
        <v>14</v>
      </c>
      <c r="N29" s="43"/>
      <c r="O29" s="44">
        <v>386</v>
      </c>
      <c r="P29" s="44">
        <v>66</v>
      </c>
      <c r="Q29" s="45"/>
      <c r="R29" s="23"/>
      <c r="S29" s="42">
        <v>8</v>
      </c>
      <c r="T29" s="42">
        <v>289</v>
      </c>
      <c r="U29" s="42">
        <v>24</v>
      </c>
      <c r="V29" s="43"/>
      <c r="W29" s="44">
        <v>524</v>
      </c>
      <c r="X29" s="44">
        <v>154</v>
      </c>
      <c r="Y29" s="45"/>
      <c r="Z29" s="23"/>
      <c r="AA29" s="42">
        <v>8</v>
      </c>
      <c r="AB29" s="42">
        <v>418</v>
      </c>
      <c r="AC29" s="42">
        <v>33</v>
      </c>
      <c r="AD29" s="43"/>
      <c r="AE29" s="44">
        <v>880</v>
      </c>
      <c r="AF29" s="44">
        <v>463</v>
      </c>
      <c r="AG29" s="45"/>
      <c r="AH29" s="23"/>
      <c r="AI29" s="42"/>
      <c r="AJ29" s="42"/>
      <c r="AK29" s="42"/>
      <c r="AL29" s="43"/>
      <c r="AM29" s="44"/>
      <c r="AN29" s="44"/>
      <c r="AO29" s="45"/>
      <c r="AP29" s="23"/>
      <c r="AQ29" s="42">
        <v>8</v>
      </c>
      <c r="AR29" s="42">
        <v>406</v>
      </c>
      <c r="AS29" s="42">
        <v>25</v>
      </c>
      <c r="AT29" s="43"/>
      <c r="AU29" s="44">
        <v>542</v>
      </c>
      <c r="AV29" s="44">
        <v>129</v>
      </c>
      <c r="AW29" s="45"/>
      <c r="AX29" s="23"/>
      <c r="AY29" s="42">
        <v>8</v>
      </c>
      <c r="AZ29" s="42">
        <v>237</v>
      </c>
      <c r="BA29" s="42">
        <v>21</v>
      </c>
      <c r="BB29" s="43"/>
      <c r="BC29" s="44">
        <v>507</v>
      </c>
      <c r="BD29" s="44">
        <v>156</v>
      </c>
      <c r="BE29" s="45"/>
      <c r="BF29" s="23"/>
      <c r="BG29" s="42">
        <v>3.1</v>
      </c>
      <c r="BH29" s="42">
        <v>52</v>
      </c>
      <c r="BI29" s="42">
        <v>6</v>
      </c>
      <c r="BJ29" s="43"/>
      <c r="BK29" s="44">
        <v>199</v>
      </c>
      <c r="BL29" s="44">
        <v>131</v>
      </c>
      <c r="BM29" s="45"/>
      <c r="BN29" s="23"/>
      <c r="BO29" s="42"/>
      <c r="BP29" s="42"/>
      <c r="BQ29" s="42"/>
      <c r="BR29" s="43"/>
      <c r="BS29" s="44"/>
      <c r="BT29" s="44"/>
      <c r="BU29" s="45"/>
      <c r="BV29" s="23"/>
      <c r="BW29" s="42">
        <v>1.5</v>
      </c>
      <c r="BX29" s="42">
        <v>25</v>
      </c>
      <c r="BY29" s="42">
        <v>4</v>
      </c>
      <c r="BZ29" s="43"/>
      <c r="CA29" s="44">
        <v>103</v>
      </c>
      <c r="CB29" s="44">
        <v>66</v>
      </c>
      <c r="CC29" s="45"/>
      <c r="CD29" s="23"/>
      <c r="CE29" s="42">
        <v>8.5</v>
      </c>
      <c r="CF29" s="42">
        <v>333</v>
      </c>
      <c r="CG29" s="42">
        <v>23</v>
      </c>
      <c r="CH29" s="43"/>
      <c r="CI29" s="44">
        <v>583</v>
      </c>
      <c r="CJ29" s="44">
        <v>310</v>
      </c>
      <c r="CK29" s="45"/>
      <c r="CL29" s="23"/>
      <c r="CM29" s="42"/>
      <c r="CN29" s="42"/>
      <c r="CO29" s="42"/>
      <c r="CP29" s="43"/>
      <c r="CQ29" s="44"/>
      <c r="CR29" s="44"/>
      <c r="CS29" s="45"/>
      <c r="CT29" s="23"/>
      <c r="CU29" s="42">
        <v>5.3</v>
      </c>
      <c r="CV29" s="42">
        <v>267</v>
      </c>
      <c r="CW29" s="42">
        <v>18</v>
      </c>
      <c r="CX29" s="43"/>
      <c r="CY29" s="44">
        <v>441</v>
      </c>
      <c r="CZ29" s="44">
        <v>219</v>
      </c>
      <c r="DA29" s="45"/>
      <c r="DB29" s="23"/>
      <c r="DC29" s="42">
        <v>6.5</v>
      </c>
      <c r="DD29" s="42">
        <v>232</v>
      </c>
      <c r="DE29" s="42">
        <v>11</v>
      </c>
      <c r="DF29" s="43"/>
      <c r="DG29" s="44">
        <v>291</v>
      </c>
      <c r="DH29" s="44">
        <v>80</v>
      </c>
      <c r="DI29" s="45"/>
      <c r="DJ29" s="23"/>
      <c r="DK29" s="42">
        <v>8</v>
      </c>
      <c r="DL29" s="42">
        <v>336</v>
      </c>
      <c r="DM29" s="42">
        <v>16</v>
      </c>
      <c r="DN29" s="43"/>
      <c r="DO29" s="44">
        <v>446</v>
      </c>
      <c r="DP29" s="44">
        <v>59</v>
      </c>
      <c r="DQ29" s="45"/>
      <c r="DR29" s="23"/>
      <c r="DS29" s="42">
        <v>5</v>
      </c>
      <c r="DT29" s="42">
        <v>162</v>
      </c>
      <c r="DU29" s="42">
        <v>13</v>
      </c>
      <c r="DV29" s="43"/>
      <c r="DW29" s="44">
        <v>339</v>
      </c>
      <c r="DX29" s="44">
        <v>114</v>
      </c>
      <c r="DY29" s="45"/>
      <c r="DZ29" s="23"/>
      <c r="EA29" s="42">
        <v>7.3</v>
      </c>
      <c r="EB29" s="42">
        <v>396</v>
      </c>
      <c r="EC29" s="42">
        <v>22</v>
      </c>
      <c r="ED29" s="43"/>
      <c r="EE29" s="44">
        <v>482</v>
      </c>
      <c r="EF29" s="44">
        <v>195</v>
      </c>
      <c r="EG29" s="45"/>
      <c r="EH29" s="23"/>
      <c r="EI29" s="42">
        <v>4</v>
      </c>
      <c r="EJ29" s="42">
        <v>155</v>
      </c>
      <c r="EK29" s="42">
        <v>11</v>
      </c>
      <c r="EL29" s="43"/>
      <c r="EM29" s="44">
        <v>231</v>
      </c>
      <c r="EN29" s="44">
        <v>83</v>
      </c>
      <c r="EO29" s="45"/>
      <c r="EP29" s="23"/>
      <c r="EQ29" s="42">
        <v>5.3</v>
      </c>
      <c r="ER29" s="42">
        <v>306</v>
      </c>
      <c r="ES29" s="42">
        <v>14</v>
      </c>
      <c r="ET29" s="43"/>
      <c r="EU29" s="44">
        <v>263</v>
      </c>
      <c r="EV29" s="44">
        <v>41</v>
      </c>
      <c r="EW29" s="45"/>
      <c r="EX29" s="23"/>
      <c r="EY29" s="42">
        <v>5.3</v>
      </c>
      <c r="EZ29" s="42">
        <v>306</v>
      </c>
      <c r="FA29" s="42">
        <v>14</v>
      </c>
      <c r="FB29" s="43"/>
      <c r="FC29" s="44">
        <v>263</v>
      </c>
      <c r="FD29" s="44">
        <v>41</v>
      </c>
      <c r="FE29" s="45"/>
      <c r="FF29" s="23"/>
      <c r="FG29" s="42">
        <v>5.3</v>
      </c>
      <c r="FH29" s="42">
        <v>306</v>
      </c>
      <c r="FI29" s="42">
        <v>14</v>
      </c>
      <c r="FJ29" s="43"/>
      <c r="FK29" s="44">
        <v>263</v>
      </c>
      <c r="FL29" s="44">
        <v>41</v>
      </c>
      <c r="FM29" s="45"/>
      <c r="FN29" s="23"/>
    </row>
    <row r="30" spans="1:170">
      <c r="A30" s="41">
        <v>42400</v>
      </c>
      <c r="B30" s="23"/>
      <c r="C30" s="42">
        <v>1.5</v>
      </c>
      <c r="D30" s="42">
        <v>43</v>
      </c>
      <c r="E30" s="42">
        <v>4</v>
      </c>
      <c r="F30" s="43"/>
      <c r="G30" s="44">
        <v>59</v>
      </c>
      <c r="H30" s="44">
        <v>17</v>
      </c>
      <c r="I30" s="45"/>
      <c r="J30" s="23"/>
      <c r="K30" s="42">
        <v>8</v>
      </c>
      <c r="L30" s="42">
        <v>142</v>
      </c>
      <c r="M30" s="42">
        <v>23</v>
      </c>
      <c r="N30" s="43"/>
      <c r="O30" s="44">
        <v>512</v>
      </c>
      <c r="P30" s="44">
        <v>205</v>
      </c>
      <c r="Q30" s="45"/>
      <c r="R30" s="23"/>
      <c r="S30" s="42">
        <v>8</v>
      </c>
      <c r="T30" s="42">
        <v>385</v>
      </c>
      <c r="U30" s="42">
        <v>26</v>
      </c>
      <c r="V30" s="43"/>
      <c r="W30" s="44">
        <v>556</v>
      </c>
      <c r="X30" s="44">
        <v>175</v>
      </c>
      <c r="Y30" s="45"/>
      <c r="Z30" s="23"/>
      <c r="AA30" s="42">
        <v>8</v>
      </c>
      <c r="AB30" s="42">
        <v>392</v>
      </c>
      <c r="AC30" s="42">
        <v>37</v>
      </c>
      <c r="AD30" s="43"/>
      <c r="AE30" s="44">
        <v>725</v>
      </c>
      <c r="AF30" s="44">
        <v>342</v>
      </c>
      <c r="AG30" s="45"/>
      <c r="AH30" s="23"/>
      <c r="AI30" s="42">
        <v>4</v>
      </c>
      <c r="AJ30" s="42">
        <v>187</v>
      </c>
      <c r="AK30" s="42">
        <v>5</v>
      </c>
      <c r="AL30" s="43"/>
      <c r="AM30" s="44">
        <v>98</v>
      </c>
      <c r="AN30" s="44">
        <v>-42</v>
      </c>
      <c r="AO30" s="45"/>
      <c r="AP30" s="23"/>
      <c r="AQ30" s="42">
        <v>8</v>
      </c>
      <c r="AR30" s="42">
        <v>344</v>
      </c>
      <c r="AS30" s="42">
        <v>28</v>
      </c>
      <c r="AT30" s="43"/>
      <c r="AU30" s="44">
        <v>609</v>
      </c>
      <c r="AV30" s="44">
        <v>241</v>
      </c>
      <c r="AW30" s="45"/>
      <c r="AX30" s="23"/>
      <c r="AY30" s="42">
        <v>8</v>
      </c>
      <c r="AZ30" s="42">
        <v>205</v>
      </c>
      <c r="BA30" s="42">
        <v>26</v>
      </c>
      <c r="BB30" s="43"/>
      <c r="BC30" s="44">
        <v>574</v>
      </c>
      <c r="BD30" s="44">
        <v>274</v>
      </c>
      <c r="BE30" s="45"/>
      <c r="BF30" s="23"/>
      <c r="BG30" s="42"/>
      <c r="BH30" s="42"/>
      <c r="BI30" s="42"/>
      <c r="BJ30" s="43"/>
      <c r="BK30" s="44"/>
      <c r="BL30" s="44"/>
      <c r="BM30" s="45"/>
      <c r="BN30" s="23"/>
      <c r="BO30" s="42">
        <v>2</v>
      </c>
      <c r="BP30" s="42">
        <v>102</v>
      </c>
      <c r="BQ30" s="42">
        <v>1</v>
      </c>
      <c r="BR30" s="43"/>
      <c r="BS30" s="44">
        <v>24</v>
      </c>
      <c r="BT30" s="44">
        <v>-41</v>
      </c>
      <c r="BU30" s="45"/>
      <c r="BV30" s="23"/>
      <c r="BW30" s="42">
        <v>1.5</v>
      </c>
      <c r="BX30" s="42">
        <v>25</v>
      </c>
      <c r="BY30" s="42">
        <v>3</v>
      </c>
      <c r="BZ30" s="43"/>
      <c r="CA30" s="44">
        <v>74</v>
      </c>
      <c r="CB30" s="44">
        <v>39</v>
      </c>
      <c r="CC30" s="45"/>
      <c r="CD30" s="23"/>
      <c r="CE30" s="42">
        <v>8</v>
      </c>
      <c r="CF30" s="42">
        <v>390</v>
      </c>
      <c r="CG30" s="42">
        <v>22</v>
      </c>
      <c r="CH30" s="43"/>
      <c r="CI30" s="44">
        <v>541</v>
      </c>
      <c r="CJ30" s="44">
        <v>272</v>
      </c>
      <c r="CK30" s="45"/>
      <c r="CL30" s="23"/>
      <c r="CM30" s="42"/>
      <c r="CN30" s="42"/>
      <c r="CO30" s="42"/>
      <c r="CP30" s="43"/>
      <c r="CQ30" s="44"/>
      <c r="CR30" s="44"/>
      <c r="CS30" s="45"/>
      <c r="CT30" s="23"/>
      <c r="CU30" s="42">
        <v>6</v>
      </c>
      <c r="CV30" s="42">
        <v>333</v>
      </c>
      <c r="CW30" s="42">
        <v>18</v>
      </c>
      <c r="CX30" s="43"/>
      <c r="CY30" s="44">
        <v>354</v>
      </c>
      <c r="CZ30" s="44">
        <v>113</v>
      </c>
      <c r="DA30" s="45"/>
      <c r="DB30" s="23"/>
      <c r="DC30" s="42">
        <v>8.4</v>
      </c>
      <c r="DD30" s="42">
        <v>227</v>
      </c>
      <c r="DE30" s="42">
        <v>9</v>
      </c>
      <c r="DF30" s="43"/>
      <c r="DG30" s="44">
        <v>168</v>
      </c>
      <c r="DH30" s="44">
        <v>-64</v>
      </c>
      <c r="DI30" s="45"/>
      <c r="DJ30" s="23"/>
      <c r="DK30" s="42">
        <v>8</v>
      </c>
      <c r="DL30" s="42">
        <v>291</v>
      </c>
      <c r="DM30" s="42">
        <v>25</v>
      </c>
      <c r="DN30" s="43"/>
      <c r="DO30" s="44">
        <v>522</v>
      </c>
      <c r="DP30" s="44">
        <v>170</v>
      </c>
      <c r="DQ30" s="45"/>
      <c r="DR30" s="23"/>
      <c r="DS30" s="42">
        <v>5</v>
      </c>
      <c r="DT30" s="42">
        <v>180</v>
      </c>
      <c r="DU30" s="42">
        <v>11</v>
      </c>
      <c r="DV30" s="43"/>
      <c r="DW30" s="44">
        <v>231</v>
      </c>
      <c r="DX30" s="44">
        <v>11</v>
      </c>
      <c r="DY30" s="45"/>
      <c r="DZ30" s="23"/>
      <c r="EA30" s="42">
        <v>4.3</v>
      </c>
      <c r="EB30" s="42">
        <v>222</v>
      </c>
      <c r="EC30" s="42">
        <v>17</v>
      </c>
      <c r="ED30" s="43"/>
      <c r="EE30" s="44">
        <v>427</v>
      </c>
      <c r="EF30" s="44">
        <v>267</v>
      </c>
      <c r="EG30" s="45"/>
      <c r="EH30" s="23"/>
      <c r="EI30" s="42"/>
      <c r="EJ30" s="42"/>
      <c r="EK30" s="42"/>
      <c r="EL30" s="43"/>
      <c r="EM30" s="44"/>
      <c r="EN30" s="44"/>
      <c r="EO30" s="45"/>
      <c r="EP30" s="23"/>
      <c r="EQ30" s="42">
        <v>6.5</v>
      </c>
      <c r="ER30" s="42">
        <v>388</v>
      </c>
      <c r="ES30" s="42">
        <v>17</v>
      </c>
      <c r="ET30" s="43"/>
      <c r="EU30" s="44">
        <v>388</v>
      </c>
      <c r="EV30" s="44">
        <v>135</v>
      </c>
      <c r="EW30" s="45"/>
      <c r="EX30" s="23"/>
      <c r="EY30" s="42">
        <v>6.5</v>
      </c>
      <c r="EZ30" s="42">
        <v>388</v>
      </c>
      <c r="FA30" s="42">
        <v>17</v>
      </c>
      <c r="FB30" s="43"/>
      <c r="FC30" s="44">
        <v>388</v>
      </c>
      <c r="FD30" s="44">
        <v>135</v>
      </c>
      <c r="FE30" s="45"/>
      <c r="FF30" s="23"/>
      <c r="FG30" s="42">
        <v>6.5</v>
      </c>
      <c r="FH30" s="42">
        <v>388</v>
      </c>
      <c r="FI30" s="42">
        <v>17</v>
      </c>
      <c r="FJ30" s="43"/>
      <c r="FK30" s="44">
        <v>388</v>
      </c>
      <c r="FL30" s="44">
        <v>135</v>
      </c>
      <c r="FM30" s="45"/>
      <c r="FN30" s="23"/>
    </row>
    <row r="31" spans="1:170">
      <c r="A31" s="99" t="s">
        <v>47</v>
      </c>
      <c r="B31" s="100"/>
      <c r="C31" s="104">
        <f t="shared" ref="C31:E31" si="168">SUM(C5:C7,C9:C13,C15:C19,C21:C25,C27:C30)</f>
        <v>10.199999999999999</v>
      </c>
      <c r="D31" s="104">
        <f t="shared" si="168"/>
        <v>269</v>
      </c>
      <c r="E31" s="104">
        <f t="shared" si="168"/>
        <v>19</v>
      </c>
      <c r="F31" s="108">
        <f>IFERROR(SUM(D31/E31),0)</f>
        <v>14.157894736842104</v>
      </c>
      <c r="G31" s="110">
        <f t="shared" ref="G31:H31" si="169">SUM(G5:G7,G9:G13,G15:G19,G21:G25,G27:G30)</f>
        <v>557.18000000000006</v>
      </c>
      <c r="H31" s="110">
        <f t="shared" si="169"/>
        <v>284.18</v>
      </c>
      <c r="I31" s="112"/>
      <c r="J31" s="100"/>
      <c r="K31" s="104">
        <f t="shared" ref="K31:M31" si="170">SUM(K5:K7,K9:K13,K15:K19,K21:K25,K27:K30)</f>
        <v>170.5</v>
      </c>
      <c r="L31" s="104">
        <f t="shared" si="170"/>
        <v>2901</v>
      </c>
      <c r="M31" s="104">
        <f t="shared" si="170"/>
        <v>344</v>
      </c>
      <c r="N31" s="108">
        <f>IFERROR(SUM(L31/M31),0)</f>
        <v>8.4331395348837201</v>
      </c>
      <c r="O31" s="110">
        <f t="shared" ref="O31:P31" si="171">SUM(O5:O7,O9:O13,O15:O19,O21:O25,O27:O30)</f>
        <v>9933</v>
      </c>
      <c r="P31" s="110">
        <f t="shared" si="171"/>
        <v>3234</v>
      </c>
      <c r="Q31" s="112"/>
      <c r="R31" s="100"/>
      <c r="S31" s="104">
        <f t="shared" ref="S31:U31" si="172">SUM(S5:S7,S9:S13,S15:S19,S21:S25,S27:S30)</f>
        <v>176</v>
      </c>
      <c r="T31" s="104">
        <f t="shared" si="172"/>
        <v>7483</v>
      </c>
      <c r="U31" s="104">
        <f t="shared" si="172"/>
        <v>620</v>
      </c>
      <c r="V31" s="108">
        <f>IFERROR(SUM(T31/U31),0)</f>
        <v>12.069354838709678</v>
      </c>
      <c r="W31" s="110">
        <f t="shared" ref="W31:X31" si="173">SUM(W5:W7,W9:W13,W15:W19,W21:W25,W27:W30)</f>
        <v>15319</v>
      </c>
      <c r="X31" s="110">
        <f t="shared" si="173"/>
        <v>6753</v>
      </c>
      <c r="Y31" s="112"/>
      <c r="Z31" s="100"/>
      <c r="AA31" s="104">
        <f t="shared" ref="AA31:AC31" si="174">SUM(AA5:AA7,AA9:AA13,AA15:AA19,AA21:AA25,AA27:AA30)</f>
        <v>160</v>
      </c>
      <c r="AB31" s="104">
        <f t="shared" si="174"/>
        <v>8759</v>
      </c>
      <c r="AC31" s="104">
        <f t="shared" si="174"/>
        <v>577</v>
      </c>
      <c r="AD31" s="108">
        <f>IFERROR(SUM(AB31/AC31),0)</f>
        <v>15.180242634315425</v>
      </c>
      <c r="AE31" s="110">
        <f t="shared" ref="AE31:AF31" si="175">SUM(AE5:AE7,AE9:AE13,AE15:AE19,AE21:AE25,AE27:AE30)</f>
        <v>14734</v>
      </c>
      <c r="AF31" s="110">
        <f t="shared" si="175"/>
        <v>6071</v>
      </c>
      <c r="AG31" s="112"/>
      <c r="AH31" s="100"/>
      <c r="AI31" s="104">
        <f t="shared" ref="AI31:AK31" si="176">SUM(AI5:AI7,AI9:AI13,AI15:AI19,AI21:AI25,AI27:AI30)</f>
        <v>20.6</v>
      </c>
      <c r="AJ31" s="104">
        <f t="shared" si="176"/>
        <v>971</v>
      </c>
      <c r="AK31" s="104">
        <f t="shared" si="176"/>
        <v>24</v>
      </c>
      <c r="AL31" s="108">
        <f>IFERROR(SUM(AJ31/AK31),0)</f>
        <v>40.458333333333336</v>
      </c>
      <c r="AM31" s="110">
        <f t="shared" ref="AM31:AN31" si="177">SUM(AM5:AM7,AM9:AM13,AM15:AM19,AM21:AM25,AM27:AM30)</f>
        <v>613</v>
      </c>
      <c r="AN31" s="110">
        <f t="shared" si="177"/>
        <v>-113</v>
      </c>
      <c r="AO31" s="112"/>
      <c r="AP31" s="100"/>
      <c r="AQ31" s="104">
        <f t="shared" ref="AQ31:AS31" si="178">SUM(AQ5:AQ7,AQ9:AQ13,AQ15:AQ19,AQ21:AQ25,AQ27:AQ30)</f>
        <v>152</v>
      </c>
      <c r="AR31" s="104">
        <f t="shared" si="178"/>
        <v>7401</v>
      </c>
      <c r="AS31" s="104">
        <f t="shared" si="178"/>
        <v>509</v>
      </c>
      <c r="AT31" s="108">
        <f>IFERROR(SUM(AR31/AS31),0)</f>
        <v>14.540275049115914</v>
      </c>
      <c r="AU31" s="110">
        <f t="shared" ref="AU31:AV31" si="179">SUM(AU5:AU7,AU9:AU13,AU15:AU19,AU21:AU25,AU27:AU30)</f>
        <v>12235</v>
      </c>
      <c r="AV31" s="110">
        <f t="shared" si="179"/>
        <v>3991</v>
      </c>
      <c r="AW31" s="112"/>
      <c r="AX31" s="100"/>
      <c r="AY31" s="104">
        <f t="shared" ref="AY31:BA31" si="180">SUM(AY5:AY7,AY9:AY13,AY15:AY19,AY21:AY25,AY27:AY30)</f>
        <v>173.5</v>
      </c>
      <c r="AZ31" s="104">
        <f t="shared" si="180"/>
        <v>6035</v>
      </c>
      <c r="BA31" s="104">
        <f t="shared" si="180"/>
        <v>424</v>
      </c>
      <c r="BB31" s="108">
        <f>IFERROR(SUM(AZ31/BA31),0)</f>
        <v>14.233490566037736</v>
      </c>
      <c r="BC31" s="110">
        <f t="shared" ref="BC31:BD31" si="181">SUM(BC5:BC7,BC9:BC13,BC15:BC19,BC21:BC25,BC27:BC30)</f>
        <v>11180</v>
      </c>
      <c r="BD31" s="110">
        <f t="shared" si="181"/>
        <v>3166</v>
      </c>
      <c r="BE31" s="112"/>
      <c r="BF31" s="100"/>
      <c r="BG31" s="104">
        <f t="shared" ref="BG31:BI31" si="182">SUM(BG5:BG7,BG9:BG13,BG15:BG19,BG21:BG25,BG27:BG30)</f>
        <v>48.1</v>
      </c>
      <c r="BH31" s="104">
        <f t="shared" si="182"/>
        <v>1651</v>
      </c>
      <c r="BI31" s="104">
        <f t="shared" si="182"/>
        <v>109</v>
      </c>
      <c r="BJ31" s="108">
        <f>IFERROR(SUM(BH31/BI31),0)</f>
        <v>15.146788990825687</v>
      </c>
      <c r="BK31" s="110">
        <f t="shared" ref="BK31:BL31" si="183">SUM(BK5:BK7,BK9:BK13,BK15:BK19,BK21:BK25,BK27:BK30)</f>
        <v>3340</v>
      </c>
      <c r="BL31" s="110">
        <f t="shared" si="183"/>
        <v>1941</v>
      </c>
      <c r="BM31" s="112"/>
      <c r="BN31" s="100"/>
      <c r="BO31" s="104">
        <f t="shared" ref="BO31:BQ31" si="184">SUM(BO5:BO7,BO9:BO13,BO15:BO19,BO21:BO25,BO27:BO30)</f>
        <v>24.8</v>
      </c>
      <c r="BP31" s="104">
        <f t="shared" si="184"/>
        <v>1146</v>
      </c>
      <c r="BQ31" s="104">
        <f t="shared" si="184"/>
        <v>57</v>
      </c>
      <c r="BR31" s="108">
        <f>IFERROR(SUM(BP31/BQ31),0)</f>
        <v>20.105263157894736</v>
      </c>
      <c r="BS31" s="110">
        <f t="shared" ref="BS31:BT31" si="185">SUM(BS5:BS7,BS9:BS13,BS15:BS19,BS21:BS25,BS27:BS30)</f>
        <v>1817</v>
      </c>
      <c r="BT31" s="110">
        <f t="shared" si="185"/>
        <v>643</v>
      </c>
      <c r="BU31" s="112"/>
      <c r="BV31" s="100"/>
      <c r="BW31" s="104">
        <f t="shared" ref="BW31:BY31" si="186">SUM(BW5:BW7,BW9:BW13,BW15:BW19,BW21:BW25,BW27:BW30)</f>
        <v>86.8</v>
      </c>
      <c r="BX31" s="104">
        <f t="shared" si="186"/>
        <v>2516</v>
      </c>
      <c r="BY31" s="104">
        <f t="shared" si="186"/>
        <v>187</v>
      </c>
      <c r="BZ31" s="108">
        <f>IFERROR(SUM(BX31/BY31),0)</f>
        <v>13.454545454545455</v>
      </c>
      <c r="CA31" s="110">
        <f t="shared" ref="CA31:CB31" si="187">SUM(CA5:CA7,CA9:CA13,CA15:CA19,CA21:CA25,CA27:CA30)</f>
        <v>4394</v>
      </c>
      <c r="CB31" s="110">
        <f t="shared" si="187"/>
        <v>1671</v>
      </c>
      <c r="CC31" s="112"/>
      <c r="CD31" s="100"/>
      <c r="CE31" s="104">
        <f t="shared" ref="CE31:CG31" si="188">SUM(CE5:CE7,CE9:CE13,CE15:CE19,CE21:CE25,CE27:CE30)</f>
        <v>148.19999999999999</v>
      </c>
      <c r="CF31" s="104">
        <f t="shared" si="188"/>
        <v>8091</v>
      </c>
      <c r="CG31" s="104">
        <f t="shared" si="188"/>
        <v>415</v>
      </c>
      <c r="CH31" s="108">
        <f>IFERROR(SUM(CF31/CG31),0)</f>
        <v>19.496385542168674</v>
      </c>
      <c r="CI31" s="110">
        <f t="shared" ref="CI31:CJ31" si="189">SUM(CI5:CI7,CI9:CI13,CI15:CI19,CI21:CI25,CI27:CI30)</f>
        <v>10507</v>
      </c>
      <c r="CJ31" s="110">
        <f t="shared" si="189"/>
        <v>4880</v>
      </c>
      <c r="CK31" s="112"/>
      <c r="CL31" s="100"/>
      <c r="CM31" s="104">
        <f t="shared" ref="CM31:CO31" si="190">SUM(CM5:CM7,CM9:CM13,CM15:CM19,CM21:CM25,CM27:CM30)</f>
        <v>2.5</v>
      </c>
      <c r="CN31" s="104">
        <f t="shared" si="190"/>
        <v>66</v>
      </c>
      <c r="CO31" s="104">
        <f t="shared" si="190"/>
        <v>4</v>
      </c>
      <c r="CP31" s="108">
        <f>IFERROR(SUM(CN31/CO31),0)</f>
        <v>16.5</v>
      </c>
      <c r="CQ31" s="110">
        <f t="shared" ref="CQ31:CR31" si="191">SUM(CQ5:CQ7,CQ9:CQ13,CQ15:CQ19,CQ21:CQ25,CQ27:CQ30)</f>
        <v>57</v>
      </c>
      <c r="CR31" s="110">
        <f t="shared" si="191"/>
        <v>-15</v>
      </c>
      <c r="CS31" s="112"/>
      <c r="CT31" s="100"/>
      <c r="CU31" s="104">
        <f t="shared" ref="CU31:CW31" si="192">SUM(CU5:CU7,CU9:CU13,CU15:CU19,CU21:CU25,CU27:CU30)</f>
        <v>102.6</v>
      </c>
      <c r="CV31" s="104">
        <f t="shared" si="192"/>
        <v>6012</v>
      </c>
      <c r="CW31" s="104">
        <f t="shared" si="192"/>
        <v>332</v>
      </c>
      <c r="CX31" s="108">
        <f>IFERROR(SUM(CV31/CW31),0)</f>
        <v>18.108433734939759</v>
      </c>
      <c r="CY31" s="110">
        <f t="shared" ref="CY31:CZ31" si="193">SUM(CY5:CY7,CY9:CY13,CY15:CY19,CY21:CY25,CY27:CY30)</f>
        <v>7919</v>
      </c>
      <c r="CZ31" s="110">
        <f t="shared" si="193"/>
        <v>3010</v>
      </c>
      <c r="DA31" s="112"/>
      <c r="DB31" s="100"/>
      <c r="DC31" s="104">
        <f t="shared" ref="DC31:DE31" si="194">SUM(DC5:DC7,DC9:DC13,DC15:DC19,DC21:DC25,DC27:DC30)</f>
        <v>154.4</v>
      </c>
      <c r="DD31" s="104">
        <f t="shared" si="194"/>
        <v>4900</v>
      </c>
      <c r="DE31" s="104">
        <f t="shared" si="194"/>
        <v>317</v>
      </c>
      <c r="DF31" s="108">
        <f>IFERROR(SUM(DD31/DE31),0)</f>
        <v>15.457413249211356</v>
      </c>
      <c r="DG31" s="110">
        <f t="shared" ref="DG31:DH31" si="195">SUM(DG5:DG7,DG9:DG13,DG15:DG19,DG21:DG25,DG27:DG30)</f>
        <v>7875</v>
      </c>
      <c r="DH31" s="110">
        <f t="shared" si="195"/>
        <v>2621</v>
      </c>
      <c r="DI31" s="112"/>
      <c r="DJ31" s="100"/>
      <c r="DK31" s="104">
        <f t="shared" ref="DK31:DM31" si="196">SUM(DK5:DK7,DK9:DK13,DK15:DK19,DK21:DK25,DK27:DK30)</f>
        <v>176</v>
      </c>
      <c r="DL31" s="104">
        <f t="shared" si="196"/>
        <v>7406</v>
      </c>
      <c r="DM31" s="104">
        <f t="shared" si="196"/>
        <v>514</v>
      </c>
      <c r="DN31" s="108">
        <f>IFERROR(SUM(DL31/DM31),0)</f>
        <v>14.408560311284047</v>
      </c>
      <c r="DO31" s="110">
        <f t="shared" ref="DO31:DP31" si="197">SUM(DO5:DO7,DO9:DO13,DO15:DO19,DO21:DO25,DO27:DO30)</f>
        <v>12635</v>
      </c>
      <c r="DP31" s="110">
        <f t="shared" si="197"/>
        <v>4098</v>
      </c>
      <c r="DQ31" s="112"/>
      <c r="DR31" s="100"/>
      <c r="DS31" s="104">
        <f t="shared" ref="DS31:DU31" si="198">SUM(DS5:DS7,DS9:DS13,DS15:DS19,DS21:DS25,DS27:DS30)</f>
        <v>105</v>
      </c>
      <c r="DT31" s="104">
        <f t="shared" si="198"/>
        <v>4217</v>
      </c>
      <c r="DU31" s="104">
        <f t="shared" si="198"/>
        <v>260</v>
      </c>
      <c r="DV31" s="108">
        <f>IFERROR(SUM(DT31/DU31),0)</f>
        <v>16.219230769230769</v>
      </c>
      <c r="DW31" s="110">
        <f t="shared" ref="DW31:DX31" si="199">SUM(DW5:DW7,DW9:DW13,DW15:DW19,DW21:DW25,DW27:DW30)</f>
        <v>6481</v>
      </c>
      <c r="DX31" s="110">
        <f t="shared" si="199"/>
        <v>1391</v>
      </c>
      <c r="DY31" s="112"/>
      <c r="DZ31" s="100"/>
      <c r="EA31" s="104">
        <f t="shared" ref="EA31:EC31" si="200">SUM(EA5:EA7,EA9:EA13,EA15:EA19,EA21:EA25,EA27:EA30)</f>
        <v>150.30000000000004</v>
      </c>
      <c r="EB31" s="104">
        <f t="shared" si="200"/>
        <v>8709</v>
      </c>
      <c r="EC31" s="104">
        <f t="shared" si="200"/>
        <v>506</v>
      </c>
      <c r="ED31" s="108">
        <f>IFERROR(SUM(EB31/EC31),0)</f>
        <v>17.211462450592887</v>
      </c>
      <c r="EE31" s="110">
        <f t="shared" ref="EE31:EF31" si="201">SUM(EE5:EE7,EE9:EE13,EE15:EE19,EE21:EE25,EE27:EE30)</f>
        <v>13550</v>
      </c>
      <c r="EF31" s="110">
        <f t="shared" si="201"/>
        <v>7366</v>
      </c>
      <c r="EG31" s="112"/>
      <c r="EH31" s="100"/>
      <c r="EI31" s="104">
        <f t="shared" ref="EI31:EK31" si="202">SUM(EI5:EI7,EI9:EI13,EI15:EI19,EI21:EI25,EI27:EI30)</f>
        <v>125.69999999999999</v>
      </c>
      <c r="EJ31" s="104">
        <f t="shared" si="202"/>
        <v>5193</v>
      </c>
      <c r="EK31" s="104">
        <f t="shared" si="202"/>
        <v>267</v>
      </c>
      <c r="EL31" s="108">
        <f>IFERROR(SUM(EJ31/EK31),0)</f>
        <v>19.44943820224719</v>
      </c>
      <c r="EM31" s="110">
        <f t="shared" ref="EM31:EN31" si="203">SUM(EM5:EM7,EM9:EM13,EM15:EM19,EM21:EM25,EM27:EM30)</f>
        <v>6934</v>
      </c>
      <c r="EN31" s="110">
        <f t="shared" si="203"/>
        <v>2129</v>
      </c>
      <c r="EO31" s="112"/>
      <c r="EP31" s="100"/>
      <c r="EQ31" s="104">
        <f t="shared" ref="EQ31:ES31" si="204">SUM(EQ5:EQ7,EQ9:EQ13,EQ15:EQ19,EQ21:EQ25,EQ27:EQ30)</f>
        <v>102</v>
      </c>
      <c r="ER31" s="104">
        <f t="shared" si="204"/>
        <v>5760</v>
      </c>
      <c r="ES31" s="104">
        <f t="shared" si="204"/>
        <v>270</v>
      </c>
      <c r="ET31" s="108">
        <f>IFERROR(SUM(ER31/ES31),0)</f>
        <v>21.333333333333332</v>
      </c>
      <c r="EU31" s="110">
        <f t="shared" ref="EU31:EV31" si="205">SUM(EU5:EU7,EU9:EU13,EU15:EU19,EU21:EU25,EU27:EU30)</f>
        <v>6845</v>
      </c>
      <c r="EV31" s="110">
        <f t="shared" si="205"/>
        <v>2612</v>
      </c>
      <c r="EW31" s="112"/>
      <c r="EX31" s="100"/>
      <c r="EY31" s="104">
        <f t="shared" ref="EY31:FA31" si="206">SUM(EY5:EY7,EY9:EY13,EY15:EY19,EY21:EY25,EY27:EY30)</f>
        <v>102</v>
      </c>
      <c r="EZ31" s="104">
        <f t="shared" si="206"/>
        <v>5760</v>
      </c>
      <c r="FA31" s="104">
        <f t="shared" si="206"/>
        <v>270</v>
      </c>
      <c r="FB31" s="108">
        <f>IFERROR(SUM(EZ31/FA31),0)</f>
        <v>21.333333333333332</v>
      </c>
      <c r="FC31" s="110">
        <f t="shared" ref="FC31:FD31" si="207">SUM(FC5:FC7,FC9:FC13,FC15:FC19,FC21:FC25,FC27:FC30)</f>
        <v>6845</v>
      </c>
      <c r="FD31" s="110">
        <f t="shared" si="207"/>
        <v>2612</v>
      </c>
      <c r="FE31" s="112"/>
      <c r="FF31" s="100"/>
      <c r="FG31" s="104">
        <f t="shared" ref="FG31:FI31" si="208">SUM(FG5:FG7,FG9:FG13,FG15:FG19,FG21:FG25,FG27:FG30)</f>
        <v>102</v>
      </c>
      <c r="FH31" s="104">
        <f t="shared" si="208"/>
        <v>5760</v>
      </c>
      <c r="FI31" s="104">
        <f t="shared" si="208"/>
        <v>270</v>
      </c>
      <c r="FJ31" s="108">
        <f>IFERROR(SUM(FH31/FI31),0)</f>
        <v>21.333333333333332</v>
      </c>
      <c r="FK31" s="110">
        <f t="shared" ref="FK31:FL31" si="209">SUM(FK5:FK7,FK9:FK13,FK15:FK19,FK21:FK25,FK27:FK30)</f>
        <v>6845</v>
      </c>
      <c r="FL31" s="110">
        <f t="shared" si="209"/>
        <v>2612</v>
      </c>
      <c r="FM31" s="112"/>
      <c r="FN31" s="100"/>
    </row>
    <row r="32" spans="1:170">
      <c r="A32" s="41">
        <v>42401</v>
      </c>
      <c r="B32" s="23"/>
      <c r="C32" s="132"/>
      <c r="D32" s="132"/>
      <c r="E32" s="132"/>
      <c r="F32" s="133"/>
      <c r="G32" s="39"/>
      <c r="H32" s="39"/>
      <c r="I32" s="40"/>
      <c r="J32" s="23"/>
      <c r="K32" s="132">
        <v>8</v>
      </c>
      <c r="L32" s="132">
        <v>169</v>
      </c>
      <c r="M32" s="132">
        <v>23</v>
      </c>
      <c r="N32" s="133"/>
      <c r="O32" s="39">
        <v>696</v>
      </c>
      <c r="P32" s="39">
        <v>367</v>
      </c>
      <c r="Q32" s="40"/>
      <c r="R32" s="23"/>
      <c r="S32" s="132">
        <v>8</v>
      </c>
      <c r="T32" s="132">
        <v>300</v>
      </c>
      <c r="U32" s="132">
        <v>27</v>
      </c>
      <c r="V32" s="133"/>
      <c r="W32" s="39">
        <v>813</v>
      </c>
      <c r="X32" s="39">
        <v>431</v>
      </c>
      <c r="Y32" s="40"/>
      <c r="Z32" s="23"/>
      <c r="AA32" s="132"/>
      <c r="AB32" s="132"/>
      <c r="AC32" s="132"/>
      <c r="AD32" s="133"/>
      <c r="AE32" s="39"/>
      <c r="AF32" s="39"/>
      <c r="AG32" s="40"/>
      <c r="AH32" s="23"/>
      <c r="AI32" s="132"/>
      <c r="AJ32" s="132"/>
      <c r="AK32" s="132"/>
      <c r="AL32" s="133"/>
      <c r="AM32" s="39"/>
      <c r="AN32" s="39"/>
      <c r="AO32" s="40"/>
      <c r="AP32" s="23"/>
      <c r="AQ32" s="132"/>
      <c r="AR32" s="132"/>
      <c r="AS32" s="132"/>
      <c r="AT32" s="133"/>
      <c r="AU32" s="39"/>
      <c r="AV32" s="39"/>
      <c r="AW32" s="40"/>
      <c r="AX32" s="23"/>
      <c r="AY32" s="132">
        <v>8</v>
      </c>
      <c r="AZ32" s="132">
        <v>200</v>
      </c>
      <c r="BA32" s="132">
        <v>21</v>
      </c>
      <c r="BB32" s="133"/>
      <c r="BC32" s="39">
        <v>604</v>
      </c>
      <c r="BD32" s="39">
        <v>261</v>
      </c>
      <c r="BE32" s="40"/>
      <c r="BF32" s="23"/>
      <c r="BG32" s="132">
        <v>6.8</v>
      </c>
      <c r="BH32" s="132">
        <v>257</v>
      </c>
      <c r="BI32" s="132">
        <v>20</v>
      </c>
      <c r="BJ32" s="133"/>
      <c r="BK32" s="39">
        <v>541</v>
      </c>
      <c r="BL32" s="39">
        <v>332</v>
      </c>
      <c r="BM32" s="40"/>
      <c r="BN32" s="23"/>
      <c r="BO32" s="132">
        <v>6</v>
      </c>
      <c r="BP32" s="132">
        <v>144</v>
      </c>
      <c r="BQ32" s="132">
        <v>5</v>
      </c>
      <c r="BR32" s="133"/>
      <c r="BS32" s="39">
        <v>154</v>
      </c>
      <c r="BT32" s="39">
        <v>-5</v>
      </c>
      <c r="BU32" s="40"/>
      <c r="BV32" s="23"/>
      <c r="BW32" s="132">
        <v>3</v>
      </c>
      <c r="BX32" s="132">
        <v>91</v>
      </c>
      <c r="BY32" s="132">
        <v>5</v>
      </c>
      <c r="BZ32" s="133"/>
      <c r="CA32" s="39">
        <v>77</v>
      </c>
      <c r="CB32" s="39">
        <v>-21</v>
      </c>
      <c r="CC32" s="40"/>
      <c r="CD32" s="23"/>
      <c r="CE32" s="132">
        <v>8</v>
      </c>
      <c r="CF32" s="132">
        <v>321</v>
      </c>
      <c r="CG32" s="132">
        <v>20</v>
      </c>
      <c r="CH32" s="133"/>
      <c r="CI32" s="39">
        <v>485</v>
      </c>
      <c r="CJ32" s="39">
        <v>212</v>
      </c>
      <c r="CK32" s="40"/>
      <c r="CL32" s="23"/>
      <c r="CM32" s="132"/>
      <c r="CN32" s="132"/>
      <c r="CO32" s="132"/>
      <c r="CP32" s="133"/>
      <c r="CQ32" s="39"/>
      <c r="CR32" s="39"/>
      <c r="CS32" s="40"/>
      <c r="CT32" s="23"/>
      <c r="CU32" s="132">
        <v>8</v>
      </c>
      <c r="CV32" s="132">
        <v>442</v>
      </c>
      <c r="CW32" s="132">
        <v>26</v>
      </c>
      <c r="CX32" s="133"/>
      <c r="CY32" s="39">
        <v>725</v>
      </c>
      <c r="CZ32" s="39">
        <v>405</v>
      </c>
      <c r="DA32" s="40"/>
      <c r="DB32" s="23"/>
      <c r="DC32" s="132">
        <v>9.4</v>
      </c>
      <c r="DD32" s="132">
        <v>309</v>
      </c>
      <c r="DE32" s="132">
        <v>16</v>
      </c>
      <c r="DF32" s="133"/>
      <c r="DG32" s="39">
        <v>333</v>
      </c>
      <c r="DH32" s="39">
        <v>44</v>
      </c>
      <c r="DI32" s="40"/>
      <c r="DJ32" s="23"/>
      <c r="DK32" s="132">
        <v>8</v>
      </c>
      <c r="DL32" s="132">
        <v>202</v>
      </c>
      <c r="DM32" s="132">
        <v>19</v>
      </c>
      <c r="DN32" s="133"/>
      <c r="DO32" s="39">
        <v>444</v>
      </c>
      <c r="DP32" s="39">
        <v>100</v>
      </c>
      <c r="DQ32" s="40"/>
      <c r="DR32" s="23"/>
      <c r="DS32" s="132">
        <v>5</v>
      </c>
      <c r="DT32" s="132">
        <v>175</v>
      </c>
      <c r="DU32" s="132">
        <v>14</v>
      </c>
      <c r="DV32" s="133"/>
      <c r="DW32" s="39">
        <v>369</v>
      </c>
      <c r="DX32" s="39">
        <v>135</v>
      </c>
      <c r="DY32" s="40"/>
      <c r="DZ32" s="23"/>
      <c r="EA32" s="132">
        <v>11.4</v>
      </c>
      <c r="EB32" s="132">
        <v>563</v>
      </c>
      <c r="EC32" s="132">
        <v>42</v>
      </c>
      <c r="ED32" s="133"/>
      <c r="EE32" s="39">
        <v>1088</v>
      </c>
      <c r="EF32" s="39">
        <v>694</v>
      </c>
      <c r="EG32" s="40"/>
      <c r="EH32" s="23"/>
      <c r="EI32" s="132"/>
      <c r="EJ32" s="132"/>
      <c r="EK32" s="132"/>
      <c r="EL32" s="133"/>
      <c r="EM32" s="39"/>
      <c r="EN32" s="39"/>
      <c r="EO32" s="40"/>
      <c r="EP32" s="23"/>
      <c r="EQ32" s="132">
        <v>3.1</v>
      </c>
      <c r="ER32" s="132">
        <v>161</v>
      </c>
      <c r="ES32" s="132">
        <v>9</v>
      </c>
      <c r="ET32" s="133"/>
      <c r="EU32" s="39">
        <v>296</v>
      </c>
      <c r="EV32" s="39">
        <v>168</v>
      </c>
      <c r="EW32" s="40"/>
      <c r="EX32" s="23"/>
      <c r="EY32" s="132">
        <v>3.1</v>
      </c>
      <c r="EZ32" s="132">
        <v>161</v>
      </c>
      <c r="FA32" s="132">
        <v>9</v>
      </c>
      <c r="FB32" s="133"/>
      <c r="FC32" s="39">
        <v>296</v>
      </c>
      <c r="FD32" s="39">
        <v>168</v>
      </c>
      <c r="FE32" s="40"/>
      <c r="FF32" s="23"/>
      <c r="FG32" s="132">
        <v>3.1</v>
      </c>
      <c r="FH32" s="132">
        <v>161</v>
      </c>
      <c r="FI32" s="132">
        <v>9</v>
      </c>
      <c r="FJ32" s="133"/>
      <c r="FK32" s="39">
        <v>296</v>
      </c>
      <c r="FL32" s="39">
        <v>168</v>
      </c>
      <c r="FM32" s="40"/>
      <c r="FN32" s="23"/>
    </row>
    <row r="33" spans="1:170">
      <c r="A33" s="48" t="s">
        <v>42</v>
      </c>
      <c r="B33" s="23"/>
      <c r="C33" s="49">
        <f t="shared" ref="C33:E33" si="210">SUM(C27:C30,C32)</f>
        <v>3</v>
      </c>
      <c r="D33" s="49">
        <f t="shared" si="210"/>
        <v>84</v>
      </c>
      <c r="E33" s="49">
        <f t="shared" si="210"/>
        <v>5</v>
      </c>
      <c r="F33" s="50">
        <f>IFERROR(SUM(D33/E33),0)</f>
        <v>16.8</v>
      </c>
      <c r="G33" s="51">
        <f t="shared" ref="G33:H33" si="211">SUM(G27:G30,G32)</f>
        <v>97</v>
      </c>
      <c r="H33" s="51">
        <f t="shared" si="211"/>
        <v>10</v>
      </c>
      <c r="I33" s="52"/>
      <c r="J33" s="23"/>
      <c r="K33" s="49">
        <f t="shared" ref="K33:M33" si="212">SUM(K27:K30,K32)</f>
        <v>39</v>
      </c>
      <c r="L33" s="49">
        <f t="shared" si="212"/>
        <v>764</v>
      </c>
      <c r="M33" s="49">
        <f t="shared" si="212"/>
        <v>96</v>
      </c>
      <c r="N33" s="50">
        <f>IFERROR(SUM(L33/M33),0)</f>
        <v>7.958333333333333</v>
      </c>
      <c r="O33" s="51">
        <f t="shared" ref="O33:P33" si="213">SUM(O27:O30,O32)</f>
        <v>2517</v>
      </c>
      <c r="P33" s="51">
        <f t="shared" si="213"/>
        <v>967</v>
      </c>
      <c r="Q33" s="52"/>
      <c r="R33" s="23"/>
      <c r="S33" s="49">
        <f t="shared" ref="S33:U33" si="214">SUM(S27:S30,S32)</f>
        <v>40</v>
      </c>
      <c r="T33" s="49">
        <f t="shared" si="214"/>
        <v>1719</v>
      </c>
      <c r="U33" s="49">
        <f t="shared" si="214"/>
        <v>135</v>
      </c>
      <c r="V33" s="50">
        <f>IFERROR(SUM(T33/U33),0)</f>
        <v>12.733333333333333</v>
      </c>
      <c r="W33" s="51">
        <f t="shared" ref="W33:X33" si="215">SUM(W27:W30,W32)</f>
        <v>3286</v>
      </c>
      <c r="X33" s="51">
        <f t="shared" si="215"/>
        <v>1385</v>
      </c>
      <c r="Y33" s="52"/>
      <c r="Z33" s="23"/>
      <c r="AA33" s="49">
        <f t="shared" ref="AA33:AC33" si="216">SUM(AA27:AA30,AA32)</f>
        <v>32</v>
      </c>
      <c r="AB33" s="49">
        <f t="shared" si="216"/>
        <v>1709</v>
      </c>
      <c r="AC33" s="49">
        <f t="shared" si="216"/>
        <v>123</v>
      </c>
      <c r="AD33" s="50">
        <f>IFERROR(SUM(AB33/AC33),0)</f>
        <v>13.894308943089431</v>
      </c>
      <c r="AE33" s="51">
        <f t="shared" ref="AE33:AF33" si="217">SUM(AE27:AE30,AE32)</f>
        <v>2885</v>
      </c>
      <c r="AF33" s="51">
        <f t="shared" si="217"/>
        <v>1266</v>
      </c>
      <c r="AG33" s="52"/>
      <c r="AH33" s="23"/>
      <c r="AI33" s="49">
        <f t="shared" ref="AI33:AK33" si="218">SUM(AI27:AI30,AI32)</f>
        <v>4</v>
      </c>
      <c r="AJ33" s="49">
        <f t="shared" si="218"/>
        <v>187</v>
      </c>
      <c r="AK33" s="49">
        <f t="shared" si="218"/>
        <v>5</v>
      </c>
      <c r="AL33" s="50">
        <f>IFERROR(SUM(AJ33/AK33),0)</f>
        <v>37.4</v>
      </c>
      <c r="AM33" s="51">
        <f t="shared" ref="AM33:AN33" si="219">SUM(AM27:AM30,AM32)</f>
        <v>98</v>
      </c>
      <c r="AN33" s="51">
        <f t="shared" si="219"/>
        <v>-42</v>
      </c>
      <c r="AO33" s="52"/>
      <c r="AP33" s="23"/>
      <c r="AQ33" s="49">
        <f t="shared" ref="AQ33:AS33" si="220">SUM(AQ27:AQ30,AQ32)</f>
        <v>32</v>
      </c>
      <c r="AR33" s="49">
        <f t="shared" si="220"/>
        <v>1548</v>
      </c>
      <c r="AS33" s="49">
        <f t="shared" si="220"/>
        <v>113</v>
      </c>
      <c r="AT33" s="50">
        <f>IFERROR(SUM(AR33/AS33),0)</f>
        <v>13.699115044247788</v>
      </c>
      <c r="AU33" s="51">
        <f t="shared" ref="AU33:AV33" si="221">SUM(AU27:AU30,AU32)</f>
        <v>2396</v>
      </c>
      <c r="AV33" s="51">
        <f t="shared" si="221"/>
        <v>829</v>
      </c>
      <c r="AW33" s="52"/>
      <c r="AX33" s="23"/>
      <c r="AY33" s="49">
        <f t="shared" ref="AY33:BA33" si="222">SUM(AY27:AY30,AY32)</f>
        <v>40</v>
      </c>
      <c r="AZ33" s="49">
        <f t="shared" si="222"/>
        <v>1261</v>
      </c>
      <c r="BA33" s="49">
        <f t="shared" si="222"/>
        <v>103</v>
      </c>
      <c r="BB33" s="50">
        <f>IFERROR(SUM(AZ33/BA33),0)</f>
        <v>12.242718446601941</v>
      </c>
      <c r="BC33" s="51">
        <f t="shared" ref="BC33:BD33" si="223">SUM(BC27:BC30,BC32)</f>
        <v>2427</v>
      </c>
      <c r="BD33" s="51">
        <f t="shared" si="223"/>
        <v>704</v>
      </c>
      <c r="BE33" s="52"/>
      <c r="BF33" s="23"/>
      <c r="BG33" s="49">
        <f t="shared" ref="BG33:BI33" si="224">SUM(BG27:BG30,BG32)</f>
        <v>12.899999999999999</v>
      </c>
      <c r="BH33" s="49">
        <f t="shared" si="224"/>
        <v>382</v>
      </c>
      <c r="BI33" s="49">
        <f t="shared" si="224"/>
        <v>31</v>
      </c>
      <c r="BJ33" s="50">
        <f>IFERROR(SUM(BH33/BI33),0)</f>
        <v>12.32258064516129</v>
      </c>
      <c r="BK33" s="51">
        <f t="shared" ref="BK33:BL33" si="225">SUM(BK27:BK30,BK32)</f>
        <v>858</v>
      </c>
      <c r="BL33" s="51">
        <f t="shared" si="225"/>
        <v>510</v>
      </c>
      <c r="BM33" s="52"/>
      <c r="BN33" s="23"/>
      <c r="BO33" s="49">
        <f t="shared" ref="BO33:BQ33" si="226">SUM(BO27:BO30,BO32)</f>
        <v>8</v>
      </c>
      <c r="BP33" s="49">
        <f t="shared" si="226"/>
        <v>246</v>
      </c>
      <c r="BQ33" s="49">
        <f t="shared" si="226"/>
        <v>6</v>
      </c>
      <c r="BR33" s="50">
        <f>IFERROR(SUM(BP33/BQ33),0)</f>
        <v>41</v>
      </c>
      <c r="BS33" s="51">
        <f t="shared" ref="BS33:BT33" si="227">SUM(BS27:BS30,BS32)</f>
        <v>178</v>
      </c>
      <c r="BT33" s="51">
        <f t="shared" si="227"/>
        <v>-46</v>
      </c>
      <c r="BU33" s="52"/>
      <c r="BV33" s="23"/>
      <c r="BW33" s="49">
        <f t="shared" ref="BW33:BY33" si="228">SUM(BW27:BW30,BW32)</f>
        <v>8.3000000000000007</v>
      </c>
      <c r="BX33" s="49">
        <f t="shared" si="228"/>
        <v>177</v>
      </c>
      <c r="BY33" s="49">
        <f t="shared" si="228"/>
        <v>14</v>
      </c>
      <c r="BZ33" s="50">
        <f>IFERROR(SUM(BX33/BY33),0)</f>
        <v>12.642857142857142</v>
      </c>
      <c r="CA33" s="51">
        <f t="shared" ref="CA33:CB33" si="229">SUM(CA27:CA30,CA32)</f>
        <v>297</v>
      </c>
      <c r="CB33" s="51">
        <f t="shared" si="229"/>
        <v>72</v>
      </c>
      <c r="CC33" s="52"/>
      <c r="CD33" s="23"/>
      <c r="CE33" s="49">
        <f t="shared" ref="CE33:CG33" si="230">SUM(CE27:CE30,CE32)</f>
        <v>41.1</v>
      </c>
      <c r="CF33" s="49">
        <f t="shared" si="230"/>
        <v>2007</v>
      </c>
      <c r="CG33" s="49">
        <f t="shared" si="230"/>
        <v>122</v>
      </c>
      <c r="CH33" s="50">
        <f>IFERROR(SUM(CF33/CG33),0)</f>
        <v>16.450819672131146</v>
      </c>
      <c r="CI33" s="51">
        <f t="shared" ref="CI33:CJ33" si="231">SUM(CI27:CI30,CI32)</f>
        <v>2961</v>
      </c>
      <c r="CJ33" s="51">
        <f t="shared" si="231"/>
        <v>1537</v>
      </c>
      <c r="CK33" s="52"/>
      <c r="CL33" s="23"/>
      <c r="CM33" s="49">
        <f t="shared" ref="CM33:CO33" si="232">SUM(CM27:CM30,CM32)</f>
        <v>0</v>
      </c>
      <c r="CN33" s="49">
        <f t="shared" si="232"/>
        <v>0</v>
      </c>
      <c r="CO33" s="49">
        <f t="shared" si="232"/>
        <v>0</v>
      </c>
      <c r="CP33" s="50">
        <f>IFERROR(SUM(CN33/CO33),0)</f>
        <v>0</v>
      </c>
      <c r="CQ33" s="51">
        <f t="shared" ref="CQ33:CR33" si="233">SUM(CQ27:CQ30,CQ32)</f>
        <v>0</v>
      </c>
      <c r="CR33" s="51">
        <f t="shared" si="233"/>
        <v>0</v>
      </c>
      <c r="CS33" s="52"/>
      <c r="CT33" s="23"/>
      <c r="CU33" s="49">
        <f t="shared" ref="CU33:CW33" si="234">SUM(CU27:CU30,CU32)</f>
        <v>29.3</v>
      </c>
      <c r="CV33" s="49">
        <f t="shared" si="234"/>
        <v>1711</v>
      </c>
      <c r="CW33" s="49">
        <f t="shared" si="234"/>
        <v>92</v>
      </c>
      <c r="CX33" s="50">
        <f>IFERROR(SUM(CV33/CW33),0)</f>
        <v>18.597826086956523</v>
      </c>
      <c r="CY33" s="51">
        <f t="shared" ref="CY33:CZ33" si="235">SUM(CY27:CY30,CY32)</f>
        <v>2260</v>
      </c>
      <c r="CZ33" s="51">
        <f t="shared" si="235"/>
        <v>1020</v>
      </c>
      <c r="DA33" s="52"/>
      <c r="DB33" s="23"/>
      <c r="DC33" s="49">
        <f t="shared" ref="DC33:DE33" si="236">SUM(DC27:DC30,DC32)</f>
        <v>35.799999999999997</v>
      </c>
      <c r="DD33" s="49">
        <f t="shared" si="236"/>
        <v>1106</v>
      </c>
      <c r="DE33" s="49">
        <f t="shared" si="236"/>
        <v>57</v>
      </c>
      <c r="DF33" s="50">
        <f>IFERROR(SUM(DD33/DE33),0)</f>
        <v>19.403508771929825</v>
      </c>
      <c r="DG33" s="51">
        <f t="shared" ref="DG33:DH33" si="237">SUM(DG27:DG30,DG32)</f>
        <v>1302</v>
      </c>
      <c r="DH33" s="51">
        <f t="shared" si="237"/>
        <v>231</v>
      </c>
      <c r="DI33" s="52"/>
      <c r="DJ33" s="23"/>
      <c r="DK33" s="49">
        <f t="shared" ref="DK33:DM33" si="238">SUM(DK27:DK30,DK32)</f>
        <v>40</v>
      </c>
      <c r="DL33" s="49">
        <f t="shared" si="238"/>
        <v>1421</v>
      </c>
      <c r="DM33" s="49">
        <f t="shared" si="238"/>
        <v>114</v>
      </c>
      <c r="DN33" s="50">
        <f>IFERROR(SUM(DL33/DM33),0)</f>
        <v>12.464912280701755</v>
      </c>
      <c r="DO33" s="51">
        <f t="shared" ref="DO33:DP33" si="239">SUM(DO27:DO30,DO32)</f>
        <v>2701</v>
      </c>
      <c r="DP33" s="51">
        <f t="shared" si="239"/>
        <v>899</v>
      </c>
      <c r="DQ33" s="52"/>
      <c r="DR33" s="23"/>
      <c r="DS33" s="49">
        <f t="shared" ref="DS33:DU33" si="240">SUM(DS27:DS30,DS32)</f>
        <v>20</v>
      </c>
      <c r="DT33" s="49">
        <f t="shared" si="240"/>
        <v>726</v>
      </c>
      <c r="DU33" s="49">
        <f t="shared" si="240"/>
        <v>47</v>
      </c>
      <c r="DV33" s="50">
        <f>IFERROR(SUM(DT33/DU33),0)</f>
        <v>15.446808510638299</v>
      </c>
      <c r="DW33" s="51">
        <f t="shared" ref="DW33:DX33" si="241">SUM(DW27:DW30,DW32)</f>
        <v>1094</v>
      </c>
      <c r="DX33" s="51">
        <f t="shared" si="241"/>
        <v>184</v>
      </c>
      <c r="DY33" s="52"/>
      <c r="DZ33" s="23"/>
      <c r="EA33" s="49">
        <f t="shared" ref="EA33:EC33" si="242">SUM(EA27:EA30,EA32)</f>
        <v>40</v>
      </c>
      <c r="EB33" s="49">
        <f t="shared" si="242"/>
        <v>2111</v>
      </c>
      <c r="EC33" s="49">
        <f t="shared" si="242"/>
        <v>136</v>
      </c>
      <c r="ED33" s="50">
        <f>IFERROR(SUM(EB33/EC33),0)</f>
        <v>15.522058823529411</v>
      </c>
      <c r="EE33" s="51">
        <f t="shared" ref="EE33:EF33" si="243">SUM(EE27:EE30,EE32)</f>
        <v>3233</v>
      </c>
      <c r="EF33" s="51">
        <f t="shared" si="243"/>
        <v>1761</v>
      </c>
      <c r="EG33" s="52"/>
      <c r="EH33" s="23"/>
      <c r="EI33" s="49">
        <f t="shared" ref="EI33:EK33" si="244">SUM(EI27:EI30,EI32)</f>
        <v>14</v>
      </c>
      <c r="EJ33" s="49">
        <f t="shared" si="244"/>
        <v>549</v>
      </c>
      <c r="EK33" s="49">
        <f t="shared" si="244"/>
        <v>36</v>
      </c>
      <c r="EL33" s="50">
        <f>IFERROR(SUM(EJ33/EK33),0)</f>
        <v>15.25</v>
      </c>
      <c r="EM33" s="51">
        <f t="shared" ref="EM33:EN33" si="245">SUM(EM27:EM30,EM32)</f>
        <v>932</v>
      </c>
      <c r="EN33" s="51">
        <f t="shared" si="245"/>
        <v>428</v>
      </c>
      <c r="EO33" s="52"/>
      <c r="EP33" s="23"/>
      <c r="EQ33" s="49">
        <f t="shared" ref="EQ33:ES33" si="246">SUM(EQ27:EQ30,EQ32)</f>
        <v>26.900000000000002</v>
      </c>
      <c r="ER33" s="49">
        <f t="shared" si="246"/>
        <v>1571</v>
      </c>
      <c r="ES33" s="49">
        <f t="shared" si="246"/>
        <v>72</v>
      </c>
      <c r="ET33" s="50">
        <f>IFERROR(SUM(ER33/ES33),0)</f>
        <v>21.819444444444443</v>
      </c>
      <c r="EU33" s="51">
        <f t="shared" ref="EU33:EV33" si="247">SUM(EU27:EU30,EU32)</f>
        <v>1749</v>
      </c>
      <c r="EV33" s="51">
        <f t="shared" si="247"/>
        <v>659</v>
      </c>
      <c r="EW33" s="52"/>
      <c r="EX33" s="23"/>
      <c r="EY33" s="49">
        <f t="shared" ref="EY33:FA33" si="248">SUM(EY27:EY30,EY32)</f>
        <v>26.900000000000002</v>
      </c>
      <c r="EZ33" s="49">
        <f t="shared" si="248"/>
        <v>1571</v>
      </c>
      <c r="FA33" s="49">
        <f t="shared" si="248"/>
        <v>72</v>
      </c>
      <c r="FB33" s="50">
        <f>IFERROR(SUM(EZ33/FA33),0)</f>
        <v>21.819444444444443</v>
      </c>
      <c r="FC33" s="51">
        <f t="shared" ref="FC33:FD33" si="249">SUM(FC27:FC30,FC32)</f>
        <v>1749</v>
      </c>
      <c r="FD33" s="51">
        <f t="shared" si="249"/>
        <v>659</v>
      </c>
      <c r="FE33" s="52"/>
      <c r="FF33" s="23"/>
      <c r="FG33" s="49">
        <f t="shared" ref="FG33:FI33" si="250">SUM(FG27:FG30,FG32)</f>
        <v>26.900000000000002</v>
      </c>
      <c r="FH33" s="49">
        <f t="shared" si="250"/>
        <v>1571</v>
      </c>
      <c r="FI33" s="49">
        <f t="shared" si="250"/>
        <v>72</v>
      </c>
      <c r="FJ33" s="50">
        <f>IFERROR(SUM(FH33/FI33),0)</f>
        <v>21.819444444444443</v>
      </c>
      <c r="FK33" s="51">
        <f t="shared" ref="FK33:FL33" si="251">SUM(FK27:FK30,FK32)</f>
        <v>1749</v>
      </c>
      <c r="FL33" s="51">
        <f t="shared" si="251"/>
        <v>659</v>
      </c>
      <c r="FM33" s="52"/>
      <c r="FN33" s="23"/>
    </row>
    <row r="34" spans="1:170">
      <c r="A34" s="36">
        <v>42404</v>
      </c>
      <c r="B34" s="23"/>
      <c r="C34" s="132"/>
      <c r="D34" s="132"/>
      <c r="E34" s="132"/>
      <c r="F34" s="133"/>
      <c r="G34" s="39"/>
      <c r="H34" s="39"/>
      <c r="I34" s="40"/>
      <c r="J34" s="23"/>
      <c r="K34" s="132">
        <v>8</v>
      </c>
      <c r="L34" s="132">
        <v>184</v>
      </c>
      <c r="M34" s="132">
        <v>21</v>
      </c>
      <c r="N34" s="133"/>
      <c r="O34" s="39">
        <v>513</v>
      </c>
      <c r="P34" s="39">
        <v>191</v>
      </c>
      <c r="Q34" s="40"/>
      <c r="R34" s="23"/>
      <c r="S34" s="132">
        <v>8</v>
      </c>
      <c r="T34" s="132">
        <v>288</v>
      </c>
      <c r="U34" s="132">
        <v>27</v>
      </c>
      <c r="V34" s="133"/>
      <c r="W34" s="39">
        <v>602</v>
      </c>
      <c r="X34" s="39">
        <v>249</v>
      </c>
      <c r="Y34" s="40"/>
      <c r="Z34" s="23"/>
      <c r="AA34" s="132">
        <v>8</v>
      </c>
      <c r="AB34" s="132">
        <v>471</v>
      </c>
      <c r="AC34" s="132">
        <v>38</v>
      </c>
      <c r="AD34" s="133"/>
      <c r="AE34" s="39">
        <v>726</v>
      </c>
      <c r="AF34" s="39">
        <v>316</v>
      </c>
      <c r="AG34" s="40"/>
      <c r="AH34" s="23"/>
      <c r="AI34" s="132"/>
      <c r="AJ34" s="132"/>
      <c r="AK34" s="132"/>
      <c r="AL34" s="133"/>
      <c r="AM34" s="39"/>
      <c r="AN34" s="39"/>
      <c r="AO34" s="40"/>
      <c r="AP34" s="23"/>
      <c r="AQ34" s="132"/>
      <c r="AR34" s="132"/>
      <c r="AS34" s="132"/>
      <c r="AT34" s="133"/>
      <c r="AU34" s="39"/>
      <c r="AV34" s="39"/>
      <c r="AW34" s="40"/>
      <c r="AX34" s="23"/>
      <c r="AY34" s="132">
        <v>8</v>
      </c>
      <c r="AZ34" s="132">
        <v>320</v>
      </c>
      <c r="BA34" s="132">
        <v>17</v>
      </c>
      <c r="BB34" s="133"/>
      <c r="BC34" s="39">
        <v>379</v>
      </c>
      <c r="BD34" s="39">
        <v>16</v>
      </c>
      <c r="BE34" s="40"/>
      <c r="BF34" s="23"/>
      <c r="BG34" s="132"/>
      <c r="BH34" s="132"/>
      <c r="BI34" s="132"/>
      <c r="BJ34" s="133"/>
      <c r="BK34" s="39"/>
      <c r="BL34" s="39"/>
      <c r="BM34" s="40"/>
      <c r="BN34" s="23"/>
      <c r="BO34" s="132">
        <v>7.5</v>
      </c>
      <c r="BP34" s="132">
        <v>205</v>
      </c>
      <c r="BQ34" s="132">
        <v>8</v>
      </c>
      <c r="BR34" s="133"/>
      <c r="BS34" s="39">
        <v>184</v>
      </c>
      <c r="BT34" s="39">
        <v>-5</v>
      </c>
      <c r="BU34" s="40"/>
      <c r="BV34" s="23"/>
      <c r="BW34" s="132">
        <v>3</v>
      </c>
      <c r="BX34" s="132">
        <v>53</v>
      </c>
      <c r="BY34" s="132">
        <v>5</v>
      </c>
      <c r="BZ34" s="133"/>
      <c r="CA34" s="39">
        <v>74</v>
      </c>
      <c r="CB34" s="39">
        <v>-5</v>
      </c>
      <c r="CC34" s="40"/>
      <c r="CD34" s="23"/>
      <c r="CE34" s="132">
        <v>8</v>
      </c>
      <c r="CF34" s="132">
        <v>440</v>
      </c>
      <c r="CG34" s="132">
        <v>18</v>
      </c>
      <c r="CH34" s="133"/>
      <c r="CI34" s="39">
        <v>415</v>
      </c>
      <c r="CJ34" s="39">
        <v>136</v>
      </c>
      <c r="CK34" s="40"/>
      <c r="CL34" s="23"/>
      <c r="CM34" s="132"/>
      <c r="CN34" s="132"/>
      <c r="CO34" s="132"/>
      <c r="CP34" s="133"/>
      <c r="CQ34" s="39"/>
      <c r="CR34" s="39"/>
      <c r="CS34" s="40"/>
      <c r="CT34" s="23"/>
      <c r="CU34" s="132">
        <v>5.2</v>
      </c>
      <c r="CV34" s="132">
        <v>321</v>
      </c>
      <c r="CW34" s="132">
        <v>10</v>
      </c>
      <c r="CX34" s="133"/>
      <c r="CY34" s="39">
        <v>239</v>
      </c>
      <c r="CZ34" s="39">
        <v>18</v>
      </c>
      <c r="DA34" s="40"/>
      <c r="DB34" s="23"/>
      <c r="DC34" s="132">
        <v>8.4</v>
      </c>
      <c r="DD34" s="132">
        <v>330</v>
      </c>
      <c r="DE34" s="132">
        <v>22</v>
      </c>
      <c r="DF34" s="133"/>
      <c r="DG34" s="39">
        <v>456</v>
      </c>
      <c r="DH34" s="39">
        <v>191</v>
      </c>
      <c r="DI34" s="40"/>
      <c r="DJ34" s="23"/>
      <c r="DK34" s="132">
        <v>8</v>
      </c>
      <c r="DL34" s="132">
        <v>376</v>
      </c>
      <c r="DM34" s="132">
        <v>25</v>
      </c>
      <c r="DN34" s="133"/>
      <c r="DO34" s="39">
        <v>452</v>
      </c>
      <c r="DP34" s="39">
        <v>71</v>
      </c>
      <c r="DQ34" s="40"/>
      <c r="DR34" s="23"/>
      <c r="DS34" s="132">
        <v>5</v>
      </c>
      <c r="DT34" s="132">
        <v>193</v>
      </c>
      <c r="DU34" s="132">
        <v>14</v>
      </c>
      <c r="DV34" s="133"/>
      <c r="DW34" s="39">
        <v>298</v>
      </c>
      <c r="DX34" s="39">
        <v>73</v>
      </c>
      <c r="DY34" s="40"/>
      <c r="DZ34" s="23"/>
      <c r="EA34" s="132">
        <v>8.4</v>
      </c>
      <c r="EB34" s="132">
        <v>459</v>
      </c>
      <c r="EC34" s="132">
        <v>29</v>
      </c>
      <c r="ED34" s="133"/>
      <c r="EE34" s="39">
        <v>647</v>
      </c>
      <c r="EF34" s="39">
        <v>342</v>
      </c>
      <c r="EG34" s="40"/>
      <c r="EH34" s="23"/>
      <c r="EI34" s="132"/>
      <c r="EJ34" s="132"/>
      <c r="EK34" s="132"/>
      <c r="EL34" s="133"/>
      <c r="EM34" s="39"/>
      <c r="EN34" s="39"/>
      <c r="EO34" s="40"/>
      <c r="EP34" s="23"/>
      <c r="EQ34" s="132">
        <v>6.1</v>
      </c>
      <c r="ER34" s="132">
        <v>362</v>
      </c>
      <c r="ES34" s="132">
        <v>11</v>
      </c>
      <c r="ET34" s="133"/>
      <c r="EU34" s="39">
        <v>271</v>
      </c>
      <c r="EV34" s="39">
        <v>32</v>
      </c>
      <c r="EW34" s="40"/>
      <c r="EX34" s="23"/>
      <c r="EY34" s="132">
        <v>6.1</v>
      </c>
      <c r="EZ34" s="132">
        <v>362</v>
      </c>
      <c r="FA34" s="132">
        <v>11</v>
      </c>
      <c r="FB34" s="133"/>
      <c r="FC34" s="39">
        <v>271</v>
      </c>
      <c r="FD34" s="39">
        <v>32</v>
      </c>
      <c r="FE34" s="40"/>
      <c r="FF34" s="23"/>
      <c r="FG34" s="132">
        <v>6.1</v>
      </c>
      <c r="FH34" s="132">
        <v>362</v>
      </c>
      <c r="FI34" s="132">
        <v>11</v>
      </c>
      <c r="FJ34" s="133"/>
      <c r="FK34" s="39">
        <v>271</v>
      </c>
      <c r="FL34" s="39">
        <v>32</v>
      </c>
      <c r="FM34" s="40"/>
      <c r="FN34" s="23"/>
    </row>
    <row r="35" spans="1:170">
      <c r="A35" s="36">
        <v>42405</v>
      </c>
      <c r="B35" s="23"/>
      <c r="C35" s="37"/>
      <c r="D35" s="37"/>
      <c r="E35" s="37"/>
      <c r="F35" s="38"/>
      <c r="G35" s="39"/>
      <c r="H35" s="39"/>
      <c r="I35" s="40"/>
      <c r="J35" s="23"/>
      <c r="K35" s="37">
        <v>8</v>
      </c>
      <c r="L35" s="37">
        <v>141</v>
      </c>
      <c r="M35" s="37">
        <v>15</v>
      </c>
      <c r="N35" s="38"/>
      <c r="O35" s="39">
        <v>374</v>
      </c>
      <c r="P35" s="39">
        <v>59</v>
      </c>
      <c r="Q35" s="40"/>
      <c r="R35" s="23"/>
      <c r="S35" s="37">
        <v>8</v>
      </c>
      <c r="T35" s="37">
        <v>203</v>
      </c>
      <c r="U35" s="37">
        <v>20</v>
      </c>
      <c r="V35" s="38"/>
      <c r="W35" s="39">
        <v>459</v>
      </c>
      <c r="X35" s="39">
        <v>123</v>
      </c>
      <c r="Y35" s="40"/>
      <c r="Z35" s="23"/>
      <c r="AA35" s="37">
        <v>8</v>
      </c>
      <c r="AB35" s="37">
        <v>347</v>
      </c>
      <c r="AC35" s="37">
        <v>21</v>
      </c>
      <c r="AD35" s="133"/>
      <c r="AE35" s="39">
        <v>517</v>
      </c>
      <c r="AF35" s="39">
        <v>131</v>
      </c>
      <c r="AG35" s="40"/>
      <c r="AH35" s="23"/>
      <c r="AI35" s="37"/>
      <c r="AJ35" s="37"/>
      <c r="AK35" s="37"/>
      <c r="AL35" s="38"/>
      <c r="AM35" s="39"/>
      <c r="AN35" s="39"/>
      <c r="AO35" s="40"/>
      <c r="AP35" s="23"/>
      <c r="AQ35" s="37">
        <v>8</v>
      </c>
      <c r="AR35" s="37">
        <v>304</v>
      </c>
      <c r="AS35" s="37">
        <v>29</v>
      </c>
      <c r="AT35" s="133"/>
      <c r="AU35" s="39">
        <v>581</v>
      </c>
      <c r="AV35" s="39">
        <v>209</v>
      </c>
      <c r="AW35" s="40"/>
      <c r="AX35" s="23"/>
      <c r="AY35" s="37">
        <v>6</v>
      </c>
      <c r="AZ35" s="37">
        <v>231</v>
      </c>
      <c r="BA35" s="37">
        <v>10</v>
      </c>
      <c r="BB35" s="38"/>
      <c r="BC35" s="39">
        <v>210</v>
      </c>
      <c r="BD35" s="39">
        <v>-70</v>
      </c>
      <c r="BE35" s="40"/>
      <c r="BF35" s="23"/>
      <c r="BG35" s="37"/>
      <c r="BH35" s="37"/>
      <c r="BI35" s="37"/>
      <c r="BJ35" s="138"/>
      <c r="BK35" s="39"/>
      <c r="BL35" s="39"/>
      <c r="BM35" s="40"/>
      <c r="BN35" s="23"/>
      <c r="BO35" s="37">
        <v>6.1</v>
      </c>
      <c r="BP35" s="37">
        <v>111</v>
      </c>
      <c r="BQ35" s="37">
        <v>7</v>
      </c>
      <c r="BR35" s="38"/>
      <c r="BS35" s="39">
        <v>155</v>
      </c>
      <c r="BT35" s="39">
        <v>12</v>
      </c>
      <c r="BU35" s="40"/>
      <c r="BV35" s="23"/>
      <c r="BW35" s="37">
        <v>2.4</v>
      </c>
      <c r="BX35" s="37">
        <v>30</v>
      </c>
      <c r="BY35" s="37">
        <v>1</v>
      </c>
      <c r="BZ35" s="38"/>
      <c r="CA35" s="39">
        <v>25</v>
      </c>
      <c r="CB35" s="39">
        <v>-36</v>
      </c>
      <c r="CC35" s="40"/>
      <c r="CD35" s="23"/>
      <c r="CE35" s="37">
        <v>8</v>
      </c>
      <c r="CF35" s="37">
        <v>375</v>
      </c>
      <c r="CG35" s="37">
        <v>20</v>
      </c>
      <c r="CH35" s="38"/>
      <c r="CI35" s="39">
        <v>431</v>
      </c>
      <c r="CJ35" s="39">
        <v>148</v>
      </c>
      <c r="CK35" s="40"/>
      <c r="CL35" s="23"/>
      <c r="CM35" s="37"/>
      <c r="CN35" s="37"/>
      <c r="CO35" s="37"/>
      <c r="CP35" s="38"/>
      <c r="CQ35" s="39"/>
      <c r="CR35" s="39"/>
      <c r="CS35" s="40"/>
      <c r="CT35" s="23"/>
      <c r="CU35" s="37">
        <v>6.1</v>
      </c>
      <c r="CV35" s="37">
        <v>391</v>
      </c>
      <c r="CW35" s="37">
        <v>14</v>
      </c>
      <c r="CX35" s="38"/>
      <c r="CY35" s="39">
        <v>357</v>
      </c>
      <c r="CZ35" s="39">
        <v>220</v>
      </c>
      <c r="DA35" s="40"/>
      <c r="DB35" s="23"/>
      <c r="DC35" s="37">
        <v>6.2</v>
      </c>
      <c r="DD35" s="37">
        <v>188</v>
      </c>
      <c r="DE35" s="37">
        <v>7</v>
      </c>
      <c r="DF35" s="38"/>
      <c r="DG35" s="39">
        <v>146</v>
      </c>
      <c r="DH35" s="39">
        <v>-41</v>
      </c>
      <c r="DI35" s="40"/>
      <c r="DJ35" s="23"/>
      <c r="DK35" s="37">
        <v>8</v>
      </c>
      <c r="DL35" s="37">
        <v>294</v>
      </c>
      <c r="DM35" s="37">
        <v>22</v>
      </c>
      <c r="DN35" s="38"/>
      <c r="DO35" s="39">
        <v>566</v>
      </c>
      <c r="DP35" s="39">
        <v>198</v>
      </c>
      <c r="DQ35" s="40"/>
      <c r="DR35" s="23"/>
      <c r="DS35" s="37">
        <v>5</v>
      </c>
      <c r="DT35" s="37">
        <v>196</v>
      </c>
      <c r="DU35" s="37">
        <v>13</v>
      </c>
      <c r="DV35" s="38"/>
      <c r="DW35" s="39">
        <v>358</v>
      </c>
      <c r="DX35" s="39">
        <v>124</v>
      </c>
      <c r="DY35" s="40"/>
      <c r="DZ35" s="23"/>
      <c r="EA35" s="37"/>
      <c r="EB35" s="37"/>
      <c r="EC35" s="37"/>
      <c r="ED35" s="38"/>
      <c r="EE35" s="39"/>
      <c r="EF35" s="39"/>
      <c r="EG35" s="40"/>
      <c r="EH35" s="23"/>
      <c r="EI35" s="37"/>
      <c r="EJ35" s="37"/>
      <c r="EK35" s="37"/>
      <c r="EL35" s="38"/>
      <c r="EM35" s="39"/>
      <c r="EN35" s="39"/>
      <c r="EO35" s="40"/>
      <c r="EP35" s="23"/>
      <c r="EQ35" s="37">
        <v>6.3</v>
      </c>
      <c r="ER35" s="37">
        <v>432</v>
      </c>
      <c r="ES35" s="37">
        <v>16</v>
      </c>
      <c r="ET35" s="38"/>
      <c r="EU35" s="39">
        <v>450</v>
      </c>
      <c r="EV35" s="39">
        <v>167</v>
      </c>
      <c r="EW35" s="40"/>
      <c r="EX35" s="23"/>
      <c r="EY35" s="37">
        <v>6.3</v>
      </c>
      <c r="EZ35" s="37">
        <v>432</v>
      </c>
      <c r="FA35" s="37">
        <v>16</v>
      </c>
      <c r="FB35" s="38"/>
      <c r="FC35" s="39">
        <v>450</v>
      </c>
      <c r="FD35" s="39">
        <v>167</v>
      </c>
      <c r="FE35" s="40"/>
      <c r="FF35" s="23"/>
      <c r="FG35" s="37">
        <v>6.3</v>
      </c>
      <c r="FH35" s="37">
        <v>432</v>
      </c>
      <c r="FI35" s="37">
        <v>16</v>
      </c>
      <c r="FJ35" s="38"/>
      <c r="FK35" s="39">
        <v>450</v>
      </c>
      <c r="FL35" s="39">
        <v>167</v>
      </c>
      <c r="FM35" s="40"/>
      <c r="FN35" s="23"/>
    </row>
    <row r="36" spans="1:170">
      <c r="A36" s="36">
        <v>42406</v>
      </c>
      <c r="B36" s="23"/>
      <c r="C36" s="37">
        <v>3.1</v>
      </c>
      <c r="D36" s="37">
        <v>80</v>
      </c>
      <c r="E36" s="37">
        <v>30</v>
      </c>
      <c r="F36" s="38"/>
      <c r="G36" s="39">
        <v>56</v>
      </c>
      <c r="H36" s="39">
        <v>-37</v>
      </c>
      <c r="I36" s="40"/>
      <c r="J36" s="23"/>
      <c r="K36" s="37">
        <v>8</v>
      </c>
      <c r="L36" s="37">
        <v>102</v>
      </c>
      <c r="M36" s="37">
        <v>14</v>
      </c>
      <c r="N36" s="38"/>
      <c r="O36" s="39">
        <v>471</v>
      </c>
      <c r="P36" s="39">
        <v>165</v>
      </c>
      <c r="Q36" s="40"/>
      <c r="R36" s="23"/>
      <c r="S36" s="37">
        <v>8</v>
      </c>
      <c r="T36" s="37">
        <v>370</v>
      </c>
      <c r="U36" s="37">
        <v>30</v>
      </c>
      <c r="V36" s="38"/>
      <c r="W36" s="39">
        <v>722</v>
      </c>
      <c r="X36" s="39">
        <v>310</v>
      </c>
      <c r="Y36" s="40"/>
      <c r="Z36" s="23"/>
      <c r="AA36" s="37">
        <v>8</v>
      </c>
      <c r="AB36" s="37">
        <v>470</v>
      </c>
      <c r="AC36" s="37">
        <v>30</v>
      </c>
      <c r="AD36" s="38"/>
      <c r="AE36" s="39">
        <v>814</v>
      </c>
      <c r="AF36" s="39">
        <v>363</v>
      </c>
      <c r="AG36" s="40"/>
      <c r="AH36" s="23"/>
      <c r="AI36" s="37">
        <v>5</v>
      </c>
      <c r="AJ36" s="37">
        <v>295</v>
      </c>
      <c r="AK36" s="37">
        <v>8</v>
      </c>
      <c r="AL36" s="38"/>
      <c r="AM36" s="39">
        <v>263</v>
      </c>
      <c r="AN36" s="39">
        <v>41</v>
      </c>
      <c r="AO36" s="40"/>
      <c r="AP36" s="23"/>
      <c r="AQ36" s="37">
        <v>8</v>
      </c>
      <c r="AR36" s="37">
        <v>390</v>
      </c>
      <c r="AS36" s="37">
        <v>24</v>
      </c>
      <c r="AT36" s="38"/>
      <c r="AU36" s="39">
        <v>558</v>
      </c>
      <c r="AV36" s="39">
        <v>138</v>
      </c>
      <c r="AW36" s="40"/>
      <c r="AX36" s="23"/>
      <c r="AY36" s="37">
        <v>8</v>
      </c>
      <c r="AZ36" s="37">
        <v>395</v>
      </c>
      <c r="BA36" s="37">
        <v>21</v>
      </c>
      <c r="BB36" s="38"/>
      <c r="BC36" s="39">
        <v>607</v>
      </c>
      <c r="BD36" s="39">
        <v>185</v>
      </c>
      <c r="BE36" s="40"/>
      <c r="BF36" s="23"/>
      <c r="BG36" s="37"/>
      <c r="BH36" s="37"/>
      <c r="BI36" s="37"/>
      <c r="BJ36" s="131"/>
      <c r="BK36" s="39"/>
      <c r="BL36" s="39"/>
      <c r="BM36" s="40"/>
      <c r="BN36" s="23"/>
      <c r="BO36" s="37">
        <v>6</v>
      </c>
      <c r="BP36" s="37">
        <v>155</v>
      </c>
      <c r="BQ36" s="37">
        <v>7</v>
      </c>
      <c r="BR36" s="38"/>
      <c r="BS36" s="39">
        <v>200</v>
      </c>
      <c r="BT36" s="39">
        <v>36</v>
      </c>
      <c r="BU36" s="40"/>
      <c r="BV36" s="23"/>
      <c r="BW36" s="37">
        <v>1.5</v>
      </c>
      <c r="BX36" s="37">
        <v>51</v>
      </c>
      <c r="BY36" s="37">
        <v>2</v>
      </c>
      <c r="BZ36" s="38"/>
      <c r="CA36" s="39">
        <v>73</v>
      </c>
      <c r="CB36" s="39">
        <v>21</v>
      </c>
      <c r="CC36" s="40"/>
      <c r="CD36" s="23"/>
      <c r="CE36" s="37">
        <v>8</v>
      </c>
      <c r="CF36" s="37">
        <v>550</v>
      </c>
      <c r="CG36" s="37">
        <v>20</v>
      </c>
      <c r="CH36" s="38"/>
      <c r="CI36" s="39">
        <v>525</v>
      </c>
      <c r="CJ36" s="39">
        <v>157</v>
      </c>
      <c r="CK36" s="40"/>
      <c r="CL36" s="23"/>
      <c r="CM36" s="37"/>
      <c r="CN36" s="37"/>
      <c r="CO36" s="37"/>
      <c r="CP36" s="38"/>
      <c r="CQ36" s="39"/>
      <c r="CR36" s="39"/>
      <c r="CS36" s="40"/>
      <c r="CT36" s="23"/>
      <c r="CU36" s="37">
        <v>5.3</v>
      </c>
      <c r="CV36" s="37">
        <v>364</v>
      </c>
      <c r="CW36" s="37">
        <v>12</v>
      </c>
      <c r="CX36" s="38"/>
      <c r="CY36" s="39">
        <v>298</v>
      </c>
      <c r="CZ36" s="39">
        <v>29</v>
      </c>
      <c r="DA36" s="40"/>
      <c r="DB36" s="23"/>
      <c r="DC36" s="37">
        <v>8</v>
      </c>
      <c r="DD36" s="37">
        <v>317</v>
      </c>
      <c r="DE36" s="37">
        <v>19</v>
      </c>
      <c r="DF36" s="38"/>
      <c r="DG36" s="39">
        <v>533</v>
      </c>
      <c r="DH36" s="39">
        <v>251</v>
      </c>
      <c r="DI36" s="40"/>
      <c r="DJ36" s="23"/>
      <c r="DK36" s="37">
        <v>8</v>
      </c>
      <c r="DL36" s="37">
        <v>311</v>
      </c>
      <c r="DM36" s="37">
        <v>18</v>
      </c>
      <c r="DN36" s="38"/>
      <c r="DO36" s="39">
        <v>479</v>
      </c>
      <c r="DP36" s="39">
        <v>91</v>
      </c>
      <c r="DQ36" s="40"/>
      <c r="DR36" s="23"/>
      <c r="DS36" s="37">
        <v>5</v>
      </c>
      <c r="DT36" s="37">
        <v>79</v>
      </c>
      <c r="DU36" s="37">
        <v>4</v>
      </c>
      <c r="DV36" s="38"/>
      <c r="DW36" s="39">
        <v>93</v>
      </c>
      <c r="DX36" s="39">
        <v>-104</v>
      </c>
      <c r="DY36" s="40"/>
      <c r="DZ36" s="23"/>
      <c r="EA36" s="37"/>
      <c r="EB36" s="37"/>
      <c r="EC36" s="37"/>
      <c r="ED36" s="38"/>
      <c r="EE36" s="39"/>
      <c r="EF36" s="39"/>
      <c r="EG36" s="40"/>
      <c r="EH36" s="23"/>
      <c r="EI36" s="37"/>
      <c r="EJ36" s="37"/>
      <c r="EK36" s="37"/>
      <c r="EL36" s="38"/>
      <c r="EM36" s="39"/>
      <c r="EN36" s="39"/>
      <c r="EO36" s="40"/>
      <c r="EP36" s="23"/>
      <c r="EQ36" s="37">
        <v>6</v>
      </c>
      <c r="ER36" s="37">
        <v>382</v>
      </c>
      <c r="ES36" s="37">
        <v>15</v>
      </c>
      <c r="ET36" s="38"/>
      <c r="EU36" s="39">
        <v>330</v>
      </c>
      <c r="EV36" s="39">
        <v>50</v>
      </c>
      <c r="EW36" s="40"/>
      <c r="EX36" s="23"/>
      <c r="EY36" s="37">
        <v>6</v>
      </c>
      <c r="EZ36" s="37">
        <v>382</v>
      </c>
      <c r="FA36" s="37">
        <v>15</v>
      </c>
      <c r="FB36" s="38"/>
      <c r="FC36" s="39">
        <v>330</v>
      </c>
      <c r="FD36" s="39">
        <v>50</v>
      </c>
      <c r="FE36" s="40"/>
      <c r="FF36" s="23"/>
      <c r="FG36" s="37">
        <v>6</v>
      </c>
      <c r="FH36" s="37">
        <v>382</v>
      </c>
      <c r="FI36" s="37">
        <v>15</v>
      </c>
      <c r="FJ36" s="38"/>
      <c r="FK36" s="39">
        <v>330</v>
      </c>
      <c r="FL36" s="39">
        <v>50</v>
      </c>
      <c r="FM36" s="40"/>
      <c r="FN36" s="23"/>
    </row>
    <row r="37" spans="1:170">
      <c r="A37" s="36">
        <v>42407</v>
      </c>
      <c r="B37" s="23"/>
      <c r="C37" s="132"/>
      <c r="D37" s="132"/>
      <c r="E37" s="132"/>
      <c r="F37" s="139"/>
      <c r="G37" s="140"/>
      <c r="H37" s="140"/>
      <c r="I37" s="141"/>
      <c r="J37" s="23"/>
      <c r="K37" s="132">
        <v>8</v>
      </c>
      <c r="L37" s="132">
        <v>148</v>
      </c>
      <c r="M37" s="132">
        <v>21</v>
      </c>
      <c r="N37" s="139"/>
      <c r="O37" s="140">
        <v>569</v>
      </c>
      <c r="P37" s="140">
        <v>245</v>
      </c>
      <c r="Q37" s="141"/>
      <c r="R37" s="23"/>
      <c r="S37" s="132">
        <v>8</v>
      </c>
      <c r="T37" s="132">
        <v>421</v>
      </c>
      <c r="U37" s="132">
        <v>30</v>
      </c>
      <c r="V37" s="139"/>
      <c r="W37" s="140">
        <v>709</v>
      </c>
      <c r="X37" s="140">
        <v>278</v>
      </c>
      <c r="Y37" s="141"/>
      <c r="Z37" s="23"/>
      <c r="AA37" s="132">
        <v>8</v>
      </c>
      <c r="AB37" s="132">
        <v>445</v>
      </c>
      <c r="AC37" s="132">
        <v>29</v>
      </c>
      <c r="AD37" s="139"/>
      <c r="AE37" s="140">
        <v>672</v>
      </c>
      <c r="AF37" s="140">
        <v>231</v>
      </c>
      <c r="AG37" s="141"/>
      <c r="AH37" s="23"/>
      <c r="AI37" s="132">
        <v>4.0999999999999996</v>
      </c>
      <c r="AJ37" s="132">
        <v>199</v>
      </c>
      <c r="AK37" s="132">
        <v>5</v>
      </c>
      <c r="AL37" s="142"/>
      <c r="AM37" s="140">
        <v>116</v>
      </c>
      <c r="AN37" s="140">
        <v>-49</v>
      </c>
      <c r="AO37" s="141"/>
      <c r="AP37" s="23"/>
      <c r="AQ37" s="132">
        <v>8</v>
      </c>
      <c r="AR37" s="132">
        <v>383</v>
      </c>
      <c r="AS37" s="132">
        <v>20</v>
      </c>
      <c r="AT37" s="139"/>
      <c r="AU37" s="140">
        <v>598</v>
      </c>
      <c r="AV37" s="140">
        <v>181</v>
      </c>
      <c r="AW37" s="141"/>
      <c r="AX37" s="23"/>
      <c r="AY37" s="132">
        <v>8</v>
      </c>
      <c r="AZ37" s="132">
        <v>328</v>
      </c>
      <c r="BA37" s="132">
        <v>21</v>
      </c>
      <c r="BB37" s="139"/>
      <c r="BC37" s="140">
        <v>609</v>
      </c>
      <c r="BD37" s="140">
        <v>214</v>
      </c>
      <c r="BE37" s="141"/>
      <c r="BF37" s="23"/>
      <c r="BG37" s="132">
        <v>5</v>
      </c>
      <c r="BH37" s="132">
        <v>219</v>
      </c>
      <c r="BI37" s="132">
        <v>12</v>
      </c>
      <c r="BJ37" s="143"/>
      <c r="BK37" s="140">
        <v>357</v>
      </c>
      <c r="BL37" s="140">
        <v>190</v>
      </c>
      <c r="BM37" s="141"/>
      <c r="BN37" s="23"/>
      <c r="BO37" s="132"/>
      <c r="BP37" s="132"/>
      <c r="BQ37" s="132"/>
      <c r="BR37" s="139"/>
      <c r="BS37" s="140"/>
      <c r="BT37" s="140"/>
      <c r="BU37" s="141"/>
      <c r="BV37" s="23"/>
      <c r="BW37" s="132"/>
      <c r="BX37" s="132"/>
      <c r="BY37" s="132"/>
      <c r="BZ37" s="139"/>
      <c r="CA37" s="140"/>
      <c r="CB37" s="140"/>
      <c r="CC37" s="141"/>
      <c r="CD37" s="23"/>
      <c r="CE37" s="132">
        <v>8.4</v>
      </c>
      <c r="CF37" s="132">
        <v>483</v>
      </c>
      <c r="CG37" s="132">
        <v>28</v>
      </c>
      <c r="CH37" s="139"/>
      <c r="CI37" s="140">
        <v>685</v>
      </c>
      <c r="CJ37" s="140">
        <v>343</v>
      </c>
      <c r="CK37" s="141"/>
      <c r="CL37" s="23"/>
      <c r="CM37" s="132"/>
      <c r="CN37" s="132"/>
      <c r="CO37" s="132"/>
      <c r="CP37" s="139"/>
      <c r="CQ37" s="140"/>
      <c r="CR37" s="140"/>
      <c r="CS37" s="141"/>
      <c r="CT37" s="23"/>
      <c r="CU37" s="132">
        <v>5.3</v>
      </c>
      <c r="CV37" s="132">
        <v>298</v>
      </c>
      <c r="CW37" s="132">
        <v>18</v>
      </c>
      <c r="CX37" s="139"/>
      <c r="CY37" s="140">
        <v>436</v>
      </c>
      <c r="CZ37" s="140">
        <v>194</v>
      </c>
      <c r="DA37" s="141"/>
      <c r="DB37" s="23"/>
      <c r="DC37" s="132">
        <v>4.4000000000000004</v>
      </c>
      <c r="DD37" s="132">
        <v>228</v>
      </c>
      <c r="DE37" s="132">
        <v>9</v>
      </c>
      <c r="DF37" s="139"/>
      <c r="DG37" s="140">
        <v>274</v>
      </c>
      <c r="DH37" s="140">
        <v>97</v>
      </c>
      <c r="DI37" s="141"/>
      <c r="DJ37" s="23"/>
      <c r="DK37" s="132">
        <v>8</v>
      </c>
      <c r="DL37" s="132">
        <v>389</v>
      </c>
      <c r="DM37" s="132">
        <v>30</v>
      </c>
      <c r="DN37" s="142"/>
      <c r="DO37" s="140">
        <v>746</v>
      </c>
      <c r="DP37" s="140">
        <v>346</v>
      </c>
      <c r="DQ37" s="141"/>
      <c r="DR37" s="23"/>
      <c r="DS37" s="132"/>
      <c r="DT37" s="132"/>
      <c r="DU37" s="132"/>
      <c r="DV37" s="139"/>
      <c r="DW37" s="140"/>
      <c r="DX37" s="140"/>
      <c r="DY37" s="141"/>
      <c r="DZ37" s="23"/>
      <c r="EA37" s="132">
        <v>5.0999999999999996</v>
      </c>
      <c r="EB37" s="132">
        <v>293</v>
      </c>
      <c r="EC37" s="132">
        <v>17</v>
      </c>
      <c r="ED37" s="142"/>
      <c r="EE37" s="140">
        <v>433</v>
      </c>
      <c r="EF37" s="140">
        <v>217</v>
      </c>
      <c r="EG37" s="141"/>
      <c r="EH37" s="23"/>
      <c r="EI37" s="132"/>
      <c r="EJ37" s="132"/>
      <c r="EK37" s="132"/>
      <c r="EL37" s="139"/>
      <c r="EM37" s="140"/>
      <c r="EN37" s="140"/>
      <c r="EO37" s="141"/>
      <c r="EP37" s="23"/>
      <c r="EQ37" s="132">
        <v>6.4</v>
      </c>
      <c r="ER37" s="132">
        <v>339</v>
      </c>
      <c r="ES37" s="132">
        <v>15</v>
      </c>
      <c r="ET37" s="139"/>
      <c r="EU37" s="140">
        <v>359</v>
      </c>
      <c r="EV37" s="140">
        <v>90</v>
      </c>
      <c r="EW37" s="141"/>
      <c r="EX37" s="23"/>
      <c r="EY37" s="132">
        <v>6.4</v>
      </c>
      <c r="EZ37" s="132">
        <v>339</v>
      </c>
      <c r="FA37" s="132">
        <v>15</v>
      </c>
      <c r="FB37" s="139"/>
      <c r="FC37" s="140">
        <v>359</v>
      </c>
      <c r="FD37" s="140">
        <v>90</v>
      </c>
      <c r="FE37" s="141"/>
      <c r="FF37" s="23"/>
      <c r="FG37" s="132">
        <v>6.4</v>
      </c>
      <c r="FH37" s="132">
        <v>339</v>
      </c>
      <c r="FI37" s="132">
        <v>15</v>
      </c>
      <c r="FJ37" s="139"/>
      <c r="FK37" s="140">
        <v>359</v>
      </c>
      <c r="FL37" s="140">
        <v>90</v>
      </c>
      <c r="FM37" s="141"/>
      <c r="FN37" s="23"/>
    </row>
    <row r="38" spans="1:170">
      <c r="A38" s="36">
        <v>42408</v>
      </c>
      <c r="B38" s="23"/>
      <c r="C38" s="132"/>
      <c r="D38" s="132"/>
      <c r="E38" s="132"/>
      <c r="F38" s="139"/>
      <c r="G38" s="140"/>
      <c r="H38" s="140"/>
      <c r="I38" s="141"/>
      <c r="J38" s="23"/>
      <c r="K38" s="132">
        <v>8</v>
      </c>
      <c r="L38" s="132">
        <v>122</v>
      </c>
      <c r="M38" s="132">
        <v>13</v>
      </c>
      <c r="N38" s="139"/>
      <c r="O38" s="140">
        <v>444</v>
      </c>
      <c r="P38" s="140">
        <v>139</v>
      </c>
      <c r="Q38" s="141"/>
      <c r="R38" s="23"/>
      <c r="S38" s="132">
        <v>8</v>
      </c>
      <c r="T38" s="132">
        <v>314</v>
      </c>
      <c r="U38" s="132">
        <v>26</v>
      </c>
      <c r="V38" s="139"/>
      <c r="W38" s="140">
        <v>615</v>
      </c>
      <c r="X38" s="140">
        <v>247</v>
      </c>
      <c r="Y38" s="141"/>
      <c r="Z38" s="23"/>
      <c r="AA38" s="132">
        <v>8</v>
      </c>
      <c r="AB38" s="132">
        <v>484</v>
      </c>
      <c r="AC38" s="132">
        <v>27</v>
      </c>
      <c r="AD38" s="139"/>
      <c r="AE38" s="140">
        <v>689</v>
      </c>
      <c r="AF38" s="140">
        <v>265</v>
      </c>
      <c r="AG38" s="141"/>
      <c r="AH38" s="23"/>
      <c r="AI38" s="132">
        <v>4</v>
      </c>
      <c r="AJ38" s="132">
        <v>160</v>
      </c>
      <c r="AK38" s="132">
        <v>2</v>
      </c>
      <c r="AL38" s="139"/>
      <c r="AM38" s="140">
        <v>108</v>
      </c>
      <c r="AN38" s="140">
        <v>3</v>
      </c>
      <c r="AO38" s="141"/>
      <c r="AP38" s="23"/>
      <c r="AQ38" s="132">
        <v>8</v>
      </c>
      <c r="AR38" s="132">
        <v>357</v>
      </c>
      <c r="AS38" s="132">
        <v>25</v>
      </c>
      <c r="AT38" s="139"/>
      <c r="AU38" s="140">
        <v>671</v>
      </c>
      <c r="AV38" s="140">
        <v>288</v>
      </c>
      <c r="AW38" s="141"/>
      <c r="AX38" s="23"/>
      <c r="AY38" s="132">
        <v>8</v>
      </c>
      <c r="AZ38" s="132">
        <v>293</v>
      </c>
      <c r="BA38" s="132">
        <v>26</v>
      </c>
      <c r="BB38" s="139"/>
      <c r="BC38" s="140">
        <v>659</v>
      </c>
      <c r="BD38" s="140">
        <v>298</v>
      </c>
      <c r="BE38" s="141"/>
      <c r="BF38" s="23"/>
      <c r="BG38" s="132"/>
      <c r="BH38" s="132"/>
      <c r="BI38" s="132"/>
      <c r="BJ38" s="142"/>
      <c r="BK38" s="140"/>
      <c r="BL38" s="140"/>
      <c r="BM38" s="141"/>
      <c r="BN38" s="23"/>
      <c r="BO38" s="132">
        <v>6</v>
      </c>
      <c r="BP38" s="132">
        <v>206</v>
      </c>
      <c r="BQ38" s="132">
        <v>6</v>
      </c>
      <c r="BR38" s="139"/>
      <c r="BS38" s="140">
        <v>203</v>
      </c>
      <c r="BT38" s="140">
        <v>135</v>
      </c>
      <c r="BU38" s="141"/>
      <c r="BV38" s="23"/>
      <c r="BW38" s="132">
        <v>4</v>
      </c>
      <c r="BX38" s="132">
        <v>98</v>
      </c>
      <c r="BY38" s="132">
        <v>6</v>
      </c>
      <c r="BZ38" s="139"/>
      <c r="CA38" s="140">
        <v>119</v>
      </c>
      <c r="CB38" s="140">
        <v>22</v>
      </c>
      <c r="CC38" s="141"/>
      <c r="CD38" s="23"/>
      <c r="CE38" s="132">
        <v>8</v>
      </c>
      <c r="CF38" s="132">
        <v>473</v>
      </c>
      <c r="CG38" s="132">
        <v>20</v>
      </c>
      <c r="CH38" s="139"/>
      <c r="CI38" s="140">
        <v>514</v>
      </c>
      <c r="CJ38" s="140">
        <v>207</v>
      </c>
      <c r="CK38" s="141"/>
      <c r="CL38" s="23"/>
      <c r="CM38" s="132"/>
      <c r="CN38" s="132"/>
      <c r="CO38" s="132"/>
      <c r="CP38" s="139"/>
      <c r="CQ38" s="140"/>
      <c r="CR38" s="140"/>
      <c r="CS38" s="141"/>
      <c r="CT38" s="23"/>
      <c r="CU38" s="132">
        <v>9.5</v>
      </c>
      <c r="CV38" s="132">
        <v>632</v>
      </c>
      <c r="CW38" s="132">
        <v>18</v>
      </c>
      <c r="CX38" s="139"/>
      <c r="CY38" s="140">
        <v>412</v>
      </c>
      <c r="CZ38" s="140">
        <v>178</v>
      </c>
      <c r="DA38" s="141"/>
      <c r="DB38" s="23"/>
      <c r="DC38" s="132">
        <v>10.5</v>
      </c>
      <c r="DD38" s="132">
        <v>428</v>
      </c>
      <c r="DE38" s="132">
        <v>21</v>
      </c>
      <c r="DF38" s="139"/>
      <c r="DG38" s="140">
        <v>443</v>
      </c>
      <c r="DH38" s="140">
        <v>134</v>
      </c>
      <c r="DI38" s="141"/>
      <c r="DJ38" s="23"/>
      <c r="DK38" s="132">
        <v>8</v>
      </c>
      <c r="DL38" s="132">
        <v>326</v>
      </c>
      <c r="DM38" s="132">
        <v>28</v>
      </c>
      <c r="DN38" s="139"/>
      <c r="DO38" s="140">
        <v>675</v>
      </c>
      <c r="DP38" s="140">
        <v>303</v>
      </c>
      <c r="DQ38" s="141"/>
      <c r="DR38" s="23"/>
      <c r="DS38" s="132">
        <v>5</v>
      </c>
      <c r="DT38" s="132">
        <v>140</v>
      </c>
      <c r="DU38" s="132">
        <v>9</v>
      </c>
      <c r="DV38" s="139"/>
      <c r="DW38" s="140">
        <v>143</v>
      </c>
      <c r="DX38" s="140">
        <v>-68</v>
      </c>
      <c r="DY38" s="141"/>
      <c r="DZ38" s="23"/>
      <c r="EA38" s="132">
        <v>6</v>
      </c>
      <c r="EB38" s="132">
        <v>329</v>
      </c>
      <c r="EC38" s="132">
        <v>24</v>
      </c>
      <c r="ED38" s="139"/>
      <c r="EE38" s="140">
        <v>576</v>
      </c>
      <c r="EF38" s="140">
        <v>348</v>
      </c>
      <c r="EG38" s="141"/>
      <c r="EH38" s="23"/>
      <c r="EI38" s="132"/>
      <c r="EJ38" s="132"/>
      <c r="EK38" s="132"/>
      <c r="EL38" s="139"/>
      <c r="EM38" s="140"/>
      <c r="EN38" s="140"/>
      <c r="EO38" s="141"/>
      <c r="EP38" s="23"/>
      <c r="EQ38" s="132">
        <v>4.3</v>
      </c>
      <c r="ER38" s="132">
        <v>229</v>
      </c>
      <c r="ES38" s="132">
        <v>14</v>
      </c>
      <c r="ET38" s="139"/>
      <c r="EU38" s="140">
        <v>337</v>
      </c>
      <c r="EV38" s="140">
        <v>172</v>
      </c>
      <c r="EW38" s="141"/>
      <c r="EX38" s="23"/>
      <c r="EY38" s="132">
        <v>4.3</v>
      </c>
      <c r="EZ38" s="132">
        <v>229</v>
      </c>
      <c r="FA38" s="132">
        <v>14</v>
      </c>
      <c r="FB38" s="139"/>
      <c r="FC38" s="140">
        <v>337</v>
      </c>
      <c r="FD38" s="140">
        <v>172</v>
      </c>
      <c r="FE38" s="141"/>
      <c r="FF38" s="23"/>
      <c r="FG38" s="132">
        <v>4.3</v>
      </c>
      <c r="FH38" s="132">
        <v>229</v>
      </c>
      <c r="FI38" s="132">
        <v>14</v>
      </c>
      <c r="FJ38" s="139"/>
      <c r="FK38" s="140">
        <v>337</v>
      </c>
      <c r="FL38" s="140">
        <v>172</v>
      </c>
      <c r="FM38" s="141"/>
      <c r="FN38" s="23"/>
    </row>
    <row r="39" spans="1:170">
      <c r="A39" s="48" t="s">
        <v>42</v>
      </c>
      <c r="B39" s="23"/>
      <c r="C39" s="49">
        <f t="shared" ref="C39:E39" si="252">SUM(C34:C38)</f>
        <v>3.1</v>
      </c>
      <c r="D39" s="49">
        <f t="shared" si="252"/>
        <v>80</v>
      </c>
      <c r="E39" s="49">
        <f t="shared" si="252"/>
        <v>30</v>
      </c>
      <c r="F39" s="50">
        <f>IFERROR(SUM(D39/E39),0)</f>
        <v>2.6666666666666665</v>
      </c>
      <c r="G39" s="51">
        <f t="shared" ref="G39:H39" si="253">SUM(G34:G38)</f>
        <v>56</v>
      </c>
      <c r="H39" s="51">
        <f t="shared" si="253"/>
        <v>-37</v>
      </c>
      <c r="I39" s="52"/>
      <c r="J39" s="23"/>
      <c r="K39" s="49">
        <f t="shared" ref="K39:M39" si="254">SUM(K34:K38)</f>
        <v>40</v>
      </c>
      <c r="L39" s="49">
        <f t="shared" si="254"/>
        <v>697</v>
      </c>
      <c r="M39" s="49">
        <f t="shared" si="254"/>
        <v>84</v>
      </c>
      <c r="N39" s="50">
        <f>IFERROR(SUM(L39/M39),0)</f>
        <v>8.2976190476190474</v>
      </c>
      <c r="O39" s="51">
        <f t="shared" ref="O39:P39" si="255">SUM(O34:O38)</f>
        <v>2371</v>
      </c>
      <c r="P39" s="51">
        <f t="shared" si="255"/>
        <v>799</v>
      </c>
      <c r="Q39" s="52"/>
      <c r="R39" s="23"/>
      <c r="S39" s="49">
        <f t="shared" ref="S39:U39" si="256">SUM(S34:S38)</f>
        <v>40</v>
      </c>
      <c r="T39" s="49">
        <f t="shared" si="256"/>
        <v>1596</v>
      </c>
      <c r="U39" s="49">
        <f t="shared" si="256"/>
        <v>133</v>
      </c>
      <c r="V39" s="50">
        <f>IFERROR(SUM(T39/U39),0)</f>
        <v>12</v>
      </c>
      <c r="W39" s="51">
        <f t="shared" ref="W39:X39" si="257">SUM(W34:W38)</f>
        <v>3107</v>
      </c>
      <c r="X39" s="51">
        <f t="shared" si="257"/>
        <v>1207</v>
      </c>
      <c r="Y39" s="52"/>
      <c r="Z39" s="23"/>
      <c r="AA39" s="49">
        <f t="shared" ref="AA39:AC39" si="258">SUM(AA34:AA38)</f>
        <v>40</v>
      </c>
      <c r="AB39" s="49">
        <f t="shared" si="258"/>
        <v>2217</v>
      </c>
      <c r="AC39" s="49">
        <f t="shared" si="258"/>
        <v>145</v>
      </c>
      <c r="AD39" s="50">
        <f>IFERROR(SUM(AB39/AC39),0)</f>
        <v>15.289655172413793</v>
      </c>
      <c r="AE39" s="51">
        <f t="shared" ref="AE39:AF39" si="259">SUM(AE34:AE38)</f>
        <v>3418</v>
      </c>
      <c r="AF39" s="51">
        <f t="shared" si="259"/>
        <v>1306</v>
      </c>
      <c r="AG39" s="52"/>
      <c r="AH39" s="23"/>
      <c r="AI39" s="49">
        <f t="shared" ref="AI39:AK39" si="260">SUM(AI34:AI38)</f>
        <v>13.1</v>
      </c>
      <c r="AJ39" s="49">
        <f t="shared" si="260"/>
        <v>654</v>
      </c>
      <c r="AK39" s="49">
        <f t="shared" si="260"/>
        <v>15</v>
      </c>
      <c r="AL39" s="50">
        <f>IFERROR(SUM(AJ39/AK39),0)</f>
        <v>43.6</v>
      </c>
      <c r="AM39" s="51">
        <f t="shared" ref="AM39:AN39" si="261">SUM(AM34:AM38)</f>
        <v>487</v>
      </c>
      <c r="AN39" s="51">
        <f t="shared" si="261"/>
        <v>-5</v>
      </c>
      <c r="AO39" s="52"/>
      <c r="AP39" s="23"/>
      <c r="AQ39" s="49">
        <f t="shared" ref="AQ39:AS39" si="262">SUM(AQ34:AQ38)</f>
        <v>32</v>
      </c>
      <c r="AR39" s="49">
        <f t="shared" si="262"/>
        <v>1434</v>
      </c>
      <c r="AS39" s="49">
        <f t="shared" si="262"/>
        <v>98</v>
      </c>
      <c r="AT39" s="50">
        <f>IFERROR(SUM(AR39/AS39),0)</f>
        <v>14.63265306122449</v>
      </c>
      <c r="AU39" s="51">
        <f t="shared" ref="AU39:AV39" si="263">SUM(AU34:AU38)</f>
        <v>2408</v>
      </c>
      <c r="AV39" s="51">
        <f t="shared" si="263"/>
        <v>816</v>
      </c>
      <c r="AW39" s="52"/>
      <c r="AX39" s="23"/>
      <c r="AY39" s="49">
        <f t="shared" ref="AY39:BA39" si="264">SUM(AY34:AY38)</f>
        <v>38</v>
      </c>
      <c r="AZ39" s="49">
        <f t="shared" si="264"/>
        <v>1567</v>
      </c>
      <c r="BA39" s="49">
        <f t="shared" si="264"/>
        <v>95</v>
      </c>
      <c r="BB39" s="50">
        <f>IFERROR(SUM(AZ39/BA39),0)</f>
        <v>16.494736842105262</v>
      </c>
      <c r="BC39" s="51">
        <f t="shared" ref="BC39:BD39" si="265">SUM(BC34:BC38)</f>
        <v>2464</v>
      </c>
      <c r="BD39" s="51">
        <f t="shared" si="265"/>
        <v>643</v>
      </c>
      <c r="BE39" s="52"/>
      <c r="BF39" s="23"/>
      <c r="BG39" s="49">
        <f t="shared" ref="BG39:BI39" si="266">SUM(BG34:BG38)</f>
        <v>5</v>
      </c>
      <c r="BH39" s="49">
        <f t="shared" si="266"/>
        <v>219</v>
      </c>
      <c r="BI39" s="49">
        <f t="shared" si="266"/>
        <v>12</v>
      </c>
      <c r="BJ39" s="50">
        <f>IFERROR(SUM(BH39/BI39),0)</f>
        <v>18.25</v>
      </c>
      <c r="BK39" s="51">
        <f t="shared" ref="BK39:BL39" si="267">SUM(BK34:BK38)</f>
        <v>357</v>
      </c>
      <c r="BL39" s="51">
        <f t="shared" si="267"/>
        <v>190</v>
      </c>
      <c r="BM39" s="52"/>
      <c r="BN39" s="23"/>
      <c r="BO39" s="49">
        <f t="shared" ref="BO39:BQ39" si="268">SUM(BO34:BO38)</f>
        <v>25.6</v>
      </c>
      <c r="BP39" s="49">
        <f t="shared" si="268"/>
        <v>677</v>
      </c>
      <c r="BQ39" s="49">
        <f t="shared" si="268"/>
        <v>28</v>
      </c>
      <c r="BR39" s="50">
        <f>IFERROR(SUM(BP39/BQ39),0)</f>
        <v>24.178571428571427</v>
      </c>
      <c r="BS39" s="51">
        <f t="shared" ref="BS39:BT39" si="269">SUM(BS34:BS38)</f>
        <v>742</v>
      </c>
      <c r="BT39" s="51">
        <f t="shared" si="269"/>
        <v>178</v>
      </c>
      <c r="BU39" s="52"/>
      <c r="BV39" s="23"/>
      <c r="BW39" s="49">
        <f t="shared" ref="BW39:BY39" si="270">SUM(BW34:BW38)</f>
        <v>10.9</v>
      </c>
      <c r="BX39" s="49">
        <f t="shared" si="270"/>
        <v>232</v>
      </c>
      <c r="BY39" s="49">
        <f t="shared" si="270"/>
        <v>14</v>
      </c>
      <c r="BZ39" s="50">
        <f>IFERROR(SUM(BX39/BY39),0)</f>
        <v>16.571428571428573</v>
      </c>
      <c r="CA39" s="51">
        <f t="shared" ref="CA39:CB39" si="271">SUM(CA34:CA38)</f>
        <v>291</v>
      </c>
      <c r="CB39" s="51">
        <f t="shared" si="271"/>
        <v>2</v>
      </c>
      <c r="CC39" s="52"/>
      <c r="CD39" s="23"/>
      <c r="CE39" s="49">
        <f t="shared" ref="CE39:CG39" si="272">SUM(CE34:CE38)</f>
        <v>40.4</v>
      </c>
      <c r="CF39" s="49">
        <f t="shared" si="272"/>
        <v>2321</v>
      </c>
      <c r="CG39" s="49">
        <f t="shared" si="272"/>
        <v>106</v>
      </c>
      <c r="CH39" s="50">
        <f>IFERROR(SUM(CF39/CG39),0)</f>
        <v>21.89622641509434</v>
      </c>
      <c r="CI39" s="51">
        <f t="shared" ref="CI39:CJ39" si="273">SUM(CI34:CI38)</f>
        <v>2570</v>
      </c>
      <c r="CJ39" s="51">
        <f t="shared" si="273"/>
        <v>991</v>
      </c>
      <c r="CK39" s="52"/>
      <c r="CL39" s="23"/>
      <c r="CM39" s="49">
        <f t="shared" ref="CM39:CO39" si="274">SUM(CM34:CM38)</f>
        <v>0</v>
      </c>
      <c r="CN39" s="49">
        <f t="shared" si="274"/>
        <v>0</v>
      </c>
      <c r="CO39" s="49">
        <f t="shared" si="274"/>
        <v>0</v>
      </c>
      <c r="CP39" s="50">
        <f>IFERROR(SUM(CN39/CO39),0)</f>
        <v>0</v>
      </c>
      <c r="CQ39" s="51">
        <f t="shared" ref="CQ39:CR39" si="275">SUM(CQ34:CQ38)</f>
        <v>0</v>
      </c>
      <c r="CR39" s="51">
        <f t="shared" si="275"/>
        <v>0</v>
      </c>
      <c r="CS39" s="52"/>
      <c r="CT39" s="23"/>
      <c r="CU39" s="49">
        <f t="shared" ref="CU39:CW39" si="276">SUM(CU34:CU38)</f>
        <v>31.400000000000002</v>
      </c>
      <c r="CV39" s="49">
        <f t="shared" si="276"/>
        <v>2006</v>
      </c>
      <c r="CW39" s="49">
        <f t="shared" si="276"/>
        <v>72</v>
      </c>
      <c r="CX39" s="50">
        <f>IFERROR(SUM(CV39/CW39),0)</f>
        <v>27.861111111111111</v>
      </c>
      <c r="CY39" s="51">
        <f t="shared" ref="CY39:CZ39" si="277">SUM(CY34:CY38)</f>
        <v>1742</v>
      </c>
      <c r="CZ39" s="51">
        <f t="shared" si="277"/>
        <v>639</v>
      </c>
      <c r="DA39" s="52"/>
      <c r="DB39" s="23"/>
      <c r="DC39" s="49">
        <f t="shared" ref="DC39:DE39" si="278">SUM(DC34:DC38)</f>
        <v>37.5</v>
      </c>
      <c r="DD39" s="49">
        <f t="shared" si="278"/>
        <v>1491</v>
      </c>
      <c r="DE39" s="49">
        <f t="shared" si="278"/>
        <v>78</v>
      </c>
      <c r="DF39" s="50">
        <f>IFERROR(SUM(DD39/DE39),0)</f>
        <v>19.115384615384617</v>
      </c>
      <c r="DG39" s="51">
        <f t="shared" ref="DG39:DH39" si="279">SUM(DG34:DG38)</f>
        <v>1852</v>
      </c>
      <c r="DH39" s="51">
        <f t="shared" si="279"/>
        <v>632</v>
      </c>
      <c r="DI39" s="52"/>
      <c r="DJ39" s="23"/>
      <c r="DK39" s="49">
        <f t="shared" ref="DK39:DM39" si="280">SUM(DK34:DK38)</f>
        <v>40</v>
      </c>
      <c r="DL39" s="49">
        <f t="shared" si="280"/>
        <v>1696</v>
      </c>
      <c r="DM39" s="49">
        <f t="shared" si="280"/>
        <v>123</v>
      </c>
      <c r="DN39" s="50">
        <f>IFERROR(SUM(DL39/DM39),0)</f>
        <v>13.788617886178862</v>
      </c>
      <c r="DO39" s="51">
        <f t="shared" ref="DO39:DP39" si="281">SUM(DO34:DO38)</f>
        <v>2918</v>
      </c>
      <c r="DP39" s="51">
        <f t="shared" si="281"/>
        <v>1009</v>
      </c>
      <c r="DQ39" s="52"/>
      <c r="DR39" s="23"/>
      <c r="DS39" s="49">
        <f t="shared" ref="DS39:DU39" si="282">SUM(DS34:DS38)</f>
        <v>20</v>
      </c>
      <c r="DT39" s="49">
        <f t="shared" si="282"/>
        <v>608</v>
      </c>
      <c r="DU39" s="49">
        <f t="shared" si="282"/>
        <v>40</v>
      </c>
      <c r="DV39" s="50">
        <f>IFERROR(SUM(DT39/DU39),0)</f>
        <v>15.2</v>
      </c>
      <c r="DW39" s="51">
        <f t="shared" ref="DW39:DX39" si="283">SUM(DW34:DW38)</f>
        <v>892</v>
      </c>
      <c r="DX39" s="51">
        <f t="shared" si="283"/>
        <v>25</v>
      </c>
      <c r="DY39" s="52"/>
      <c r="DZ39" s="23"/>
      <c r="EA39" s="49">
        <f t="shared" ref="EA39:EC39" si="284">SUM(EA34:EA38)</f>
        <v>19.5</v>
      </c>
      <c r="EB39" s="49">
        <f t="shared" si="284"/>
        <v>1081</v>
      </c>
      <c r="EC39" s="49">
        <f t="shared" si="284"/>
        <v>70</v>
      </c>
      <c r="ED39" s="50">
        <f>IFERROR(SUM(EB39/EC39),0)</f>
        <v>15.442857142857143</v>
      </c>
      <c r="EE39" s="51">
        <f t="shared" ref="EE39:EF39" si="285">SUM(EE34:EE38)</f>
        <v>1656</v>
      </c>
      <c r="EF39" s="51">
        <f t="shared" si="285"/>
        <v>907</v>
      </c>
      <c r="EG39" s="52"/>
      <c r="EH39" s="23"/>
      <c r="EI39" s="49">
        <f t="shared" ref="EI39:EK39" si="286">SUM(EI34:EI38)</f>
        <v>0</v>
      </c>
      <c r="EJ39" s="49">
        <f t="shared" si="286"/>
        <v>0</v>
      </c>
      <c r="EK39" s="49">
        <f t="shared" si="286"/>
        <v>0</v>
      </c>
      <c r="EL39" s="50">
        <f>IFERROR(SUM(EJ39/EK39),0)</f>
        <v>0</v>
      </c>
      <c r="EM39" s="51">
        <f t="shared" ref="EM39:EN39" si="287">SUM(EM34:EM38)</f>
        <v>0</v>
      </c>
      <c r="EN39" s="51">
        <f t="shared" si="287"/>
        <v>0</v>
      </c>
      <c r="EO39" s="52"/>
      <c r="EP39" s="23"/>
      <c r="EQ39" s="49">
        <f t="shared" ref="EQ39:ES39" si="288">SUM(EQ34:EQ38)</f>
        <v>29.099999999999998</v>
      </c>
      <c r="ER39" s="49">
        <f t="shared" si="288"/>
        <v>1744</v>
      </c>
      <c r="ES39" s="49">
        <f t="shared" si="288"/>
        <v>71</v>
      </c>
      <c r="ET39" s="50">
        <f>IFERROR(SUM(ER39/ES39),0)</f>
        <v>24.56338028169014</v>
      </c>
      <c r="EU39" s="51">
        <f t="shared" ref="EU39:EV39" si="289">SUM(EU34:EU38)</f>
        <v>1747</v>
      </c>
      <c r="EV39" s="51">
        <f t="shared" si="289"/>
        <v>511</v>
      </c>
      <c r="EW39" s="52"/>
      <c r="EX39" s="23"/>
      <c r="EY39" s="49">
        <f t="shared" ref="EY39:FA39" si="290">SUM(EY34:EY38)</f>
        <v>29.099999999999998</v>
      </c>
      <c r="EZ39" s="49">
        <f t="shared" si="290"/>
        <v>1744</v>
      </c>
      <c r="FA39" s="49">
        <f t="shared" si="290"/>
        <v>71</v>
      </c>
      <c r="FB39" s="50">
        <f>IFERROR(SUM(EZ39/FA39),0)</f>
        <v>24.56338028169014</v>
      </c>
      <c r="FC39" s="51">
        <f t="shared" ref="FC39:FD39" si="291">SUM(FC34:FC38)</f>
        <v>1747</v>
      </c>
      <c r="FD39" s="51">
        <f t="shared" si="291"/>
        <v>511</v>
      </c>
      <c r="FE39" s="52"/>
      <c r="FF39" s="23"/>
      <c r="FG39" s="49">
        <f t="shared" ref="FG39:FI39" si="292">SUM(FG34:FG38)</f>
        <v>29.099999999999998</v>
      </c>
      <c r="FH39" s="49">
        <f t="shared" si="292"/>
        <v>1744</v>
      </c>
      <c r="FI39" s="49">
        <f t="shared" si="292"/>
        <v>71</v>
      </c>
      <c r="FJ39" s="50">
        <f>IFERROR(SUM(FH39/FI39),0)</f>
        <v>24.56338028169014</v>
      </c>
      <c r="FK39" s="51">
        <f t="shared" ref="FK39:FL39" si="293">SUM(FK34:FK38)</f>
        <v>1747</v>
      </c>
      <c r="FL39" s="51">
        <f t="shared" si="293"/>
        <v>511</v>
      </c>
      <c r="FM39" s="52"/>
      <c r="FN39" s="23"/>
    </row>
    <row r="40" spans="1:170">
      <c r="A40" s="41">
        <v>42411</v>
      </c>
      <c r="B40" s="23"/>
      <c r="C40" s="132">
        <v>4</v>
      </c>
      <c r="D40" s="132">
        <v>159</v>
      </c>
      <c r="E40" s="132">
        <v>7</v>
      </c>
      <c r="F40" s="139"/>
      <c r="G40" s="140">
        <v>118</v>
      </c>
      <c r="H40" s="140">
        <v>-63</v>
      </c>
      <c r="I40" s="141"/>
      <c r="J40" s="23"/>
      <c r="K40" s="132">
        <v>8</v>
      </c>
      <c r="L40" s="132">
        <v>183</v>
      </c>
      <c r="M40" s="132">
        <v>16</v>
      </c>
      <c r="N40" s="139"/>
      <c r="O40" s="140">
        <v>614</v>
      </c>
      <c r="P40" s="140">
        <v>284</v>
      </c>
      <c r="Q40" s="141"/>
      <c r="R40" s="23"/>
      <c r="S40" s="4">
        <v>8</v>
      </c>
      <c r="T40" s="4">
        <v>429</v>
      </c>
      <c r="U40" s="4">
        <v>26</v>
      </c>
      <c r="V40" s="131"/>
      <c r="W40" s="4">
        <v>599</v>
      </c>
      <c r="X40" s="4">
        <v>184</v>
      </c>
      <c r="Y40" s="141"/>
      <c r="Z40" s="23"/>
      <c r="AA40" s="132">
        <v>8</v>
      </c>
      <c r="AB40" s="132">
        <v>425</v>
      </c>
      <c r="AC40" s="132">
        <v>28</v>
      </c>
      <c r="AD40" s="139"/>
      <c r="AE40" s="140">
        <v>696</v>
      </c>
      <c r="AF40" s="140">
        <v>283</v>
      </c>
      <c r="AG40" s="141"/>
      <c r="AH40" s="23"/>
      <c r="AI40" s="132">
        <v>5</v>
      </c>
      <c r="AJ40" s="132">
        <v>237</v>
      </c>
      <c r="AK40" s="132">
        <v>4</v>
      </c>
      <c r="AL40" s="139"/>
      <c r="AM40" s="140">
        <v>123</v>
      </c>
      <c r="AN40" s="140">
        <v>-65</v>
      </c>
      <c r="AO40" s="141"/>
      <c r="AP40" s="23"/>
      <c r="AQ40" s="132">
        <v>8</v>
      </c>
      <c r="AR40" s="132">
        <v>327</v>
      </c>
      <c r="AS40" s="132">
        <v>24</v>
      </c>
      <c r="AT40" s="139"/>
      <c r="AU40" s="140">
        <v>472</v>
      </c>
      <c r="AV40" s="140">
        <v>92</v>
      </c>
      <c r="AW40" s="141"/>
      <c r="AX40" s="23"/>
      <c r="AY40" s="132">
        <v>8</v>
      </c>
      <c r="AZ40" s="132">
        <v>275</v>
      </c>
      <c r="BA40" s="132">
        <v>13</v>
      </c>
      <c r="BB40" s="139"/>
      <c r="BC40" s="140">
        <v>298</v>
      </c>
      <c r="BD40" s="140">
        <v>-65</v>
      </c>
      <c r="BE40" s="141"/>
      <c r="BF40" s="23"/>
      <c r="BG40" s="132"/>
      <c r="BH40" s="132"/>
      <c r="BI40" s="132"/>
      <c r="BJ40" s="142"/>
      <c r="BK40" s="140"/>
      <c r="BL40" s="140"/>
      <c r="BM40" s="141"/>
      <c r="BN40" s="23"/>
      <c r="BO40" s="132">
        <v>4</v>
      </c>
      <c r="BP40" s="132">
        <v>90</v>
      </c>
      <c r="BQ40" s="132">
        <v>6</v>
      </c>
      <c r="BR40" s="142"/>
      <c r="BS40" s="140">
        <v>167</v>
      </c>
      <c r="BT40" s="140">
        <v>59</v>
      </c>
      <c r="BU40" s="141"/>
      <c r="BV40" s="23"/>
      <c r="BW40" s="132">
        <v>6</v>
      </c>
      <c r="BX40" s="132">
        <v>126</v>
      </c>
      <c r="BY40" s="132">
        <v>10</v>
      </c>
      <c r="BZ40" s="139"/>
      <c r="CA40" s="140">
        <v>295</v>
      </c>
      <c r="CB40" s="140">
        <v>126</v>
      </c>
      <c r="CC40" s="141"/>
      <c r="CD40" s="23"/>
      <c r="CE40" s="132">
        <v>8</v>
      </c>
      <c r="CF40" s="132">
        <v>459</v>
      </c>
      <c r="CG40" s="132">
        <v>25</v>
      </c>
      <c r="CH40" s="139"/>
      <c r="CI40" s="140">
        <v>691</v>
      </c>
      <c r="CJ40" s="140">
        <v>378</v>
      </c>
      <c r="CK40" s="141"/>
      <c r="CL40" s="23"/>
      <c r="CM40" s="132"/>
      <c r="CN40" s="132"/>
      <c r="CO40" s="132"/>
      <c r="CP40" s="139"/>
      <c r="CQ40" s="140"/>
      <c r="CR40" s="140"/>
      <c r="CS40" s="141"/>
      <c r="CT40" s="23"/>
      <c r="CU40" s="132">
        <v>5.5</v>
      </c>
      <c r="CV40" s="132">
        <v>332</v>
      </c>
      <c r="CW40" s="132">
        <v>15</v>
      </c>
      <c r="CX40" s="139"/>
      <c r="CY40" s="140">
        <v>326</v>
      </c>
      <c r="CZ40" s="140">
        <v>81</v>
      </c>
      <c r="DA40" s="141"/>
      <c r="DB40" s="23"/>
      <c r="DC40" s="132">
        <v>8</v>
      </c>
      <c r="DD40" s="132">
        <v>377</v>
      </c>
      <c r="DE40" s="132">
        <v>21</v>
      </c>
      <c r="DF40" s="139"/>
      <c r="DG40" s="140">
        <v>576</v>
      </c>
      <c r="DH40" s="140">
        <v>288</v>
      </c>
      <c r="DI40" s="141"/>
      <c r="DJ40" s="23"/>
      <c r="DK40" s="132">
        <v>8</v>
      </c>
      <c r="DL40" s="132">
        <v>292</v>
      </c>
      <c r="DM40" s="132">
        <v>22</v>
      </c>
      <c r="DN40" s="139"/>
      <c r="DO40" s="140">
        <v>617</v>
      </c>
      <c r="DP40" s="140">
        <v>250</v>
      </c>
      <c r="DQ40" s="141"/>
      <c r="DR40" s="23"/>
      <c r="DS40" s="132">
        <v>5</v>
      </c>
      <c r="DT40" s="132">
        <v>173</v>
      </c>
      <c r="DU40" s="132">
        <v>5</v>
      </c>
      <c r="DV40" s="139"/>
      <c r="DW40" s="140">
        <v>129</v>
      </c>
      <c r="DX40" s="140">
        <v>-97</v>
      </c>
      <c r="DY40" s="141"/>
      <c r="DZ40" s="23"/>
      <c r="EA40" s="132">
        <v>8</v>
      </c>
      <c r="EB40" s="132">
        <v>456</v>
      </c>
      <c r="EC40" s="132">
        <v>30</v>
      </c>
      <c r="ED40" s="139"/>
      <c r="EE40" s="140">
        <v>949</v>
      </c>
      <c r="EF40" s="140">
        <v>634</v>
      </c>
      <c r="EG40" s="141"/>
      <c r="EH40" s="23"/>
      <c r="EI40" s="132"/>
      <c r="EJ40" s="132"/>
      <c r="EK40" s="132"/>
      <c r="EL40" s="139"/>
      <c r="EM40" s="140"/>
      <c r="EN40" s="140"/>
      <c r="EO40" s="141"/>
      <c r="EP40" s="23"/>
      <c r="EQ40" s="132">
        <v>6</v>
      </c>
      <c r="ER40" s="132">
        <v>375</v>
      </c>
      <c r="ES40" s="132">
        <v>15</v>
      </c>
      <c r="ET40" s="139"/>
      <c r="EU40" s="140">
        <v>476</v>
      </c>
      <c r="EV40" s="140">
        <v>218</v>
      </c>
      <c r="EW40" s="141"/>
      <c r="EX40" s="23"/>
      <c r="EY40" s="132">
        <v>6</v>
      </c>
      <c r="EZ40" s="132">
        <v>375</v>
      </c>
      <c r="FA40" s="132">
        <v>15</v>
      </c>
      <c r="FB40" s="139"/>
      <c r="FC40" s="140">
        <v>476</v>
      </c>
      <c r="FD40" s="140">
        <v>218</v>
      </c>
      <c r="FE40" s="141"/>
      <c r="FF40" s="23"/>
      <c r="FG40" s="132">
        <v>6</v>
      </c>
      <c r="FH40" s="132">
        <v>375</v>
      </c>
      <c r="FI40" s="132">
        <v>15</v>
      </c>
      <c r="FJ40" s="139"/>
      <c r="FK40" s="140">
        <v>476</v>
      </c>
      <c r="FL40" s="140">
        <v>218</v>
      </c>
      <c r="FM40" s="141"/>
      <c r="FN40" s="23"/>
    </row>
    <row r="41" spans="1:170">
      <c r="A41" s="41">
        <v>42412</v>
      </c>
      <c r="B41" s="23"/>
      <c r="C41" s="37">
        <v>5.5</v>
      </c>
      <c r="D41" s="37">
        <v>241</v>
      </c>
      <c r="E41" s="37">
        <v>7</v>
      </c>
      <c r="F41" s="38"/>
      <c r="G41" s="39">
        <v>220</v>
      </c>
      <c r="H41" s="39">
        <v>22</v>
      </c>
      <c r="I41" s="40"/>
      <c r="J41" s="23"/>
      <c r="K41" s="37">
        <v>8</v>
      </c>
      <c r="L41" s="37">
        <v>150</v>
      </c>
      <c r="M41" s="37">
        <v>21</v>
      </c>
      <c r="N41" s="38"/>
      <c r="O41" s="39">
        <v>696</v>
      </c>
      <c r="P41" s="39">
        <v>379</v>
      </c>
      <c r="Q41" s="40"/>
      <c r="R41" s="23"/>
      <c r="S41" s="37">
        <v>8</v>
      </c>
      <c r="T41" s="37">
        <v>375</v>
      </c>
      <c r="U41" s="37">
        <v>26</v>
      </c>
      <c r="V41" s="38"/>
      <c r="W41" s="39">
        <v>690</v>
      </c>
      <c r="X41" s="39">
        <v>297</v>
      </c>
      <c r="Y41" s="40"/>
      <c r="Z41" s="23"/>
      <c r="AA41" s="37">
        <v>8</v>
      </c>
      <c r="AB41" s="37">
        <v>499</v>
      </c>
      <c r="AC41" s="37">
        <v>26</v>
      </c>
      <c r="AD41" s="38"/>
      <c r="AE41" s="39">
        <v>747</v>
      </c>
      <c r="AF41" s="39">
        <v>311</v>
      </c>
      <c r="AG41" s="40"/>
      <c r="AH41" s="23"/>
      <c r="AI41" s="37"/>
      <c r="AJ41" s="37"/>
      <c r="AK41" s="37"/>
      <c r="AL41" s="38"/>
      <c r="AM41" s="39"/>
      <c r="AN41" s="39"/>
      <c r="AO41" s="40"/>
      <c r="AP41" s="23"/>
      <c r="AQ41" s="37">
        <v>8</v>
      </c>
      <c r="AR41" s="37">
        <v>423</v>
      </c>
      <c r="AS41" s="37">
        <v>18</v>
      </c>
      <c r="AT41" s="38"/>
      <c r="AU41" s="39">
        <v>423</v>
      </c>
      <c r="AV41" s="39">
        <v>13</v>
      </c>
      <c r="AW41" s="40"/>
      <c r="AX41" s="23"/>
      <c r="AY41" s="37">
        <v>8</v>
      </c>
      <c r="AZ41" s="37">
        <v>238</v>
      </c>
      <c r="BA41" s="37">
        <v>18</v>
      </c>
      <c r="BB41" s="38"/>
      <c r="BC41" s="39">
        <v>442</v>
      </c>
      <c r="BD41" s="39">
        <v>96</v>
      </c>
      <c r="BE41" s="40"/>
      <c r="BF41" s="23"/>
      <c r="BG41" s="37"/>
      <c r="BH41" s="37"/>
      <c r="BI41" s="37"/>
      <c r="BJ41" s="133"/>
      <c r="BK41" s="144"/>
      <c r="BL41" s="144"/>
      <c r="BM41" s="40"/>
      <c r="BN41" s="23"/>
      <c r="BO41" s="37">
        <v>6</v>
      </c>
      <c r="BP41" s="37">
        <v>118</v>
      </c>
      <c r="BQ41" s="37">
        <v>7</v>
      </c>
      <c r="BR41" s="38"/>
      <c r="BS41" s="39">
        <v>170</v>
      </c>
      <c r="BT41" s="39">
        <v>16</v>
      </c>
      <c r="BU41" s="40"/>
      <c r="BV41" s="23"/>
      <c r="BW41" s="37"/>
      <c r="BX41" s="37"/>
      <c r="BY41" s="37"/>
      <c r="BZ41" s="38"/>
      <c r="CA41" s="39"/>
      <c r="CB41" s="39"/>
      <c r="CC41" s="40"/>
      <c r="CD41" s="23"/>
      <c r="CE41" s="37">
        <v>8</v>
      </c>
      <c r="CF41" s="37">
        <v>441</v>
      </c>
      <c r="CG41" s="37">
        <v>17</v>
      </c>
      <c r="CH41" s="38"/>
      <c r="CI41" s="39">
        <v>437</v>
      </c>
      <c r="CJ41" s="39">
        <v>139</v>
      </c>
      <c r="CK41" s="40"/>
      <c r="CL41" s="23"/>
      <c r="CM41" s="37"/>
      <c r="CN41" s="37"/>
      <c r="CO41" s="37"/>
      <c r="CP41" s="38"/>
      <c r="CQ41" s="39"/>
      <c r="CR41" s="39"/>
      <c r="CS41" s="40"/>
      <c r="CT41" s="23"/>
      <c r="CU41" s="37">
        <v>5.5</v>
      </c>
      <c r="CV41" s="37">
        <v>334</v>
      </c>
      <c r="CW41" s="37">
        <v>16</v>
      </c>
      <c r="CX41" s="38"/>
      <c r="CY41" s="39">
        <v>467</v>
      </c>
      <c r="CZ41" s="39">
        <v>228</v>
      </c>
      <c r="DA41" s="40"/>
      <c r="DB41" s="23"/>
      <c r="DC41" s="37">
        <v>6.1</v>
      </c>
      <c r="DD41" s="37">
        <v>248</v>
      </c>
      <c r="DE41" s="37">
        <v>13</v>
      </c>
      <c r="DF41" s="38"/>
      <c r="DG41" s="39">
        <v>347</v>
      </c>
      <c r="DH41" s="39">
        <v>143</v>
      </c>
      <c r="DI41" s="40"/>
      <c r="DJ41" s="23"/>
      <c r="DK41" s="37">
        <v>8</v>
      </c>
      <c r="DL41" s="37">
        <v>343</v>
      </c>
      <c r="DM41" s="37">
        <v>24</v>
      </c>
      <c r="DN41" s="38"/>
      <c r="DO41" s="39">
        <v>643</v>
      </c>
      <c r="DP41" s="39">
        <v>260</v>
      </c>
      <c r="DQ41" s="40"/>
      <c r="DR41" s="23"/>
      <c r="DS41" s="37">
        <v>5</v>
      </c>
      <c r="DT41" s="37">
        <v>231</v>
      </c>
      <c r="DU41" s="37">
        <v>5</v>
      </c>
      <c r="DV41" s="133"/>
      <c r="DW41" s="39">
        <v>119</v>
      </c>
      <c r="DX41" s="39">
        <v>-126</v>
      </c>
      <c r="DY41" s="40"/>
      <c r="DZ41" s="23"/>
      <c r="EA41" s="37">
        <v>8</v>
      </c>
      <c r="EB41" s="37">
        <v>435</v>
      </c>
      <c r="EC41" s="37">
        <v>25</v>
      </c>
      <c r="ED41" s="38"/>
      <c r="EE41" s="39">
        <v>741</v>
      </c>
      <c r="EF41" s="39">
        <v>446</v>
      </c>
      <c r="EG41" s="40"/>
      <c r="EH41" s="23"/>
      <c r="EI41" s="37"/>
      <c r="EJ41" s="37"/>
      <c r="EK41" s="37"/>
      <c r="EL41" s="38"/>
      <c r="EM41" s="39"/>
      <c r="EN41" s="39"/>
      <c r="EO41" s="40"/>
      <c r="EP41" s="23"/>
      <c r="EQ41" s="37">
        <v>6</v>
      </c>
      <c r="ER41" s="37">
        <v>361</v>
      </c>
      <c r="ES41" s="37">
        <v>14</v>
      </c>
      <c r="ET41" s="38"/>
      <c r="EU41" s="39">
        <v>307</v>
      </c>
      <c r="EV41" s="39">
        <v>57</v>
      </c>
      <c r="EW41" s="40"/>
      <c r="EX41" s="23"/>
      <c r="EY41" s="37">
        <v>6</v>
      </c>
      <c r="EZ41" s="37">
        <v>361</v>
      </c>
      <c r="FA41" s="37">
        <v>14</v>
      </c>
      <c r="FB41" s="38"/>
      <c r="FC41" s="39">
        <v>307</v>
      </c>
      <c r="FD41" s="39">
        <v>57</v>
      </c>
      <c r="FE41" s="40"/>
      <c r="FF41" s="23"/>
      <c r="FG41" s="37">
        <v>6</v>
      </c>
      <c r="FH41" s="37">
        <v>361</v>
      </c>
      <c r="FI41" s="37">
        <v>14</v>
      </c>
      <c r="FJ41" s="38"/>
      <c r="FK41" s="39">
        <v>307</v>
      </c>
      <c r="FL41" s="39">
        <v>57</v>
      </c>
      <c r="FM41" s="40"/>
      <c r="FN41" s="23"/>
    </row>
    <row r="42" spans="1:170">
      <c r="A42" s="41">
        <v>42413</v>
      </c>
      <c r="B42" s="23"/>
      <c r="C42" s="37">
        <v>3.3</v>
      </c>
      <c r="D42" s="37">
        <v>116</v>
      </c>
      <c r="E42" s="37">
        <v>3</v>
      </c>
      <c r="F42" s="38"/>
      <c r="G42" s="39">
        <v>85</v>
      </c>
      <c r="H42" s="39">
        <v>-17</v>
      </c>
      <c r="I42" s="40"/>
      <c r="J42" s="23"/>
      <c r="K42" s="37">
        <v>8</v>
      </c>
      <c r="L42" s="37">
        <v>183</v>
      </c>
      <c r="M42" s="37">
        <v>16</v>
      </c>
      <c r="N42" s="38"/>
      <c r="O42" s="39">
        <v>444</v>
      </c>
      <c r="P42" s="39">
        <v>127</v>
      </c>
      <c r="Q42" s="40"/>
      <c r="R42" s="23"/>
      <c r="S42" s="37">
        <v>8</v>
      </c>
      <c r="T42" s="37">
        <v>356</v>
      </c>
      <c r="U42" s="37">
        <v>28</v>
      </c>
      <c r="V42" s="38"/>
      <c r="W42" s="39">
        <v>711</v>
      </c>
      <c r="X42" s="39">
        <v>345</v>
      </c>
      <c r="Y42" s="40"/>
      <c r="Z42" s="23"/>
      <c r="AA42" s="37">
        <v>8</v>
      </c>
      <c r="AB42" s="37">
        <v>461</v>
      </c>
      <c r="AC42" s="37">
        <v>20</v>
      </c>
      <c r="AD42" s="38"/>
      <c r="AE42" s="39">
        <v>396</v>
      </c>
      <c r="AF42" s="39">
        <v>0</v>
      </c>
      <c r="AG42" s="40"/>
      <c r="AH42" s="23"/>
      <c r="AI42" s="37">
        <v>4</v>
      </c>
      <c r="AJ42" s="37">
        <v>157</v>
      </c>
      <c r="AK42" s="37">
        <v>4</v>
      </c>
      <c r="AL42" s="38"/>
      <c r="AM42" s="39">
        <v>108</v>
      </c>
      <c r="AN42" s="39">
        <v>-21</v>
      </c>
      <c r="AO42" s="40"/>
      <c r="AP42" s="23"/>
      <c r="AQ42" s="37">
        <v>8</v>
      </c>
      <c r="AR42" s="37">
        <v>417</v>
      </c>
      <c r="AS42" s="37">
        <v>18</v>
      </c>
      <c r="AT42" s="38"/>
      <c r="AU42" s="39">
        <v>379</v>
      </c>
      <c r="AV42" s="39">
        <v>-4</v>
      </c>
      <c r="AW42" s="40"/>
      <c r="AX42" s="23"/>
      <c r="AY42" s="37">
        <v>8</v>
      </c>
      <c r="AZ42" s="37">
        <v>243</v>
      </c>
      <c r="BA42" s="37">
        <v>17</v>
      </c>
      <c r="BB42" s="38"/>
      <c r="BC42" s="39">
        <v>456</v>
      </c>
      <c r="BD42" s="39">
        <v>122</v>
      </c>
      <c r="BE42" s="40"/>
      <c r="BF42" s="23"/>
      <c r="BG42" s="37"/>
      <c r="BH42" s="37"/>
      <c r="BI42" s="37"/>
      <c r="BJ42" s="38"/>
      <c r="BK42" s="145"/>
      <c r="BL42" s="145"/>
      <c r="BM42" s="40"/>
      <c r="BN42" s="23"/>
      <c r="BO42" s="37"/>
      <c r="BP42" s="37"/>
      <c r="BQ42" s="37"/>
      <c r="BR42" s="38"/>
      <c r="BS42" s="39"/>
      <c r="BT42" s="39"/>
      <c r="BU42" s="40"/>
      <c r="BV42" s="23"/>
      <c r="BW42" s="37">
        <v>1.2</v>
      </c>
      <c r="BX42" s="37">
        <v>37</v>
      </c>
      <c r="BY42" s="37">
        <v>4</v>
      </c>
      <c r="BZ42" s="38"/>
      <c r="CA42" s="39">
        <v>85</v>
      </c>
      <c r="CB42" s="39">
        <v>50</v>
      </c>
      <c r="CC42" s="40"/>
      <c r="CD42" s="23"/>
      <c r="CE42" s="37">
        <v>8</v>
      </c>
      <c r="CF42" s="37">
        <v>500</v>
      </c>
      <c r="CG42" s="37">
        <v>28</v>
      </c>
      <c r="CH42" s="38"/>
      <c r="CI42" s="39">
        <v>670</v>
      </c>
      <c r="CJ42" s="39">
        <v>381</v>
      </c>
      <c r="CK42" s="40"/>
      <c r="CL42" s="23"/>
      <c r="CM42" s="37"/>
      <c r="CN42" s="37"/>
      <c r="CO42" s="37"/>
      <c r="CP42" s="38"/>
      <c r="CQ42" s="39"/>
      <c r="CR42" s="39"/>
      <c r="CS42" s="40"/>
      <c r="CT42" s="23"/>
      <c r="CU42" s="37">
        <v>5</v>
      </c>
      <c r="CV42" s="37">
        <v>372</v>
      </c>
      <c r="CW42" s="37">
        <v>11</v>
      </c>
      <c r="CX42" s="38"/>
      <c r="CY42" s="39">
        <v>255</v>
      </c>
      <c r="CZ42" s="39">
        <v>32</v>
      </c>
      <c r="DA42" s="40"/>
      <c r="DB42" s="23"/>
      <c r="DC42" s="37">
        <v>4.2</v>
      </c>
      <c r="DD42" s="37">
        <v>191</v>
      </c>
      <c r="DE42" s="37">
        <v>8</v>
      </c>
      <c r="DF42" s="38"/>
      <c r="DG42" s="39">
        <v>212</v>
      </c>
      <c r="DH42" s="39">
        <v>76</v>
      </c>
      <c r="DI42" s="40"/>
      <c r="DJ42" s="23"/>
      <c r="DK42" s="37">
        <v>8</v>
      </c>
      <c r="DL42" s="37">
        <v>372</v>
      </c>
      <c r="DM42" s="37">
        <v>23</v>
      </c>
      <c r="DN42" s="38"/>
      <c r="DO42" s="39">
        <v>525</v>
      </c>
      <c r="DP42" s="39">
        <v>155</v>
      </c>
      <c r="DQ42" s="40"/>
      <c r="DR42" s="23"/>
      <c r="DS42" s="37">
        <v>5</v>
      </c>
      <c r="DT42" s="37">
        <v>237</v>
      </c>
      <c r="DU42" s="37">
        <v>16</v>
      </c>
      <c r="DV42" s="38"/>
      <c r="DW42" s="39">
        <v>398</v>
      </c>
      <c r="DX42" s="39">
        <v>165</v>
      </c>
      <c r="DY42" s="40"/>
      <c r="DZ42" s="23"/>
      <c r="EA42" s="37">
        <v>6.3</v>
      </c>
      <c r="EB42" s="37">
        <v>387</v>
      </c>
      <c r="EC42" s="37">
        <v>23</v>
      </c>
      <c r="ED42" s="38"/>
      <c r="EE42" s="39">
        <v>537</v>
      </c>
      <c r="EF42" s="39">
        <v>304</v>
      </c>
      <c r="EG42" s="40"/>
      <c r="EH42" s="23"/>
      <c r="EI42" s="37"/>
      <c r="EJ42" s="37"/>
      <c r="EK42" s="37"/>
      <c r="EL42" s="38"/>
      <c r="EM42" s="39"/>
      <c r="EN42" s="39"/>
      <c r="EO42" s="40"/>
      <c r="EP42" s="23"/>
      <c r="EQ42" s="37">
        <v>3</v>
      </c>
      <c r="ER42" s="37">
        <v>171</v>
      </c>
      <c r="ES42" s="37">
        <v>10</v>
      </c>
      <c r="ET42" s="38"/>
      <c r="EU42" s="39">
        <v>198</v>
      </c>
      <c r="EV42" s="39">
        <v>86</v>
      </c>
      <c r="EW42" s="40"/>
      <c r="EX42" s="23"/>
      <c r="EY42" s="37">
        <v>3</v>
      </c>
      <c r="EZ42" s="37">
        <v>171</v>
      </c>
      <c r="FA42" s="37">
        <v>10</v>
      </c>
      <c r="FB42" s="38"/>
      <c r="FC42" s="39">
        <v>198</v>
      </c>
      <c r="FD42" s="39">
        <v>86</v>
      </c>
      <c r="FE42" s="40"/>
      <c r="FF42" s="23"/>
      <c r="FG42" s="37">
        <v>3</v>
      </c>
      <c r="FH42" s="37">
        <v>171</v>
      </c>
      <c r="FI42" s="37">
        <v>10</v>
      </c>
      <c r="FJ42" s="38"/>
      <c r="FK42" s="39">
        <v>198</v>
      </c>
      <c r="FL42" s="39">
        <v>86</v>
      </c>
      <c r="FM42" s="40"/>
      <c r="FN42" s="23"/>
    </row>
    <row r="43" spans="1:170" ht="16">
      <c r="A43" s="41">
        <v>42414</v>
      </c>
      <c r="B43" s="23"/>
      <c r="C43" s="132">
        <v>6.1</v>
      </c>
      <c r="D43" s="132">
        <v>197</v>
      </c>
      <c r="E43" s="132">
        <v>6</v>
      </c>
      <c r="F43" s="139"/>
      <c r="G43" s="140">
        <v>148</v>
      </c>
      <c r="H43" s="140">
        <v>-36</v>
      </c>
      <c r="I43" s="141"/>
      <c r="J43" s="23"/>
      <c r="K43" s="132">
        <v>8</v>
      </c>
      <c r="L43" s="132">
        <v>92</v>
      </c>
      <c r="M43" s="132">
        <v>15</v>
      </c>
      <c r="N43" s="139"/>
      <c r="O43" s="140">
        <v>404</v>
      </c>
      <c r="P43" s="140">
        <v>112</v>
      </c>
      <c r="Q43" s="141"/>
      <c r="R43" s="23"/>
      <c r="S43" s="132">
        <v>8</v>
      </c>
      <c r="T43" s="132">
        <v>292</v>
      </c>
      <c r="U43" s="132">
        <v>23</v>
      </c>
      <c r="V43" s="139"/>
      <c r="W43" s="140">
        <v>467</v>
      </c>
      <c r="X43" s="140">
        <v>119</v>
      </c>
      <c r="Y43" s="141"/>
      <c r="Z43" s="23"/>
      <c r="AA43" s="132">
        <v>8</v>
      </c>
      <c r="AB43" s="132">
        <v>442</v>
      </c>
      <c r="AC43" s="132">
        <v>29</v>
      </c>
      <c r="AD43" s="139"/>
      <c r="AE43" s="140">
        <v>640</v>
      </c>
      <c r="AF43" s="140">
        <v>249</v>
      </c>
      <c r="AG43" s="141"/>
      <c r="AH43" s="23"/>
      <c r="AI43" s="132"/>
      <c r="AJ43" s="132"/>
      <c r="AK43" s="132"/>
      <c r="AL43" s="139"/>
      <c r="AM43" s="140"/>
      <c r="AN43" s="140"/>
      <c r="AO43" s="141"/>
      <c r="AP43" s="23"/>
      <c r="AQ43" s="132">
        <v>8</v>
      </c>
      <c r="AR43" s="132">
        <v>355</v>
      </c>
      <c r="AS43" s="132">
        <v>28</v>
      </c>
      <c r="AT43" s="139"/>
      <c r="AU43" s="140">
        <v>553</v>
      </c>
      <c r="AV43" s="140">
        <v>188</v>
      </c>
      <c r="AW43" s="141"/>
      <c r="AX43" s="23"/>
      <c r="AY43" s="132">
        <v>8</v>
      </c>
      <c r="AZ43" s="132">
        <v>200</v>
      </c>
      <c r="BA43" s="132">
        <v>15</v>
      </c>
      <c r="BB43" s="139"/>
      <c r="BC43" s="140">
        <v>354</v>
      </c>
      <c r="BD43" s="140">
        <v>32</v>
      </c>
      <c r="BE43" s="141"/>
      <c r="BF43" s="23"/>
      <c r="BG43" s="132"/>
      <c r="BH43" s="132"/>
      <c r="BI43" s="132"/>
      <c r="BJ43" s="142"/>
      <c r="BK43" s="18"/>
      <c r="BL43" s="18"/>
      <c r="BM43" s="141"/>
      <c r="BN43" s="23"/>
      <c r="BO43" s="132">
        <v>6.1</v>
      </c>
      <c r="BP43" s="132">
        <v>129</v>
      </c>
      <c r="BQ43" s="132">
        <v>8</v>
      </c>
      <c r="BR43" s="139"/>
      <c r="BS43" s="140">
        <v>182</v>
      </c>
      <c r="BT43" s="140">
        <v>29</v>
      </c>
      <c r="BU43" s="141"/>
      <c r="BV43" s="23"/>
      <c r="BW43" s="132"/>
      <c r="BX43" s="132"/>
      <c r="BY43" s="132"/>
      <c r="BZ43" s="139"/>
      <c r="CA43" s="140"/>
      <c r="CB43" s="140"/>
      <c r="CC43" s="141"/>
      <c r="CD43" s="23"/>
      <c r="CE43" s="132">
        <v>8</v>
      </c>
      <c r="CF43" s="132">
        <v>506</v>
      </c>
      <c r="CG43" s="132">
        <v>22</v>
      </c>
      <c r="CH43" s="139"/>
      <c r="CI43" s="140">
        <v>514</v>
      </c>
      <c r="CJ43" s="140">
        <v>221</v>
      </c>
      <c r="CK43" s="141"/>
      <c r="CL43" s="23"/>
      <c r="CM43" s="132"/>
      <c r="CN43" s="132"/>
      <c r="CO43" s="132"/>
      <c r="CP43" s="139"/>
      <c r="CQ43" s="140"/>
      <c r="CR43" s="140"/>
      <c r="CS43" s="141"/>
      <c r="CT43" s="23"/>
      <c r="CU43" s="132">
        <v>5</v>
      </c>
      <c r="CV43" s="132">
        <v>310</v>
      </c>
      <c r="CW43" s="132">
        <v>12</v>
      </c>
      <c r="CX43" s="139"/>
      <c r="CY43" s="140">
        <v>278</v>
      </c>
      <c r="CZ43" s="140">
        <v>63</v>
      </c>
      <c r="DA43" s="141"/>
      <c r="DB43" s="23"/>
      <c r="DC43" s="132">
        <v>8</v>
      </c>
      <c r="DD43" s="132">
        <v>359</v>
      </c>
      <c r="DE43" s="132">
        <v>12</v>
      </c>
      <c r="DF43" s="139"/>
      <c r="DG43" s="140">
        <v>266</v>
      </c>
      <c r="DH43" s="140">
        <v>4</v>
      </c>
      <c r="DI43" s="141"/>
      <c r="DJ43" s="23"/>
      <c r="DK43" s="132">
        <v>2</v>
      </c>
      <c r="DL43" s="132">
        <v>169</v>
      </c>
      <c r="DM43" s="132">
        <v>4</v>
      </c>
      <c r="DN43" s="139"/>
      <c r="DO43" s="140">
        <v>88</v>
      </c>
      <c r="DP43" s="140">
        <v>-27</v>
      </c>
      <c r="DQ43" s="141"/>
      <c r="DR43" s="23"/>
      <c r="DS43" s="132">
        <v>5</v>
      </c>
      <c r="DT43" s="132">
        <v>177</v>
      </c>
      <c r="DU43" s="132">
        <v>8</v>
      </c>
      <c r="DV43" s="139"/>
      <c r="DW43" s="140">
        <v>215</v>
      </c>
      <c r="DX43" s="140">
        <v>-1</v>
      </c>
      <c r="DY43" s="141"/>
      <c r="DZ43" s="23"/>
      <c r="EA43" s="132">
        <v>7.2</v>
      </c>
      <c r="EB43" s="132">
        <v>380</v>
      </c>
      <c r="EC43" s="132">
        <v>26</v>
      </c>
      <c r="ED43" s="139"/>
      <c r="EE43" s="140">
        <v>639</v>
      </c>
      <c r="EF43" s="140">
        <v>391</v>
      </c>
      <c r="EG43" s="141"/>
      <c r="EH43" s="23"/>
      <c r="EI43" s="132"/>
      <c r="EJ43" s="132"/>
      <c r="EK43" s="132"/>
      <c r="EL43" s="139"/>
      <c r="EM43" s="140"/>
      <c r="EN43" s="140"/>
      <c r="EO43" s="141"/>
      <c r="EP43" s="23"/>
      <c r="EQ43" s="132">
        <v>6</v>
      </c>
      <c r="ER43" s="132">
        <v>353</v>
      </c>
      <c r="ES43" s="132">
        <v>10</v>
      </c>
      <c r="ET43" s="139"/>
      <c r="EU43" s="140">
        <v>275</v>
      </c>
      <c r="EV43" s="140">
        <v>62</v>
      </c>
      <c r="EW43" s="141"/>
      <c r="EX43" s="23"/>
      <c r="EY43" s="132">
        <v>6</v>
      </c>
      <c r="EZ43" s="132">
        <v>353</v>
      </c>
      <c r="FA43" s="132">
        <v>10</v>
      </c>
      <c r="FB43" s="139"/>
      <c r="FC43" s="140">
        <v>275</v>
      </c>
      <c r="FD43" s="140">
        <v>62</v>
      </c>
      <c r="FE43" s="141"/>
      <c r="FF43" s="23"/>
      <c r="FG43" s="132">
        <v>6</v>
      </c>
      <c r="FH43" s="132">
        <v>353</v>
      </c>
      <c r="FI43" s="132">
        <v>10</v>
      </c>
      <c r="FJ43" s="139"/>
      <c r="FK43" s="140">
        <v>275</v>
      </c>
      <c r="FL43" s="140">
        <v>62</v>
      </c>
      <c r="FM43" s="141"/>
      <c r="FN43" s="23"/>
    </row>
    <row r="44" spans="1:170" ht="16">
      <c r="A44" s="41">
        <v>42415</v>
      </c>
      <c r="B44" s="23"/>
      <c r="C44" s="132">
        <v>2.4</v>
      </c>
      <c r="D44" s="132">
        <v>78</v>
      </c>
      <c r="E44" s="132">
        <v>3</v>
      </c>
      <c r="F44" s="139"/>
      <c r="G44" s="140">
        <v>56</v>
      </c>
      <c r="H44" s="140">
        <v>-15</v>
      </c>
      <c r="I44" s="141"/>
      <c r="J44" s="23"/>
      <c r="K44" s="132">
        <v>8</v>
      </c>
      <c r="L44" s="132">
        <v>141</v>
      </c>
      <c r="M44" s="132">
        <v>11</v>
      </c>
      <c r="N44" s="139"/>
      <c r="O44" s="140">
        <v>307</v>
      </c>
      <c r="P44" s="140">
        <v>4</v>
      </c>
      <c r="Q44" s="141"/>
      <c r="R44" s="23"/>
      <c r="S44" s="132">
        <v>8</v>
      </c>
      <c r="T44" s="132">
        <v>406</v>
      </c>
      <c r="U44" s="132">
        <v>24</v>
      </c>
      <c r="V44" s="139"/>
      <c r="W44" s="140">
        <v>529</v>
      </c>
      <c r="X44" s="140">
        <v>156</v>
      </c>
      <c r="Y44" s="141"/>
      <c r="Z44" s="23"/>
      <c r="AA44" s="132">
        <v>8</v>
      </c>
      <c r="AB44" s="132">
        <v>373</v>
      </c>
      <c r="AC44" s="132">
        <v>37</v>
      </c>
      <c r="AD44" s="139"/>
      <c r="AE44" s="140">
        <v>708</v>
      </c>
      <c r="AF44" s="140">
        <v>343</v>
      </c>
      <c r="AG44" s="141"/>
      <c r="AH44" s="23"/>
      <c r="AI44" s="132">
        <v>4</v>
      </c>
      <c r="AJ44" s="132">
        <v>129</v>
      </c>
      <c r="AK44" s="132">
        <v>7</v>
      </c>
      <c r="AL44" s="139"/>
      <c r="AM44" s="140">
        <v>175</v>
      </c>
      <c r="AN44" s="140">
        <v>56</v>
      </c>
      <c r="AO44" s="141"/>
      <c r="AP44" s="23"/>
      <c r="AQ44" s="132">
        <v>8</v>
      </c>
      <c r="AR44" s="132">
        <v>400</v>
      </c>
      <c r="AS44" s="132">
        <v>29</v>
      </c>
      <c r="AT44" s="139"/>
      <c r="AU44" s="140">
        <v>549</v>
      </c>
      <c r="AV44" s="140">
        <v>177</v>
      </c>
      <c r="AW44" s="141"/>
      <c r="AX44" s="23"/>
      <c r="AY44" s="132">
        <v>8</v>
      </c>
      <c r="AZ44" s="132">
        <v>330</v>
      </c>
      <c r="BA44" s="132">
        <v>20</v>
      </c>
      <c r="BB44" s="139"/>
      <c r="BC44" s="140">
        <v>523</v>
      </c>
      <c r="BD44" s="140">
        <v>170</v>
      </c>
      <c r="BE44" s="141"/>
      <c r="BF44" s="23"/>
      <c r="BG44" s="132"/>
      <c r="BH44" s="132"/>
      <c r="BI44" s="132"/>
      <c r="BJ44" s="142"/>
      <c r="BK44" s="140"/>
      <c r="BL44" s="140"/>
      <c r="BM44" s="141"/>
      <c r="BN44" s="23"/>
      <c r="BO44" s="132">
        <v>6</v>
      </c>
      <c r="BP44" s="132">
        <v>139</v>
      </c>
      <c r="BQ44" s="132">
        <v>8</v>
      </c>
      <c r="BR44" s="139"/>
      <c r="BS44" s="140">
        <v>190</v>
      </c>
      <c r="BT44" s="140">
        <v>39</v>
      </c>
      <c r="BU44" s="141"/>
      <c r="BV44" s="23"/>
      <c r="BW44" s="132"/>
      <c r="BX44" s="132"/>
      <c r="BY44" s="132"/>
      <c r="BZ44" s="139"/>
      <c r="CA44" s="140"/>
      <c r="CB44" s="140"/>
      <c r="CC44" s="141"/>
      <c r="CD44" s="23"/>
      <c r="CE44" s="132">
        <v>8</v>
      </c>
      <c r="CF44" s="132">
        <v>507</v>
      </c>
      <c r="CG44" s="132">
        <v>15</v>
      </c>
      <c r="CH44" s="139"/>
      <c r="CI44" s="140">
        <v>357</v>
      </c>
      <c r="CJ44" s="140">
        <v>74</v>
      </c>
      <c r="CK44" s="141"/>
      <c r="CL44" s="23"/>
      <c r="CM44" s="132"/>
      <c r="CN44" s="132"/>
      <c r="CO44" s="132"/>
      <c r="CP44" s="139"/>
      <c r="CQ44" s="140"/>
      <c r="CR44" s="140"/>
      <c r="CS44" s="141"/>
      <c r="CT44" s="23"/>
      <c r="CU44" s="132">
        <v>5</v>
      </c>
      <c r="CV44" s="132">
        <v>325</v>
      </c>
      <c r="CW44" s="132">
        <v>11</v>
      </c>
      <c r="CX44" s="139"/>
      <c r="CY44" s="140">
        <v>237</v>
      </c>
      <c r="CZ44" s="140">
        <v>30</v>
      </c>
      <c r="DA44" s="141"/>
      <c r="DB44" s="23"/>
      <c r="DC44" s="132">
        <v>5.5</v>
      </c>
      <c r="DD44" s="132">
        <v>267</v>
      </c>
      <c r="DE44" s="132">
        <v>15</v>
      </c>
      <c r="DF44" s="139"/>
      <c r="DG44" s="140">
        <v>404</v>
      </c>
      <c r="DH44" s="140">
        <v>226</v>
      </c>
      <c r="DI44" s="141"/>
      <c r="DJ44" s="23"/>
      <c r="DK44" s="132">
        <v>8</v>
      </c>
      <c r="DL44" s="132">
        <v>306</v>
      </c>
      <c r="DM44" s="132">
        <v>13</v>
      </c>
      <c r="DN44" s="139"/>
      <c r="DO44" s="140">
        <v>318</v>
      </c>
      <c r="DP44" s="140">
        <v>-29</v>
      </c>
      <c r="DQ44" s="141"/>
      <c r="DR44" s="23"/>
      <c r="DS44" s="132">
        <v>5</v>
      </c>
      <c r="DT44" s="132">
        <v>235</v>
      </c>
      <c r="DU44" s="132">
        <v>12</v>
      </c>
      <c r="DV44" s="139"/>
      <c r="DW44" s="140">
        <v>250</v>
      </c>
      <c r="DX44" s="140">
        <v>22</v>
      </c>
      <c r="DY44" s="141"/>
      <c r="DZ44" s="23"/>
      <c r="EA44" s="132">
        <v>7.5</v>
      </c>
      <c r="EB44" s="132">
        <v>449</v>
      </c>
      <c r="EC44" s="132">
        <v>22</v>
      </c>
      <c r="ED44" s="139"/>
      <c r="EE44" s="140">
        <v>478</v>
      </c>
      <c r="EF44" s="140">
        <v>211</v>
      </c>
      <c r="EG44" s="141"/>
      <c r="EH44" s="23"/>
      <c r="EI44" s="132"/>
      <c r="EJ44" s="132"/>
      <c r="EK44" s="132"/>
      <c r="EL44" s="139"/>
      <c r="EM44" s="140"/>
      <c r="EN44" s="140"/>
      <c r="EO44" s="141"/>
      <c r="EP44" s="23"/>
      <c r="EQ44" s="132">
        <v>6.2</v>
      </c>
      <c r="ER44" s="132">
        <v>410</v>
      </c>
      <c r="ES44" s="132">
        <v>15</v>
      </c>
      <c r="ET44" s="139"/>
      <c r="EU44" s="140">
        <v>387</v>
      </c>
      <c r="EV44" s="140">
        <v>147</v>
      </c>
      <c r="EW44" s="141"/>
      <c r="EX44" s="23"/>
      <c r="EY44" s="132">
        <v>6.2</v>
      </c>
      <c r="EZ44" s="132">
        <v>410</v>
      </c>
      <c r="FA44" s="132">
        <v>15</v>
      </c>
      <c r="FB44" s="139"/>
      <c r="FC44" s="140">
        <v>387</v>
      </c>
      <c r="FD44" s="140">
        <v>147</v>
      </c>
      <c r="FE44" s="141"/>
      <c r="FF44" s="23"/>
      <c r="FG44" s="132">
        <v>6.2</v>
      </c>
      <c r="FH44" s="132">
        <v>410</v>
      </c>
      <c r="FI44" s="132">
        <v>15</v>
      </c>
      <c r="FJ44" s="139"/>
      <c r="FK44" s="140">
        <v>387</v>
      </c>
      <c r="FL44" s="140">
        <v>147</v>
      </c>
      <c r="FM44" s="141"/>
      <c r="FN44" s="23"/>
    </row>
    <row r="45" spans="1:170" ht="16">
      <c r="A45" s="48" t="s">
        <v>42</v>
      </c>
      <c r="B45" s="23"/>
      <c r="C45" s="49">
        <f t="shared" ref="C45:E45" si="294">SUM(C40:C44)</f>
        <v>21.299999999999997</v>
      </c>
      <c r="D45" s="49">
        <f t="shared" si="294"/>
        <v>791</v>
      </c>
      <c r="E45" s="49">
        <f t="shared" si="294"/>
        <v>26</v>
      </c>
      <c r="F45" s="50">
        <f>IFERROR(SUM(D45/E45),0)</f>
        <v>30.423076923076923</v>
      </c>
      <c r="G45" s="51">
        <f t="shared" ref="G45:H45" si="295">SUM(G40:G44)</f>
        <v>627</v>
      </c>
      <c r="H45" s="51">
        <f t="shared" si="295"/>
        <v>-109</v>
      </c>
      <c r="I45" s="52"/>
      <c r="J45" s="23"/>
      <c r="K45" s="49">
        <f t="shared" ref="K45:M45" si="296">SUM(K40:K44)</f>
        <v>40</v>
      </c>
      <c r="L45" s="49">
        <f t="shared" si="296"/>
        <v>749</v>
      </c>
      <c r="M45" s="49">
        <f t="shared" si="296"/>
        <v>79</v>
      </c>
      <c r="N45" s="50">
        <f>IFERROR(SUM(L45/M45),0)</f>
        <v>9.4810126582278489</v>
      </c>
      <c r="O45" s="51">
        <f t="shared" ref="O45:P45" si="297">SUM(O40:O44)</f>
        <v>2465</v>
      </c>
      <c r="P45" s="51">
        <f t="shared" si="297"/>
        <v>906</v>
      </c>
      <c r="Q45" s="52"/>
      <c r="R45" s="23"/>
      <c r="S45" s="49">
        <f t="shared" ref="S45:U45" si="298">SUM(S40:S44)</f>
        <v>40</v>
      </c>
      <c r="T45" s="49">
        <f t="shared" si="298"/>
        <v>1858</v>
      </c>
      <c r="U45" s="49">
        <f t="shared" si="298"/>
        <v>127</v>
      </c>
      <c r="V45" s="50">
        <f>IFERROR(SUM(T45/U45),0)</f>
        <v>14.62992125984252</v>
      </c>
      <c r="W45" s="49">
        <f t="shared" ref="W45:X45" si="299">SUM(W40:W44)</f>
        <v>2996</v>
      </c>
      <c r="X45" s="49">
        <f t="shared" si="299"/>
        <v>1101</v>
      </c>
      <c r="Y45" s="52"/>
      <c r="Z45" s="23"/>
      <c r="AA45" s="49">
        <f t="shared" ref="AA45:AC45" si="300">SUM(AA40:AA44)</f>
        <v>40</v>
      </c>
      <c r="AB45" s="49">
        <f t="shared" si="300"/>
        <v>2200</v>
      </c>
      <c r="AC45" s="49">
        <f t="shared" si="300"/>
        <v>140</v>
      </c>
      <c r="AD45" s="50">
        <f>IFERROR(SUM(AB45/AC45),0)</f>
        <v>15.714285714285714</v>
      </c>
      <c r="AE45" s="51">
        <f t="shared" ref="AE45:AF45" si="301">SUM(AE40:AE44)</f>
        <v>3187</v>
      </c>
      <c r="AF45" s="51">
        <f t="shared" si="301"/>
        <v>1186</v>
      </c>
      <c r="AG45" s="52"/>
      <c r="AH45" s="23"/>
      <c r="AI45" s="49">
        <f t="shared" ref="AI45:AK45" si="302">SUM(AI40:AI44)</f>
        <v>13</v>
      </c>
      <c r="AJ45" s="49">
        <f t="shared" si="302"/>
        <v>523</v>
      </c>
      <c r="AK45" s="49">
        <f t="shared" si="302"/>
        <v>15</v>
      </c>
      <c r="AL45" s="50">
        <f>IFERROR(SUM(AJ45/AK45),0)</f>
        <v>34.866666666666667</v>
      </c>
      <c r="AM45" s="51">
        <f t="shared" ref="AM45:AN45" si="303">SUM(AM40:AM44)</f>
        <v>406</v>
      </c>
      <c r="AN45" s="51">
        <f t="shared" si="303"/>
        <v>-30</v>
      </c>
      <c r="AO45" s="52"/>
      <c r="AP45" s="23"/>
      <c r="AQ45" s="49">
        <f t="shared" ref="AQ45:AS45" si="304">SUM(AQ40:AQ44)</f>
        <v>40</v>
      </c>
      <c r="AR45" s="49">
        <f t="shared" si="304"/>
        <v>1922</v>
      </c>
      <c r="AS45" s="49">
        <f t="shared" si="304"/>
        <v>117</v>
      </c>
      <c r="AT45" s="50">
        <f>IFERROR(SUM(AR45/AS45),0)</f>
        <v>16.427350427350426</v>
      </c>
      <c r="AU45" s="51">
        <f t="shared" ref="AU45:AV45" si="305">SUM(AU40:AU44)</f>
        <v>2376</v>
      </c>
      <c r="AV45" s="51">
        <f t="shared" si="305"/>
        <v>466</v>
      </c>
      <c r="AW45" s="52"/>
      <c r="AX45" s="23"/>
      <c r="AY45" s="49">
        <f t="shared" ref="AY45:BA45" si="306">SUM(AY40:AY44)</f>
        <v>40</v>
      </c>
      <c r="AZ45" s="49">
        <f t="shared" si="306"/>
        <v>1286</v>
      </c>
      <c r="BA45" s="49">
        <f t="shared" si="306"/>
        <v>83</v>
      </c>
      <c r="BB45" s="50">
        <f>IFERROR(SUM(AZ45/BA45),0)</f>
        <v>15.493975903614459</v>
      </c>
      <c r="BC45" s="51">
        <f t="shared" ref="BC45:BD45" si="307">SUM(BC40:BC44)</f>
        <v>2073</v>
      </c>
      <c r="BD45" s="51">
        <f t="shared" si="307"/>
        <v>355</v>
      </c>
      <c r="BE45" s="52"/>
      <c r="BF45" s="23"/>
      <c r="BG45" s="49">
        <f t="shared" ref="BG45:BI45" si="308">SUM(BG40:BG44)</f>
        <v>0</v>
      </c>
      <c r="BH45" s="49">
        <f t="shared" si="308"/>
        <v>0</v>
      </c>
      <c r="BI45" s="49">
        <f t="shared" si="308"/>
        <v>0</v>
      </c>
      <c r="BJ45" s="50">
        <f>IFERROR(SUM(BH45/BI45),0)</f>
        <v>0</v>
      </c>
      <c r="BK45" s="51">
        <f t="shared" ref="BK45:BL45" si="309">SUM(BK40:BK44)</f>
        <v>0</v>
      </c>
      <c r="BL45" s="51">
        <f t="shared" si="309"/>
        <v>0</v>
      </c>
      <c r="BM45" s="52"/>
      <c r="BN45" s="23"/>
      <c r="BO45" s="49">
        <f t="shared" ref="BO45:BQ45" si="310">SUM(BO40:BO44)</f>
        <v>22.1</v>
      </c>
      <c r="BP45" s="49">
        <f t="shared" si="310"/>
        <v>476</v>
      </c>
      <c r="BQ45" s="49">
        <f t="shared" si="310"/>
        <v>29</v>
      </c>
      <c r="BR45" s="50">
        <f>IFERROR(SUM(BP45/BQ45),0)</f>
        <v>16.413793103448278</v>
      </c>
      <c r="BS45" s="51">
        <f t="shared" ref="BS45:BT45" si="311">SUM(BS40:BS44)</f>
        <v>709</v>
      </c>
      <c r="BT45" s="51">
        <f t="shared" si="311"/>
        <v>143</v>
      </c>
      <c r="BU45" s="52"/>
      <c r="BV45" s="23"/>
      <c r="BW45" s="49">
        <f t="shared" ref="BW45:BY45" si="312">SUM(BW40:BW44)</f>
        <v>7.2</v>
      </c>
      <c r="BX45" s="49">
        <f t="shared" si="312"/>
        <v>163</v>
      </c>
      <c r="BY45" s="49">
        <f t="shared" si="312"/>
        <v>14</v>
      </c>
      <c r="BZ45" s="50">
        <f>IFERROR(SUM(BX45/BY45),0)</f>
        <v>11.642857142857142</v>
      </c>
      <c r="CA45" s="51">
        <f t="shared" ref="CA45:CB45" si="313">SUM(CA40:CA44)</f>
        <v>380</v>
      </c>
      <c r="CB45" s="51">
        <f t="shared" si="313"/>
        <v>176</v>
      </c>
      <c r="CC45" s="52"/>
      <c r="CD45" s="23"/>
      <c r="CE45" s="49">
        <f t="shared" ref="CE45:CG45" si="314">SUM(CE40:CE44)</f>
        <v>40</v>
      </c>
      <c r="CF45" s="49">
        <f t="shared" si="314"/>
        <v>2413</v>
      </c>
      <c r="CG45" s="49">
        <f t="shared" si="314"/>
        <v>107</v>
      </c>
      <c r="CH45" s="50">
        <f>IFERROR(SUM(CF45/CG45),0)</f>
        <v>22.55140186915888</v>
      </c>
      <c r="CI45" s="51">
        <f t="shared" ref="CI45:CJ45" si="315">SUM(CI40:CI44)</f>
        <v>2669</v>
      </c>
      <c r="CJ45" s="51">
        <f t="shared" si="315"/>
        <v>1193</v>
      </c>
      <c r="CK45" s="52"/>
      <c r="CL45" s="23"/>
      <c r="CM45" s="49">
        <f t="shared" ref="CM45:CO45" si="316">SUM(CM40:CM44)</f>
        <v>0</v>
      </c>
      <c r="CN45" s="49">
        <f t="shared" si="316"/>
        <v>0</v>
      </c>
      <c r="CO45" s="49">
        <f t="shared" si="316"/>
        <v>0</v>
      </c>
      <c r="CP45" s="50">
        <f>IFERROR(SUM(CN45/CO45),0)</f>
        <v>0</v>
      </c>
      <c r="CQ45" s="51">
        <f t="shared" ref="CQ45:CR45" si="317">SUM(CQ40:CQ44)</f>
        <v>0</v>
      </c>
      <c r="CR45" s="51">
        <f t="shared" si="317"/>
        <v>0</v>
      </c>
      <c r="CS45" s="52"/>
      <c r="CT45" s="23"/>
      <c r="CU45" s="49">
        <f t="shared" ref="CU45:CW45" si="318">SUM(CU40:CU44)</f>
        <v>26</v>
      </c>
      <c r="CV45" s="49">
        <f t="shared" si="318"/>
        <v>1673</v>
      </c>
      <c r="CW45" s="49">
        <f t="shared" si="318"/>
        <v>65</v>
      </c>
      <c r="CX45" s="50">
        <f>IFERROR(SUM(CV45/CW45),0)</f>
        <v>25.738461538461539</v>
      </c>
      <c r="CY45" s="51">
        <f t="shared" ref="CY45:CZ45" si="319">SUM(CY40:CY44)</f>
        <v>1563</v>
      </c>
      <c r="CZ45" s="51">
        <f t="shared" si="319"/>
        <v>434</v>
      </c>
      <c r="DA45" s="52"/>
      <c r="DB45" s="23"/>
      <c r="DC45" s="49">
        <f t="shared" ref="DC45:DE45" si="320">SUM(DC40:DC44)</f>
        <v>31.8</v>
      </c>
      <c r="DD45" s="49">
        <f t="shared" si="320"/>
        <v>1442</v>
      </c>
      <c r="DE45" s="49">
        <f t="shared" si="320"/>
        <v>69</v>
      </c>
      <c r="DF45" s="50">
        <f>IFERROR(SUM(DD45/DE45),0)</f>
        <v>20.89855072463768</v>
      </c>
      <c r="DG45" s="51">
        <f t="shared" ref="DG45:DH45" si="321">SUM(DG40:DG44)</f>
        <v>1805</v>
      </c>
      <c r="DH45" s="51">
        <f t="shared" si="321"/>
        <v>737</v>
      </c>
      <c r="DI45" s="52"/>
      <c r="DJ45" s="23"/>
      <c r="DK45" s="49">
        <f t="shared" ref="DK45:DM45" si="322">SUM(DK40:DK44)</f>
        <v>34</v>
      </c>
      <c r="DL45" s="49">
        <f t="shared" si="322"/>
        <v>1482</v>
      </c>
      <c r="DM45" s="49">
        <f t="shared" si="322"/>
        <v>86</v>
      </c>
      <c r="DN45" s="50">
        <f>IFERROR(SUM(DL45/DM45),0)</f>
        <v>17.232558139534884</v>
      </c>
      <c r="DO45" s="51">
        <f t="shared" ref="DO45:DP45" si="323">SUM(DO40:DO44)</f>
        <v>2191</v>
      </c>
      <c r="DP45" s="51">
        <f t="shared" si="323"/>
        <v>609</v>
      </c>
      <c r="DQ45" s="52"/>
      <c r="DR45" s="23"/>
      <c r="DS45" s="49">
        <f t="shared" ref="DS45:DU45" si="324">SUM(DS40:DS44)</f>
        <v>25</v>
      </c>
      <c r="DT45" s="49">
        <f t="shared" si="324"/>
        <v>1053</v>
      </c>
      <c r="DU45" s="49">
        <f t="shared" si="324"/>
        <v>46</v>
      </c>
      <c r="DV45" s="50">
        <f>IFERROR(SUM(DT45/DU45),0)</f>
        <v>22.891304347826086</v>
      </c>
      <c r="DW45" s="51">
        <f t="shared" ref="DW45:DX45" si="325">SUM(DW40:DW44)</f>
        <v>1111</v>
      </c>
      <c r="DX45" s="51">
        <f t="shared" si="325"/>
        <v>-37</v>
      </c>
      <c r="DY45" s="52"/>
      <c r="DZ45" s="23"/>
      <c r="EA45" s="49">
        <f t="shared" ref="EA45:EC45" si="326">SUM(EA40:EA44)</f>
        <v>37</v>
      </c>
      <c r="EB45" s="49">
        <f t="shared" si="326"/>
        <v>2107</v>
      </c>
      <c r="EC45" s="49">
        <f t="shared" si="326"/>
        <v>126</v>
      </c>
      <c r="ED45" s="50">
        <f>IFERROR(SUM(EB45/EC45),0)</f>
        <v>16.722222222222221</v>
      </c>
      <c r="EE45" s="51">
        <f t="shared" ref="EE45:EF45" si="327">SUM(EE40:EE44)</f>
        <v>3344</v>
      </c>
      <c r="EF45" s="51">
        <f t="shared" si="327"/>
        <v>1986</v>
      </c>
      <c r="EG45" s="52"/>
      <c r="EH45" s="23"/>
      <c r="EI45" s="49">
        <f t="shared" ref="EI45:EK45" si="328">SUM(EI40:EI44)</f>
        <v>0</v>
      </c>
      <c r="EJ45" s="49">
        <f t="shared" si="328"/>
        <v>0</v>
      </c>
      <c r="EK45" s="49">
        <f t="shared" si="328"/>
        <v>0</v>
      </c>
      <c r="EL45" s="50">
        <f>IFERROR(SUM(EJ45/EK45),0)</f>
        <v>0</v>
      </c>
      <c r="EM45" s="51">
        <f t="shared" ref="EM45:EN45" si="329">SUM(EM40:EM44)</f>
        <v>0</v>
      </c>
      <c r="EN45" s="51">
        <f t="shared" si="329"/>
        <v>0</v>
      </c>
      <c r="EO45" s="52"/>
      <c r="EP45" s="23"/>
      <c r="EQ45" s="49">
        <f t="shared" ref="EQ45:ES45" si="330">SUM(EQ40:EQ44)</f>
        <v>27.2</v>
      </c>
      <c r="ER45" s="49">
        <f t="shared" si="330"/>
        <v>1670</v>
      </c>
      <c r="ES45" s="49">
        <f t="shared" si="330"/>
        <v>64</v>
      </c>
      <c r="ET45" s="50">
        <f>IFERROR(SUM(ER45/ES45),0)</f>
        <v>26.09375</v>
      </c>
      <c r="EU45" s="51">
        <f t="shared" ref="EU45:EV45" si="331">SUM(EU40:EU44)</f>
        <v>1643</v>
      </c>
      <c r="EV45" s="51">
        <f t="shared" si="331"/>
        <v>570</v>
      </c>
      <c r="EW45" s="52"/>
      <c r="EX45" s="23"/>
      <c r="EY45" s="49">
        <f t="shared" ref="EY45:FA45" si="332">SUM(EY40:EY44)</f>
        <v>27.2</v>
      </c>
      <c r="EZ45" s="49">
        <f t="shared" si="332"/>
        <v>1670</v>
      </c>
      <c r="FA45" s="49">
        <f t="shared" si="332"/>
        <v>64</v>
      </c>
      <c r="FB45" s="50">
        <f>IFERROR(SUM(EZ45/FA45),0)</f>
        <v>26.09375</v>
      </c>
      <c r="FC45" s="51">
        <f t="shared" ref="FC45:FD45" si="333">SUM(FC40:FC44)</f>
        <v>1643</v>
      </c>
      <c r="FD45" s="51">
        <f t="shared" si="333"/>
        <v>570</v>
      </c>
      <c r="FE45" s="52"/>
      <c r="FF45" s="23"/>
      <c r="FG45" s="49">
        <f t="shared" ref="FG45:FI45" si="334">SUM(FG40:FG44)</f>
        <v>27.2</v>
      </c>
      <c r="FH45" s="49">
        <f t="shared" si="334"/>
        <v>1670</v>
      </c>
      <c r="FI45" s="49">
        <f t="shared" si="334"/>
        <v>64</v>
      </c>
      <c r="FJ45" s="50">
        <f>IFERROR(SUM(FH45/FI45),0)</f>
        <v>26.09375</v>
      </c>
      <c r="FK45" s="51">
        <f t="shared" ref="FK45:FL45" si="335">SUM(FK40:FK44)</f>
        <v>1643</v>
      </c>
      <c r="FL45" s="51">
        <f t="shared" si="335"/>
        <v>570</v>
      </c>
      <c r="FM45" s="52"/>
      <c r="FN45" s="23"/>
    </row>
    <row r="46" spans="1:170" ht="16">
      <c r="A46" s="41">
        <v>42418</v>
      </c>
      <c r="B46" s="23"/>
      <c r="C46" s="132"/>
      <c r="D46" s="132"/>
      <c r="E46" s="132"/>
      <c r="F46" s="139"/>
      <c r="G46" s="140"/>
      <c r="H46" s="140"/>
      <c r="I46" s="141"/>
      <c r="J46" s="23"/>
      <c r="K46" s="132">
        <v>8</v>
      </c>
      <c r="L46" s="132">
        <v>90</v>
      </c>
      <c r="M46" s="132">
        <v>18</v>
      </c>
      <c r="N46" s="139"/>
      <c r="O46" s="140">
        <v>463</v>
      </c>
      <c r="P46" s="140">
        <v>163</v>
      </c>
      <c r="Q46" s="141"/>
      <c r="R46" s="23"/>
      <c r="S46" s="132">
        <v>8</v>
      </c>
      <c r="T46" s="132">
        <v>392</v>
      </c>
      <c r="U46" s="132">
        <v>32</v>
      </c>
      <c r="V46" s="139"/>
      <c r="W46" s="140">
        <v>779</v>
      </c>
      <c r="X46" s="140">
        <v>359</v>
      </c>
      <c r="Y46" s="141"/>
      <c r="Z46" s="23"/>
      <c r="AA46" s="132">
        <v>8</v>
      </c>
      <c r="AB46" s="132">
        <v>400</v>
      </c>
      <c r="AC46" s="132">
        <v>40</v>
      </c>
      <c r="AD46" s="139"/>
      <c r="AE46" s="140">
        <v>919</v>
      </c>
      <c r="AF46" s="140">
        <v>496</v>
      </c>
      <c r="AG46" s="141"/>
      <c r="AH46" s="23"/>
      <c r="AI46" s="146"/>
      <c r="AJ46" s="146"/>
      <c r="AK46" s="146"/>
      <c r="AL46" s="139"/>
      <c r="AM46" s="147"/>
      <c r="AN46" s="147"/>
      <c r="AO46" s="141"/>
      <c r="AP46" s="23"/>
      <c r="AQ46" s="132">
        <v>8</v>
      </c>
      <c r="AR46" s="132">
        <v>228</v>
      </c>
      <c r="AS46" s="132">
        <v>19</v>
      </c>
      <c r="AT46" s="139"/>
      <c r="AU46" s="140">
        <v>406</v>
      </c>
      <c r="AV46" s="140">
        <v>147</v>
      </c>
      <c r="AW46" s="141"/>
      <c r="AX46" s="23"/>
      <c r="AY46" s="132">
        <v>8</v>
      </c>
      <c r="AZ46" s="132">
        <v>223</v>
      </c>
      <c r="BA46" s="132">
        <v>27</v>
      </c>
      <c r="BB46" s="139"/>
      <c r="BC46" s="140">
        <v>575</v>
      </c>
      <c r="BD46" s="140">
        <v>222</v>
      </c>
      <c r="BE46" s="141"/>
      <c r="BF46" s="23"/>
      <c r="BG46" s="132"/>
      <c r="BH46" s="132"/>
      <c r="BI46" s="132"/>
      <c r="BJ46" s="139"/>
      <c r="BK46" s="140"/>
      <c r="BL46" s="140"/>
      <c r="BM46" s="141"/>
      <c r="BN46" s="23"/>
      <c r="BO46" s="132">
        <v>6</v>
      </c>
      <c r="BP46" s="132">
        <v>140</v>
      </c>
      <c r="BQ46" s="132">
        <v>9</v>
      </c>
      <c r="BR46" s="139"/>
      <c r="BS46" s="140">
        <v>201</v>
      </c>
      <c r="BT46" s="140">
        <v>32</v>
      </c>
      <c r="BU46" s="141"/>
      <c r="BV46" s="23"/>
      <c r="BW46" s="132">
        <v>1.2</v>
      </c>
      <c r="BX46" s="132">
        <v>19</v>
      </c>
      <c r="BY46" s="132">
        <v>4</v>
      </c>
      <c r="BZ46" s="139"/>
      <c r="CA46" s="140">
        <v>81</v>
      </c>
      <c r="CB46" s="140">
        <v>48</v>
      </c>
      <c r="CC46" s="141"/>
      <c r="CD46" s="23"/>
      <c r="CE46" s="132">
        <v>1.4</v>
      </c>
      <c r="CF46" s="132">
        <v>67</v>
      </c>
      <c r="CG46" s="132">
        <v>8</v>
      </c>
      <c r="CH46" s="139"/>
      <c r="CI46" s="140">
        <v>182</v>
      </c>
      <c r="CJ46" s="140">
        <v>130</v>
      </c>
      <c r="CK46" s="141"/>
      <c r="CL46" s="23"/>
      <c r="CM46" s="132"/>
      <c r="CN46" s="132"/>
      <c r="CO46" s="132"/>
      <c r="CP46" s="139"/>
      <c r="CQ46" s="140"/>
      <c r="CR46" s="140"/>
      <c r="CS46" s="141"/>
      <c r="CT46" s="23"/>
      <c r="CU46" s="132">
        <v>5.5</v>
      </c>
      <c r="CV46" s="132">
        <v>301</v>
      </c>
      <c r="CW46" s="132">
        <v>11</v>
      </c>
      <c r="CX46" s="139"/>
      <c r="CY46" s="140">
        <v>330</v>
      </c>
      <c r="CZ46" s="140">
        <v>93</v>
      </c>
      <c r="DA46" s="141"/>
      <c r="DB46" s="23"/>
      <c r="DC46" s="132">
        <v>5.4</v>
      </c>
      <c r="DD46" s="132">
        <v>264</v>
      </c>
      <c r="DE46" s="132">
        <v>7</v>
      </c>
      <c r="DF46" s="139"/>
      <c r="DG46" s="140">
        <v>191</v>
      </c>
      <c r="DH46" s="140">
        <v>-19</v>
      </c>
      <c r="DI46" s="141"/>
      <c r="DJ46" s="23"/>
      <c r="DK46" s="132">
        <v>8</v>
      </c>
      <c r="DL46" s="132">
        <v>362</v>
      </c>
      <c r="DM46" s="132">
        <v>20</v>
      </c>
      <c r="DN46" s="139"/>
      <c r="DO46" s="140">
        <v>517</v>
      </c>
      <c r="DP46" s="140">
        <v>109</v>
      </c>
      <c r="DQ46" s="141"/>
      <c r="DR46" s="23"/>
      <c r="DS46" s="132">
        <v>3</v>
      </c>
      <c r="DT46" s="132">
        <v>95</v>
      </c>
      <c r="DU46" s="132">
        <v>10</v>
      </c>
      <c r="DV46" s="139"/>
      <c r="DW46" s="140">
        <v>315</v>
      </c>
      <c r="DX46" s="140">
        <v>178</v>
      </c>
      <c r="DY46" s="141"/>
      <c r="DZ46" s="23"/>
      <c r="EA46" s="132"/>
      <c r="EB46" s="132"/>
      <c r="EC46" s="132"/>
      <c r="ED46" s="139"/>
      <c r="EE46" s="140"/>
      <c r="EF46" s="140"/>
      <c r="EG46" s="141"/>
      <c r="EH46" s="23"/>
      <c r="EI46" s="132">
        <v>6</v>
      </c>
      <c r="EJ46" s="132">
        <v>225</v>
      </c>
      <c r="EK46" s="132">
        <v>17</v>
      </c>
      <c r="EL46" s="139"/>
      <c r="EM46" s="140">
        <v>504</v>
      </c>
      <c r="EN46" s="140">
        <v>277</v>
      </c>
      <c r="EO46" s="141"/>
      <c r="EP46" s="23"/>
      <c r="EQ46" s="132">
        <v>7</v>
      </c>
      <c r="ER46" s="132">
        <v>437</v>
      </c>
      <c r="ES46" s="132">
        <v>27</v>
      </c>
      <c r="ET46" s="139"/>
      <c r="EU46" s="140">
        <v>697</v>
      </c>
      <c r="EV46" s="140">
        <v>375</v>
      </c>
      <c r="EW46" s="141"/>
      <c r="EX46" s="23"/>
      <c r="EY46" s="132">
        <v>7</v>
      </c>
      <c r="EZ46" s="132">
        <v>437</v>
      </c>
      <c r="FA46" s="132">
        <v>27</v>
      </c>
      <c r="FB46" s="139"/>
      <c r="FC46" s="140">
        <v>697</v>
      </c>
      <c r="FD46" s="140">
        <v>375</v>
      </c>
      <c r="FE46" s="141"/>
      <c r="FF46" s="23"/>
      <c r="FG46" s="132">
        <v>7</v>
      </c>
      <c r="FH46" s="132">
        <v>437</v>
      </c>
      <c r="FI46" s="132">
        <v>27</v>
      </c>
      <c r="FJ46" s="139"/>
      <c r="FK46" s="140">
        <v>697</v>
      </c>
      <c r="FL46" s="140">
        <v>375</v>
      </c>
      <c r="FM46" s="141"/>
      <c r="FN46" s="23"/>
    </row>
    <row r="47" spans="1:170" ht="16">
      <c r="A47" s="36">
        <v>42419</v>
      </c>
      <c r="B47" s="23"/>
      <c r="C47" s="37">
        <v>6.1</v>
      </c>
      <c r="D47" s="37">
        <v>241</v>
      </c>
      <c r="E47" s="37">
        <v>13</v>
      </c>
      <c r="F47" s="38"/>
      <c r="G47" s="39">
        <v>334</v>
      </c>
      <c r="H47" s="39">
        <v>116</v>
      </c>
      <c r="I47" s="40"/>
      <c r="J47" s="23"/>
      <c r="K47" s="37">
        <v>8</v>
      </c>
      <c r="L47" s="37">
        <v>201</v>
      </c>
      <c r="M47" s="37">
        <v>19</v>
      </c>
      <c r="N47" s="38"/>
      <c r="O47" s="39">
        <v>609</v>
      </c>
      <c r="P47" s="39">
        <v>269</v>
      </c>
      <c r="Q47" s="40"/>
      <c r="R47" s="23"/>
      <c r="S47" s="37">
        <v>8</v>
      </c>
      <c r="T47" s="37">
        <v>370</v>
      </c>
      <c r="U47" s="37">
        <v>24</v>
      </c>
      <c r="V47" s="38"/>
      <c r="W47" s="39">
        <v>604</v>
      </c>
      <c r="X47" s="39">
        <v>201</v>
      </c>
      <c r="Y47" s="40"/>
      <c r="Z47" s="23"/>
      <c r="AA47" s="37">
        <v>8</v>
      </c>
      <c r="AB47" s="37">
        <v>439</v>
      </c>
      <c r="AC47" s="37">
        <v>35</v>
      </c>
      <c r="AD47" s="38"/>
      <c r="AE47" s="39">
        <v>828</v>
      </c>
      <c r="AF47" s="39">
        <v>399</v>
      </c>
      <c r="AG47" s="40"/>
      <c r="AH47" s="23"/>
      <c r="AI47" s="37"/>
      <c r="AJ47" s="37"/>
      <c r="AK47" s="37"/>
      <c r="AL47" s="38"/>
      <c r="AM47" s="39"/>
      <c r="AN47" s="39"/>
      <c r="AO47" s="40"/>
      <c r="AP47" s="23"/>
      <c r="AQ47" s="37">
        <v>8</v>
      </c>
      <c r="AR47" s="37">
        <v>416</v>
      </c>
      <c r="AS47" s="37">
        <v>18</v>
      </c>
      <c r="AT47" s="38"/>
      <c r="AU47" s="39">
        <v>404</v>
      </c>
      <c r="AV47" s="39">
        <v>-16</v>
      </c>
      <c r="AW47" s="40"/>
      <c r="AX47" s="23"/>
      <c r="AY47" s="37">
        <v>8</v>
      </c>
      <c r="AZ47" s="37">
        <v>295</v>
      </c>
      <c r="BA47" s="37">
        <v>21</v>
      </c>
      <c r="BB47" s="38"/>
      <c r="BC47" s="39">
        <v>486</v>
      </c>
      <c r="BD47" s="39">
        <v>111</v>
      </c>
      <c r="BE47" s="40"/>
      <c r="BF47" s="23"/>
      <c r="BG47" s="37"/>
      <c r="BH47" s="37"/>
      <c r="BI47" s="37"/>
      <c r="BJ47" s="38"/>
      <c r="BK47" s="39"/>
      <c r="BL47" s="39"/>
      <c r="BM47" s="40"/>
      <c r="BN47" s="23"/>
      <c r="BO47" s="37">
        <v>5</v>
      </c>
      <c r="BP47" s="37">
        <v>100</v>
      </c>
      <c r="BQ47" s="37">
        <v>7</v>
      </c>
      <c r="BR47" s="38"/>
      <c r="BS47" s="39">
        <v>221</v>
      </c>
      <c r="BT47" s="39">
        <v>89</v>
      </c>
      <c r="BU47" s="40"/>
      <c r="BV47" s="23"/>
      <c r="BW47" s="37"/>
      <c r="BX47" s="37"/>
      <c r="BY47" s="37"/>
      <c r="BZ47" s="38"/>
      <c r="CA47" s="39"/>
      <c r="CB47" s="39"/>
      <c r="CC47" s="40"/>
      <c r="CD47" s="23"/>
      <c r="CE47" s="37">
        <v>8.1999999999999993</v>
      </c>
      <c r="CF47" s="37">
        <v>402</v>
      </c>
      <c r="CG47" s="37">
        <v>20</v>
      </c>
      <c r="CH47" s="38"/>
      <c r="CI47" s="39">
        <v>522</v>
      </c>
      <c r="CJ47" s="39">
        <v>224</v>
      </c>
      <c r="CK47" s="40"/>
      <c r="CL47" s="23"/>
      <c r="CM47" s="37"/>
      <c r="CN47" s="37"/>
      <c r="CO47" s="37"/>
      <c r="CP47" s="38"/>
      <c r="CQ47" s="39"/>
      <c r="CR47" s="39"/>
      <c r="CS47" s="40"/>
      <c r="CT47" s="23"/>
      <c r="CU47" s="37">
        <v>5</v>
      </c>
      <c r="CV47" s="37">
        <v>332</v>
      </c>
      <c r="CW47" s="37">
        <v>31</v>
      </c>
      <c r="CX47" s="38"/>
      <c r="CY47" s="39">
        <v>602</v>
      </c>
      <c r="CZ47" s="39">
        <v>361</v>
      </c>
      <c r="DA47" s="40"/>
      <c r="DB47" s="23"/>
      <c r="DC47" s="37">
        <v>6.4</v>
      </c>
      <c r="DD47" s="37">
        <v>290</v>
      </c>
      <c r="DE47" s="37">
        <v>21</v>
      </c>
      <c r="DF47" s="38"/>
      <c r="DG47" s="39">
        <v>561</v>
      </c>
      <c r="DH47" s="39">
        <v>328</v>
      </c>
      <c r="DI47" s="40"/>
      <c r="DJ47" s="23"/>
      <c r="DK47" s="37">
        <v>8</v>
      </c>
      <c r="DL47" s="37">
        <v>325</v>
      </c>
      <c r="DM47" s="37">
        <v>22</v>
      </c>
      <c r="DN47" s="38"/>
      <c r="DO47" s="39">
        <v>589</v>
      </c>
      <c r="DP47" s="39">
        <v>192</v>
      </c>
      <c r="DQ47" s="40"/>
      <c r="DR47" s="23"/>
      <c r="DS47" s="37"/>
      <c r="DT47" s="37"/>
      <c r="DU47" s="37"/>
      <c r="DV47" s="38"/>
      <c r="DW47" s="39"/>
      <c r="DX47" s="39"/>
      <c r="DY47" s="40"/>
      <c r="DZ47" s="23"/>
      <c r="EA47" s="37"/>
      <c r="EB47" s="37"/>
      <c r="EC47" s="37"/>
      <c r="ED47" s="38"/>
      <c r="EE47" s="39"/>
      <c r="EF47" s="39"/>
      <c r="EG47" s="40"/>
      <c r="EH47" s="23"/>
      <c r="EI47" s="37">
        <v>2</v>
      </c>
      <c r="EJ47" s="37">
        <v>76</v>
      </c>
      <c r="EK47" s="37">
        <v>4</v>
      </c>
      <c r="EL47" s="38"/>
      <c r="EM47" s="39">
        <v>124</v>
      </c>
      <c r="EN47" s="39">
        <v>50</v>
      </c>
      <c r="EO47" s="40"/>
      <c r="EP47" s="23"/>
      <c r="EQ47" s="37">
        <v>3</v>
      </c>
      <c r="ER47" s="37">
        <v>150</v>
      </c>
      <c r="ES47" s="37">
        <v>6</v>
      </c>
      <c r="ET47" s="38"/>
      <c r="EU47" s="39">
        <v>163</v>
      </c>
      <c r="EV47" s="39">
        <v>44</v>
      </c>
      <c r="EW47" s="40"/>
      <c r="EX47" s="23"/>
      <c r="EY47" s="37">
        <v>3</v>
      </c>
      <c r="EZ47" s="37">
        <v>150</v>
      </c>
      <c r="FA47" s="37">
        <v>6</v>
      </c>
      <c r="FB47" s="38"/>
      <c r="FC47" s="39">
        <v>163</v>
      </c>
      <c r="FD47" s="39">
        <v>44</v>
      </c>
      <c r="FE47" s="40"/>
      <c r="FF47" s="23"/>
      <c r="FG47" s="37">
        <v>3</v>
      </c>
      <c r="FH47" s="37">
        <v>150</v>
      </c>
      <c r="FI47" s="37">
        <v>6</v>
      </c>
      <c r="FJ47" s="38"/>
      <c r="FK47" s="39">
        <v>163</v>
      </c>
      <c r="FL47" s="39">
        <v>44</v>
      </c>
      <c r="FM47" s="40"/>
      <c r="FN47" s="23"/>
    </row>
    <row r="48" spans="1:170" ht="16">
      <c r="A48" s="36">
        <v>42420</v>
      </c>
      <c r="B48" s="23"/>
      <c r="C48" s="37">
        <v>4.4000000000000004</v>
      </c>
      <c r="D48" s="37">
        <v>151</v>
      </c>
      <c r="E48" s="37">
        <v>11</v>
      </c>
      <c r="F48" s="38"/>
      <c r="G48" s="39">
        <v>404</v>
      </c>
      <c r="H48" s="39">
        <v>257</v>
      </c>
      <c r="I48" s="40"/>
      <c r="J48" s="23"/>
      <c r="K48" s="37">
        <v>8</v>
      </c>
      <c r="L48" s="37">
        <v>126</v>
      </c>
      <c r="M48" s="37">
        <v>11</v>
      </c>
      <c r="N48" s="38"/>
      <c r="O48" s="39">
        <v>461</v>
      </c>
      <c r="P48" s="39">
        <v>151</v>
      </c>
      <c r="Q48" s="40"/>
      <c r="R48" s="23"/>
      <c r="S48" s="37">
        <v>8</v>
      </c>
      <c r="T48" s="37">
        <v>391</v>
      </c>
      <c r="U48" s="37">
        <v>24</v>
      </c>
      <c r="V48" s="38"/>
      <c r="W48" s="39">
        <v>597</v>
      </c>
      <c r="X48" s="39">
        <v>191</v>
      </c>
      <c r="Y48" s="40"/>
      <c r="Z48" s="23"/>
      <c r="AA48" s="37">
        <v>8</v>
      </c>
      <c r="AB48" s="37">
        <v>469</v>
      </c>
      <c r="AC48" s="37">
        <v>27</v>
      </c>
      <c r="AD48" s="38"/>
      <c r="AE48" s="39">
        <v>739</v>
      </c>
      <c r="AF48" s="39">
        <v>305</v>
      </c>
      <c r="AG48" s="40"/>
      <c r="AH48" s="23"/>
      <c r="AI48" s="37">
        <v>4.2</v>
      </c>
      <c r="AJ48" s="37">
        <v>153</v>
      </c>
      <c r="AK48" s="37">
        <v>7</v>
      </c>
      <c r="AL48" s="38"/>
      <c r="AM48" s="39">
        <v>140</v>
      </c>
      <c r="AN48" s="39">
        <v>-4</v>
      </c>
      <c r="AO48" s="40"/>
      <c r="AP48" s="23"/>
      <c r="AQ48" s="37">
        <v>8</v>
      </c>
      <c r="AR48" s="37">
        <v>410</v>
      </c>
      <c r="AS48" s="37">
        <v>20</v>
      </c>
      <c r="AT48" s="38"/>
      <c r="AU48" s="39">
        <v>621</v>
      </c>
      <c r="AV48" s="39">
        <v>208</v>
      </c>
      <c r="AW48" s="40"/>
      <c r="AX48" s="23"/>
      <c r="AY48" s="37">
        <v>8</v>
      </c>
      <c r="AZ48" s="37">
        <v>303</v>
      </c>
      <c r="BA48" s="37">
        <v>12</v>
      </c>
      <c r="BB48" s="38"/>
      <c r="BC48" s="39">
        <v>354</v>
      </c>
      <c r="BD48" s="39">
        <v>21</v>
      </c>
      <c r="BE48" s="40"/>
      <c r="BF48" s="23"/>
      <c r="BG48" s="37"/>
      <c r="BH48" s="37"/>
      <c r="BI48" s="37"/>
      <c r="BJ48" s="38"/>
      <c r="BK48" s="39"/>
      <c r="BL48" s="39"/>
      <c r="BM48" s="40"/>
      <c r="BN48" s="23"/>
      <c r="BO48" s="37"/>
      <c r="BP48" s="37"/>
      <c r="BQ48" s="37"/>
      <c r="BR48" s="38"/>
      <c r="BS48" s="39"/>
      <c r="BT48" s="39"/>
      <c r="BU48" s="40"/>
      <c r="BV48" s="23"/>
      <c r="BW48" s="37">
        <v>3.5</v>
      </c>
      <c r="BX48" s="37">
        <v>28</v>
      </c>
      <c r="BY48" s="37"/>
      <c r="BZ48" s="38"/>
      <c r="CA48" s="39"/>
      <c r="CB48" s="39">
        <v>-73</v>
      </c>
      <c r="CC48" s="40"/>
      <c r="CD48" s="23"/>
      <c r="CE48" s="37">
        <v>8.1999999999999993</v>
      </c>
      <c r="CF48" s="37">
        <v>409</v>
      </c>
      <c r="CG48" s="37">
        <v>12</v>
      </c>
      <c r="CH48" s="38"/>
      <c r="CI48" s="39">
        <v>289</v>
      </c>
      <c r="CJ48" s="39">
        <v>-6</v>
      </c>
      <c r="CK48" s="40"/>
      <c r="CL48" s="23"/>
      <c r="CM48" s="37"/>
      <c r="CN48" s="37"/>
      <c r="CO48" s="37"/>
      <c r="CP48" s="38"/>
      <c r="CQ48" s="39"/>
      <c r="CR48" s="39"/>
      <c r="CS48" s="40"/>
      <c r="CT48" s="23"/>
      <c r="CU48" s="37">
        <v>5</v>
      </c>
      <c r="CV48" s="37">
        <v>316</v>
      </c>
      <c r="CW48" s="37">
        <v>15</v>
      </c>
      <c r="CX48" s="38"/>
      <c r="CY48" s="39">
        <v>256</v>
      </c>
      <c r="CZ48" s="39">
        <v>24</v>
      </c>
      <c r="DA48" s="40"/>
      <c r="DB48" s="23"/>
      <c r="DC48" s="37">
        <v>6.1</v>
      </c>
      <c r="DD48" s="37">
        <v>230</v>
      </c>
      <c r="DE48" s="37">
        <v>14</v>
      </c>
      <c r="DF48" s="38"/>
      <c r="DG48" s="39">
        <v>314</v>
      </c>
      <c r="DH48" s="39">
        <v>112</v>
      </c>
      <c r="DI48" s="40"/>
      <c r="DJ48" s="23"/>
      <c r="DK48" s="37">
        <v>8</v>
      </c>
      <c r="DL48" s="37">
        <v>319</v>
      </c>
      <c r="DM48" s="37">
        <v>21</v>
      </c>
      <c r="DN48" s="38"/>
      <c r="DO48" s="39">
        <v>547</v>
      </c>
      <c r="DP48" s="39">
        <v>167</v>
      </c>
      <c r="DQ48" s="40"/>
      <c r="DR48" s="23"/>
      <c r="DS48" s="37">
        <v>3</v>
      </c>
      <c r="DT48" s="37">
        <v>115</v>
      </c>
      <c r="DU48" s="37">
        <v>9</v>
      </c>
      <c r="DV48" s="38"/>
      <c r="DW48" s="39">
        <v>375</v>
      </c>
      <c r="DX48" s="39">
        <v>234</v>
      </c>
      <c r="DY48" s="40"/>
      <c r="DZ48" s="23"/>
      <c r="EA48" s="37"/>
      <c r="EB48" s="37"/>
      <c r="EC48" s="37"/>
      <c r="ED48" s="38"/>
      <c r="EE48" s="39"/>
      <c r="EF48" s="39"/>
      <c r="EG48" s="40"/>
      <c r="EH48" s="23"/>
      <c r="EI48" s="37">
        <v>6</v>
      </c>
      <c r="EJ48" s="37">
        <v>241</v>
      </c>
      <c r="EK48" s="37">
        <v>12</v>
      </c>
      <c r="EL48" s="38"/>
      <c r="EM48" s="39">
        <v>418</v>
      </c>
      <c r="EN48" s="39">
        <v>193</v>
      </c>
      <c r="EO48" s="40"/>
      <c r="EP48" s="23"/>
      <c r="EQ48" s="37">
        <v>8</v>
      </c>
      <c r="ER48" s="37">
        <v>545</v>
      </c>
      <c r="ES48" s="37">
        <v>21</v>
      </c>
      <c r="ET48" s="38"/>
      <c r="EU48" s="39">
        <v>633</v>
      </c>
      <c r="EV48" s="39">
        <v>266</v>
      </c>
      <c r="EW48" s="40"/>
      <c r="EX48" s="23"/>
      <c r="EY48" s="37">
        <v>8</v>
      </c>
      <c r="EZ48" s="37">
        <v>545</v>
      </c>
      <c r="FA48" s="37">
        <v>21</v>
      </c>
      <c r="FB48" s="38"/>
      <c r="FC48" s="39">
        <v>633</v>
      </c>
      <c r="FD48" s="39">
        <v>266</v>
      </c>
      <c r="FE48" s="40"/>
      <c r="FF48" s="23"/>
      <c r="FG48" s="37">
        <v>8</v>
      </c>
      <c r="FH48" s="37">
        <v>545</v>
      </c>
      <c r="FI48" s="37">
        <v>21</v>
      </c>
      <c r="FJ48" s="38"/>
      <c r="FK48" s="39">
        <v>633</v>
      </c>
      <c r="FL48" s="39">
        <v>266</v>
      </c>
      <c r="FM48" s="40"/>
      <c r="FN48" s="23"/>
    </row>
    <row r="49" spans="1:170" ht="16">
      <c r="A49" s="36">
        <v>42421</v>
      </c>
      <c r="B49" s="23"/>
      <c r="C49" s="132">
        <v>6</v>
      </c>
      <c r="D49" s="132">
        <v>242</v>
      </c>
      <c r="E49" s="132">
        <v>13</v>
      </c>
      <c r="F49" s="139"/>
      <c r="G49" s="140">
        <v>399</v>
      </c>
      <c r="H49" s="140">
        <v>191</v>
      </c>
      <c r="I49" s="141"/>
      <c r="J49" s="23"/>
      <c r="K49" s="132">
        <v>8</v>
      </c>
      <c r="L49" s="132">
        <v>180</v>
      </c>
      <c r="M49" s="132">
        <v>11</v>
      </c>
      <c r="N49" s="139"/>
      <c r="O49" s="140">
        <v>435</v>
      </c>
      <c r="P49" s="140">
        <v>109</v>
      </c>
      <c r="Q49" s="141"/>
      <c r="R49" s="23"/>
      <c r="S49" s="132">
        <v>8</v>
      </c>
      <c r="T49" s="132">
        <v>425</v>
      </c>
      <c r="U49" s="132">
        <v>19</v>
      </c>
      <c r="V49" s="139"/>
      <c r="W49" s="140">
        <v>582</v>
      </c>
      <c r="X49" s="140">
        <v>173</v>
      </c>
      <c r="Y49" s="141"/>
      <c r="Z49" s="23"/>
      <c r="AA49" s="132">
        <v>8</v>
      </c>
      <c r="AB49" s="132">
        <v>421</v>
      </c>
      <c r="AC49" s="132">
        <v>27</v>
      </c>
      <c r="AD49" s="139"/>
      <c r="AE49" s="140">
        <v>778</v>
      </c>
      <c r="AF49" s="140">
        <v>370</v>
      </c>
      <c r="AG49" s="141"/>
      <c r="AH49" s="23"/>
      <c r="AI49" s="132">
        <v>3.4</v>
      </c>
      <c r="AJ49" s="132">
        <v>182</v>
      </c>
      <c r="AK49" s="132">
        <v>5</v>
      </c>
      <c r="AL49" s="139"/>
      <c r="AM49" s="140">
        <v>96</v>
      </c>
      <c r="AN49" s="140">
        <v>-37</v>
      </c>
      <c r="AO49" s="141"/>
      <c r="AP49" s="23"/>
      <c r="AQ49" s="132">
        <v>8</v>
      </c>
      <c r="AR49" s="132">
        <v>401</v>
      </c>
      <c r="AS49" s="132">
        <v>31</v>
      </c>
      <c r="AT49" s="139"/>
      <c r="AU49" s="140">
        <v>674</v>
      </c>
      <c r="AV49" s="140">
        <v>273</v>
      </c>
      <c r="AW49" s="141"/>
      <c r="AX49" s="23"/>
      <c r="AY49" s="132">
        <v>8</v>
      </c>
      <c r="AZ49" s="132">
        <v>330</v>
      </c>
      <c r="BA49" s="132">
        <v>16</v>
      </c>
      <c r="BB49" s="139"/>
      <c r="BC49" s="140">
        <v>442</v>
      </c>
      <c r="BD49" s="140">
        <v>65</v>
      </c>
      <c r="BE49" s="141"/>
      <c r="BF49" s="23"/>
      <c r="BG49" s="132"/>
      <c r="BH49" s="132"/>
      <c r="BI49" s="132"/>
      <c r="BJ49" s="139"/>
      <c r="BK49" s="140"/>
      <c r="BL49" s="140"/>
      <c r="BM49" s="141"/>
      <c r="BN49" s="23"/>
      <c r="BO49" s="132">
        <v>6</v>
      </c>
      <c r="BP49" s="132">
        <v>106</v>
      </c>
      <c r="BQ49" s="132">
        <v>7</v>
      </c>
      <c r="BR49" s="139"/>
      <c r="BS49" s="140">
        <v>184</v>
      </c>
      <c r="BT49" s="140">
        <v>34</v>
      </c>
      <c r="BU49" s="141"/>
      <c r="BV49" s="23"/>
      <c r="BW49" s="132"/>
      <c r="BX49" s="132"/>
      <c r="BY49" s="132"/>
      <c r="BZ49" s="139"/>
      <c r="CA49" s="140"/>
      <c r="CB49" s="140"/>
      <c r="CC49" s="141"/>
      <c r="CD49" s="23"/>
      <c r="CE49" s="132">
        <v>8.4</v>
      </c>
      <c r="CF49" s="132">
        <v>563</v>
      </c>
      <c r="CG49" s="132">
        <v>17</v>
      </c>
      <c r="CH49" s="139"/>
      <c r="CI49" s="140">
        <v>399</v>
      </c>
      <c r="CJ49" s="140">
        <v>57</v>
      </c>
      <c r="CK49" s="141"/>
      <c r="CL49" s="23"/>
      <c r="CM49" s="132">
        <v>2</v>
      </c>
      <c r="CN49" s="132">
        <v>120</v>
      </c>
      <c r="CO49" s="132">
        <v>5</v>
      </c>
      <c r="CP49" s="139"/>
      <c r="CQ49" s="140">
        <v>105</v>
      </c>
      <c r="CR49" s="140">
        <v>17</v>
      </c>
      <c r="CS49" s="141"/>
      <c r="CT49" s="23"/>
      <c r="CU49" s="132">
        <v>4</v>
      </c>
      <c r="CV49" s="132">
        <v>258</v>
      </c>
      <c r="CW49" s="132">
        <v>16</v>
      </c>
      <c r="CX49" s="139"/>
      <c r="CY49" s="140">
        <v>425</v>
      </c>
      <c r="CZ49" s="140">
        <v>244</v>
      </c>
      <c r="DA49" s="141"/>
      <c r="DB49" s="23"/>
      <c r="DC49" s="132">
        <v>7.4</v>
      </c>
      <c r="DD49" s="132">
        <v>355</v>
      </c>
      <c r="DE49" s="132">
        <v>9</v>
      </c>
      <c r="DF49" s="139"/>
      <c r="DG49" s="140">
        <v>240</v>
      </c>
      <c r="DH49" s="140">
        <v>-25</v>
      </c>
      <c r="DI49" s="141"/>
      <c r="DJ49" s="23"/>
      <c r="DK49" s="132">
        <v>8</v>
      </c>
      <c r="DL49" s="132">
        <v>296</v>
      </c>
      <c r="DM49" s="132">
        <v>20</v>
      </c>
      <c r="DN49" s="139"/>
      <c r="DO49" s="140">
        <v>562</v>
      </c>
      <c r="DP49" s="140">
        <v>197</v>
      </c>
      <c r="DQ49" s="141"/>
      <c r="DR49" s="23"/>
      <c r="DS49" s="132">
        <v>3</v>
      </c>
      <c r="DT49" s="132">
        <v>96</v>
      </c>
      <c r="DU49" s="132">
        <v>6</v>
      </c>
      <c r="DV49" s="139"/>
      <c r="DW49" s="140">
        <v>190</v>
      </c>
      <c r="DX49" s="140">
        <v>58</v>
      </c>
      <c r="DY49" s="141"/>
      <c r="DZ49" s="23"/>
      <c r="EA49" s="132"/>
      <c r="EB49" s="132"/>
      <c r="EC49" s="132"/>
      <c r="ED49" s="139"/>
      <c r="EE49" s="140"/>
      <c r="EF49" s="140"/>
      <c r="EG49" s="141"/>
      <c r="EH49" s="23"/>
      <c r="EI49" s="132">
        <v>3</v>
      </c>
      <c r="EJ49" s="132">
        <v>117</v>
      </c>
      <c r="EK49" s="132">
        <v>6</v>
      </c>
      <c r="EL49" s="139"/>
      <c r="EM49" s="140">
        <v>188</v>
      </c>
      <c r="EN49" s="140">
        <v>79</v>
      </c>
      <c r="EO49" s="141"/>
      <c r="EP49" s="23"/>
      <c r="EQ49" s="132">
        <v>6.1</v>
      </c>
      <c r="ER49" s="132">
        <v>419</v>
      </c>
      <c r="ES49" s="132">
        <v>15</v>
      </c>
      <c r="ET49" s="139"/>
      <c r="EU49" s="140">
        <v>253</v>
      </c>
      <c r="EV49" s="140">
        <v>125</v>
      </c>
      <c r="EW49" s="141"/>
      <c r="EX49" s="23"/>
      <c r="EY49" s="132">
        <v>6.1</v>
      </c>
      <c r="EZ49" s="132">
        <v>419</v>
      </c>
      <c r="FA49" s="132">
        <v>15</v>
      </c>
      <c r="FB49" s="139"/>
      <c r="FC49" s="140">
        <v>253</v>
      </c>
      <c r="FD49" s="140">
        <v>125</v>
      </c>
      <c r="FE49" s="141"/>
      <c r="FF49" s="23"/>
      <c r="FG49" s="132">
        <v>6.1</v>
      </c>
      <c r="FH49" s="132">
        <v>419</v>
      </c>
      <c r="FI49" s="132">
        <v>15</v>
      </c>
      <c r="FJ49" s="139"/>
      <c r="FK49" s="140">
        <v>253</v>
      </c>
      <c r="FL49" s="140">
        <v>125</v>
      </c>
      <c r="FM49" s="141"/>
      <c r="FN49" s="23"/>
    </row>
    <row r="50" spans="1:170" ht="16">
      <c r="A50" s="36">
        <v>42422</v>
      </c>
      <c r="B50" s="23"/>
      <c r="C50" s="132">
        <v>3.1</v>
      </c>
      <c r="D50" s="132">
        <v>107</v>
      </c>
      <c r="E50" s="132">
        <v>6</v>
      </c>
      <c r="F50" s="139"/>
      <c r="G50" s="140">
        <v>146</v>
      </c>
      <c r="H50" s="140">
        <v>50</v>
      </c>
      <c r="I50" s="141"/>
      <c r="J50" s="23"/>
      <c r="K50" s="132">
        <v>8</v>
      </c>
      <c r="L50" s="132">
        <v>45</v>
      </c>
      <c r="M50" s="132">
        <v>7</v>
      </c>
      <c r="N50" s="139"/>
      <c r="O50" s="140">
        <v>299</v>
      </c>
      <c r="P50" s="140">
        <v>21</v>
      </c>
      <c r="Q50" s="141"/>
      <c r="R50" s="23"/>
      <c r="S50" s="132">
        <v>8</v>
      </c>
      <c r="T50" s="132">
        <v>342</v>
      </c>
      <c r="U50" s="132">
        <v>20</v>
      </c>
      <c r="V50" s="139"/>
      <c r="W50" s="140">
        <v>456</v>
      </c>
      <c r="X50" s="140">
        <v>93</v>
      </c>
      <c r="Y50" s="141"/>
      <c r="Z50" s="23"/>
      <c r="AA50" s="132">
        <v>8</v>
      </c>
      <c r="AB50" s="132">
        <v>426</v>
      </c>
      <c r="AC50" s="132">
        <v>26</v>
      </c>
      <c r="AD50" s="139"/>
      <c r="AE50" s="140">
        <v>633</v>
      </c>
      <c r="AF50" s="140">
        <v>246</v>
      </c>
      <c r="AG50" s="141"/>
      <c r="AH50" s="23"/>
      <c r="AI50" s="132">
        <v>4</v>
      </c>
      <c r="AJ50" s="132">
        <v>206</v>
      </c>
      <c r="AK50" s="132">
        <v>7</v>
      </c>
      <c r="AL50" s="139"/>
      <c r="AM50" s="140">
        <v>161</v>
      </c>
      <c r="AN50" s="140">
        <v>18</v>
      </c>
      <c r="AO50" s="141"/>
      <c r="AP50" s="23"/>
      <c r="AQ50" s="132">
        <v>8</v>
      </c>
      <c r="AR50" s="132">
        <v>374</v>
      </c>
      <c r="AS50" s="132">
        <v>24</v>
      </c>
      <c r="AT50" s="139"/>
      <c r="AU50" s="140">
        <v>556</v>
      </c>
      <c r="AV50" s="140">
        <v>184</v>
      </c>
      <c r="AW50" s="141"/>
      <c r="AX50" s="23"/>
      <c r="AY50" s="132">
        <v>8</v>
      </c>
      <c r="AZ50" s="132">
        <v>453</v>
      </c>
      <c r="BA50" s="132">
        <v>23</v>
      </c>
      <c r="BB50" s="139"/>
      <c r="BC50" s="140">
        <v>641</v>
      </c>
      <c r="BD50" s="140">
        <v>247</v>
      </c>
      <c r="BE50" s="141"/>
      <c r="BF50" s="23"/>
      <c r="BG50" s="132"/>
      <c r="BH50" s="132"/>
      <c r="BI50" s="132"/>
      <c r="BJ50" s="139"/>
      <c r="BK50" s="140"/>
      <c r="BL50" s="140"/>
      <c r="BM50" s="141"/>
      <c r="BN50" s="23"/>
      <c r="BO50" s="132">
        <v>4</v>
      </c>
      <c r="BP50" s="132">
        <v>61</v>
      </c>
      <c r="BQ50" s="132">
        <v>6</v>
      </c>
      <c r="BR50" s="139"/>
      <c r="BS50" s="140">
        <v>143</v>
      </c>
      <c r="BT50" s="140">
        <v>42</v>
      </c>
      <c r="BU50" s="141"/>
      <c r="BV50" s="23"/>
      <c r="BW50" s="132">
        <v>3.4</v>
      </c>
      <c r="BX50" s="132">
        <v>152</v>
      </c>
      <c r="BY50" s="132">
        <v>7</v>
      </c>
      <c r="BZ50" s="139"/>
      <c r="CA50" s="140">
        <v>211</v>
      </c>
      <c r="CB50" s="140">
        <v>106</v>
      </c>
      <c r="CC50" s="141"/>
      <c r="CD50" s="23"/>
      <c r="CE50" s="132">
        <v>8.4</v>
      </c>
      <c r="CF50" s="132">
        <v>457</v>
      </c>
      <c r="CG50" s="132">
        <v>18</v>
      </c>
      <c r="CH50" s="139"/>
      <c r="CI50" s="140">
        <v>472</v>
      </c>
      <c r="CJ50" s="140">
        <v>190</v>
      </c>
      <c r="CK50" s="141"/>
      <c r="CL50" s="23"/>
      <c r="CM50" s="132">
        <v>2</v>
      </c>
      <c r="CN50" s="132">
        <v>104</v>
      </c>
      <c r="CO50" s="132">
        <v>3</v>
      </c>
      <c r="CP50" s="139"/>
      <c r="CQ50" s="140">
        <v>62</v>
      </c>
      <c r="CR50" s="140">
        <v>8</v>
      </c>
      <c r="CS50" s="141"/>
      <c r="CT50" s="23"/>
      <c r="CU50" s="132">
        <v>6</v>
      </c>
      <c r="CV50" s="132">
        <v>325</v>
      </c>
      <c r="CW50" s="132">
        <v>24</v>
      </c>
      <c r="CX50" s="139"/>
      <c r="CY50" s="140">
        <v>481</v>
      </c>
      <c r="CZ50" s="140">
        <v>247</v>
      </c>
      <c r="DA50" s="141"/>
      <c r="DB50" s="23"/>
      <c r="DC50" s="132">
        <v>4.3</v>
      </c>
      <c r="DD50" s="132">
        <v>216</v>
      </c>
      <c r="DE50" s="132">
        <v>5</v>
      </c>
      <c r="DF50" s="139"/>
      <c r="DG50" s="140">
        <v>176</v>
      </c>
      <c r="DH50" s="140">
        <v>30</v>
      </c>
      <c r="DI50" s="141"/>
      <c r="DJ50" s="23"/>
      <c r="DK50" s="132">
        <v>8</v>
      </c>
      <c r="DL50" s="132">
        <v>265</v>
      </c>
      <c r="DM50" s="132">
        <v>24</v>
      </c>
      <c r="DN50" s="139"/>
      <c r="DO50" s="140">
        <v>584</v>
      </c>
      <c r="DP50" s="140">
        <v>243</v>
      </c>
      <c r="DQ50" s="141"/>
      <c r="DR50" s="23"/>
      <c r="DS50" s="132">
        <v>3</v>
      </c>
      <c r="DT50" s="132">
        <v>119</v>
      </c>
      <c r="DU50" s="132">
        <v>5</v>
      </c>
      <c r="DV50" s="139"/>
      <c r="DW50" s="140">
        <v>153</v>
      </c>
      <c r="DX50" s="140">
        <v>19</v>
      </c>
      <c r="DY50" s="141"/>
      <c r="DZ50" s="23"/>
      <c r="EA50" s="132"/>
      <c r="EB50" s="132"/>
      <c r="EC50" s="132"/>
      <c r="ED50" s="139"/>
      <c r="EE50" s="140"/>
      <c r="EF50" s="140"/>
      <c r="EG50" s="141"/>
      <c r="EH50" s="23"/>
      <c r="EI50" s="132">
        <v>3</v>
      </c>
      <c r="EJ50" s="132">
        <v>145</v>
      </c>
      <c r="EK50" s="132">
        <v>7</v>
      </c>
      <c r="EL50" s="139"/>
      <c r="EM50" s="140">
        <v>298</v>
      </c>
      <c r="EN50" s="140">
        <v>188</v>
      </c>
      <c r="EO50" s="141"/>
      <c r="EP50" s="23"/>
      <c r="EQ50" s="132">
        <v>5.2</v>
      </c>
      <c r="ER50" s="132">
        <v>377</v>
      </c>
      <c r="ES50" s="132">
        <v>16</v>
      </c>
      <c r="ET50" s="139"/>
      <c r="EU50" s="140">
        <v>407</v>
      </c>
      <c r="EV50" s="140">
        <v>190</v>
      </c>
      <c r="EW50" s="141"/>
      <c r="EX50" s="23"/>
      <c r="EY50" s="132">
        <v>5.2</v>
      </c>
      <c r="EZ50" s="132">
        <v>377</v>
      </c>
      <c r="FA50" s="132">
        <v>16</v>
      </c>
      <c r="FB50" s="139"/>
      <c r="FC50" s="140">
        <v>407</v>
      </c>
      <c r="FD50" s="140">
        <v>190</v>
      </c>
      <c r="FE50" s="141"/>
      <c r="FF50" s="23"/>
      <c r="FG50" s="132">
        <v>5.2</v>
      </c>
      <c r="FH50" s="132">
        <v>377</v>
      </c>
      <c r="FI50" s="132">
        <v>16</v>
      </c>
      <c r="FJ50" s="139"/>
      <c r="FK50" s="140">
        <v>407</v>
      </c>
      <c r="FL50" s="140">
        <v>190</v>
      </c>
      <c r="FM50" s="141"/>
      <c r="FN50" s="23"/>
    </row>
    <row r="51" spans="1:170" ht="16">
      <c r="A51" s="48" t="s">
        <v>42</v>
      </c>
      <c r="B51" s="23"/>
      <c r="C51" s="49">
        <f t="shared" ref="C51:E51" si="336">SUM(C46:C50)</f>
        <v>19.600000000000001</v>
      </c>
      <c r="D51" s="49">
        <f t="shared" si="336"/>
        <v>741</v>
      </c>
      <c r="E51" s="49">
        <f t="shared" si="336"/>
        <v>43</v>
      </c>
      <c r="F51" s="50">
        <f>IFERROR(SUM(D51/E51),0)</f>
        <v>17.232558139534884</v>
      </c>
      <c r="G51" s="51">
        <f t="shared" ref="G51:H51" si="337">SUM(G46:G50)</f>
        <v>1283</v>
      </c>
      <c r="H51" s="51">
        <f t="shared" si="337"/>
        <v>614</v>
      </c>
      <c r="I51" s="52"/>
      <c r="J51" s="23"/>
      <c r="K51" s="49">
        <f t="shared" ref="K51:M51" si="338">SUM(K46:K50)</f>
        <v>40</v>
      </c>
      <c r="L51" s="49">
        <f t="shared" si="338"/>
        <v>642</v>
      </c>
      <c r="M51" s="49">
        <f t="shared" si="338"/>
        <v>66</v>
      </c>
      <c r="N51" s="50">
        <f>IFERROR(SUM(L51/M51),0)</f>
        <v>9.7272727272727266</v>
      </c>
      <c r="O51" s="51">
        <f t="shared" ref="O51:P51" si="339">SUM(O46:O50)</f>
        <v>2267</v>
      </c>
      <c r="P51" s="51">
        <f t="shared" si="339"/>
        <v>713</v>
      </c>
      <c r="Q51" s="52"/>
      <c r="R51" s="23"/>
      <c r="S51" s="49">
        <f t="shared" ref="S51:U51" si="340">SUM(S46:S50)</f>
        <v>40</v>
      </c>
      <c r="T51" s="49">
        <f t="shared" si="340"/>
        <v>1920</v>
      </c>
      <c r="U51" s="49">
        <f t="shared" si="340"/>
        <v>119</v>
      </c>
      <c r="V51" s="50">
        <f>IFERROR(SUM(T51/U51),0)</f>
        <v>16.134453781512605</v>
      </c>
      <c r="W51" s="51">
        <f t="shared" ref="W51:X51" si="341">SUM(W46:W50)</f>
        <v>3018</v>
      </c>
      <c r="X51" s="51">
        <f t="shared" si="341"/>
        <v>1017</v>
      </c>
      <c r="Y51" s="52"/>
      <c r="Z51" s="23"/>
      <c r="AA51" s="49">
        <f t="shared" ref="AA51:AC51" si="342">SUM(AA46:AA50)</f>
        <v>40</v>
      </c>
      <c r="AB51" s="49">
        <f t="shared" si="342"/>
        <v>2155</v>
      </c>
      <c r="AC51" s="49">
        <f t="shared" si="342"/>
        <v>155</v>
      </c>
      <c r="AD51" s="50">
        <f>IFERROR(SUM(AB51/AC51),0)</f>
        <v>13.903225806451612</v>
      </c>
      <c r="AE51" s="51">
        <f t="shared" ref="AE51:AF51" si="343">SUM(AE46:AE50)</f>
        <v>3897</v>
      </c>
      <c r="AF51" s="51">
        <f t="shared" si="343"/>
        <v>1816</v>
      </c>
      <c r="AG51" s="52"/>
      <c r="AH51" s="23"/>
      <c r="AI51" s="49">
        <f t="shared" ref="AI51:AK51" si="344">SUM(AI46:AI50)</f>
        <v>11.6</v>
      </c>
      <c r="AJ51" s="49">
        <f t="shared" si="344"/>
        <v>541</v>
      </c>
      <c r="AK51" s="49">
        <f t="shared" si="344"/>
        <v>19</v>
      </c>
      <c r="AL51" s="50">
        <f>IFERROR(SUM(AJ51/AK51),0)</f>
        <v>28.473684210526315</v>
      </c>
      <c r="AM51" s="51">
        <f t="shared" ref="AM51:AN51" si="345">SUM(AM46:AM50)</f>
        <v>397</v>
      </c>
      <c r="AN51" s="51">
        <f t="shared" si="345"/>
        <v>-23</v>
      </c>
      <c r="AO51" s="52"/>
      <c r="AP51" s="23"/>
      <c r="AQ51" s="49">
        <f t="shared" ref="AQ51:AS51" si="346">SUM(AQ46:AQ50)</f>
        <v>40</v>
      </c>
      <c r="AR51" s="49">
        <f t="shared" si="346"/>
        <v>1829</v>
      </c>
      <c r="AS51" s="49">
        <f t="shared" si="346"/>
        <v>112</v>
      </c>
      <c r="AT51" s="50">
        <f>IFERROR(SUM(AR51/AS51),0)</f>
        <v>16.330357142857142</v>
      </c>
      <c r="AU51" s="51">
        <f t="shared" ref="AU51:AV51" si="347">SUM(AU46:AU50)</f>
        <v>2661</v>
      </c>
      <c r="AV51" s="51">
        <f t="shared" si="347"/>
        <v>796</v>
      </c>
      <c r="AW51" s="52"/>
      <c r="AX51" s="23"/>
      <c r="AY51" s="49">
        <f t="shared" ref="AY51:BA51" si="348">SUM(AY46:AY50)</f>
        <v>40</v>
      </c>
      <c r="AZ51" s="49">
        <f t="shared" si="348"/>
        <v>1604</v>
      </c>
      <c r="BA51" s="49">
        <f t="shared" si="348"/>
        <v>99</v>
      </c>
      <c r="BB51" s="50">
        <f>IFERROR(SUM(AZ51/BA51),0)</f>
        <v>16.202020202020201</v>
      </c>
      <c r="BC51" s="51">
        <f t="shared" ref="BC51:BD51" si="349">SUM(BC46:BC50)</f>
        <v>2498</v>
      </c>
      <c r="BD51" s="51">
        <f t="shared" si="349"/>
        <v>666</v>
      </c>
      <c r="BE51" s="52"/>
      <c r="BF51" s="23"/>
      <c r="BG51" s="49">
        <f t="shared" ref="BG51:BI51" si="350">SUM(BG46:BG50)</f>
        <v>0</v>
      </c>
      <c r="BH51" s="49">
        <f t="shared" si="350"/>
        <v>0</v>
      </c>
      <c r="BI51" s="49">
        <f t="shared" si="350"/>
        <v>0</v>
      </c>
      <c r="BJ51" s="50">
        <f>IFERROR(SUM(BH51/BI51),0)</f>
        <v>0</v>
      </c>
      <c r="BK51" s="51">
        <f t="shared" ref="BK51:BL51" si="351">SUM(BK46:BK50)</f>
        <v>0</v>
      </c>
      <c r="BL51" s="51">
        <f t="shared" si="351"/>
        <v>0</v>
      </c>
      <c r="BM51" s="52"/>
      <c r="BN51" s="23"/>
      <c r="BO51" s="49">
        <f t="shared" ref="BO51:BQ51" si="352">SUM(BO46:BO50)</f>
        <v>21</v>
      </c>
      <c r="BP51" s="49">
        <f t="shared" si="352"/>
        <v>407</v>
      </c>
      <c r="BQ51" s="49">
        <f t="shared" si="352"/>
        <v>29</v>
      </c>
      <c r="BR51" s="50">
        <f>IFERROR(SUM(BP51/BQ51),0)</f>
        <v>14.03448275862069</v>
      </c>
      <c r="BS51" s="51">
        <f t="shared" ref="BS51:BT51" si="353">SUM(BS46:BS50)</f>
        <v>749</v>
      </c>
      <c r="BT51" s="51">
        <f t="shared" si="353"/>
        <v>197</v>
      </c>
      <c r="BU51" s="52"/>
      <c r="BV51" s="23"/>
      <c r="BW51" s="49">
        <f t="shared" ref="BW51:BY51" si="354">SUM(BW46:BW50)</f>
        <v>8.1</v>
      </c>
      <c r="BX51" s="49">
        <f t="shared" si="354"/>
        <v>199</v>
      </c>
      <c r="BY51" s="49">
        <f t="shared" si="354"/>
        <v>11</v>
      </c>
      <c r="BZ51" s="50">
        <f>IFERROR(SUM(BX51/BY51),0)</f>
        <v>18.09090909090909</v>
      </c>
      <c r="CA51" s="51">
        <f t="shared" ref="CA51:CB51" si="355">SUM(CA46:CA50)</f>
        <v>292</v>
      </c>
      <c r="CB51" s="51">
        <f t="shared" si="355"/>
        <v>81</v>
      </c>
      <c r="CC51" s="52"/>
      <c r="CD51" s="23"/>
      <c r="CE51" s="49">
        <f t="shared" ref="CE51:CG51" si="356">SUM(CE46:CE50)</f>
        <v>34.599999999999994</v>
      </c>
      <c r="CF51" s="49">
        <f t="shared" si="356"/>
        <v>1898</v>
      </c>
      <c r="CG51" s="49">
        <f t="shared" si="356"/>
        <v>75</v>
      </c>
      <c r="CH51" s="50">
        <f>IFERROR(SUM(CF51/CG51),0)</f>
        <v>25.306666666666668</v>
      </c>
      <c r="CI51" s="51">
        <f t="shared" ref="CI51:CJ51" si="357">SUM(CI46:CI50)</f>
        <v>1864</v>
      </c>
      <c r="CJ51" s="51">
        <f t="shared" si="357"/>
        <v>595</v>
      </c>
      <c r="CK51" s="52"/>
      <c r="CL51" s="23"/>
      <c r="CM51" s="49">
        <f t="shared" ref="CM51:CO51" si="358">SUM(CM46:CM50)</f>
        <v>4</v>
      </c>
      <c r="CN51" s="49">
        <f t="shared" si="358"/>
        <v>224</v>
      </c>
      <c r="CO51" s="49">
        <f t="shared" si="358"/>
        <v>8</v>
      </c>
      <c r="CP51" s="50">
        <f>IFERROR(SUM(CN51/CO51),0)</f>
        <v>28</v>
      </c>
      <c r="CQ51" s="51">
        <f t="shared" ref="CQ51:CR51" si="359">SUM(CQ46:CQ50)</f>
        <v>167</v>
      </c>
      <c r="CR51" s="51">
        <f t="shared" si="359"/>
        <v>25</v>
      </c>
      <c r="CS51" s="52"/>
      <c r="CT51" s="23"/>
      <c r="CU51" s="49">
        <f t="shared" ref="CU51:CW51" si="360">SUM(CU46:CU50)</f>
        <v>25.5</v>
      </c>
      <c r="CV51" s="49">
        <f t="shared" si="360"/>
        <v>1532</v>
      </c>
      <c r="CW51" s="49">
        <f t="shared" si="360"/>
        <v>97</v>
      </c>
      <c r="CX51" s="50">
        <f>IFERROR(SUM(CV51/CW51),0)</f>
        <v>15.793814432989691</v>
      </c>
      <c r="CY51" s="51">
        <f t="shared" ref="CY51:CZ51" si="361">SUM(CY46:CY50)</f>
        <v>2094</v>
      </c>
      <c r="CZ51" s="51">
        <f t="shared" si="361"/>
        <v>969</v>
      </c>
      <c r="DA51" s="52"/>
      <c r="DB51" s="23"/>
      <c r="DC51" s="49">
        <f t="shared" ref="DC51:DE51" si="362">SUM(DC46:DC50)</f>
        <v>29.599999999999998</v>
      </c>
      <c r="DD51" s="49">
        <f t="shared" si="362"/>
        <v>1355</v>
      </c>
      <c r="DE51" s="49">
        <f t="shared" si="362"/>
        <v>56</v>
      </c>
      <c r="DF51" s="50">
        <f>IFERROR(SUM(DD51/DE51),0)</f>
        <v>24.196428571428573</v>
      </c>
      <c r="DG51" s="51">
        <f t="shared" ref="DG51:DH51" si="363">SUM(DG46:DG50)</f>
        <v>1482</v>
      </c>
      <c r="DH51" s="51">
        <f t="shared" si="363"/>
        <v>426</v>
      </c>
      <c r="DI51" s="52"/>
      <c r="DJ51" s="23"/>
      <c r="DK51" s="49">
        <f t="shared" ref="DK51:DM51" si="364">SUM(DK46:DK50)</f>
        <v>40</v>
      </c>
      <c r="DL51" s="49">
        <f t="shared" si="364"/>
        <v>1567</v>
      </c>
      <c r="DM51" s="49">
        <f t="shared" si="364"/>
        <v>107</v>
      </c>
      <c r="DN51" s="50">
        <f>IFERROR(SUM(DL51/DM51),0)</f>
        <v>14.644859813084112</v>
      </c>
      <c r="DO51" s="51">
        <f t="shared" ref="DO51:DP51" si="365">SUM(DO46:DO50)</f>
        <v>2799</v>
      </c>
      <c r="DP51" s="51">
        <f t="shared" si="365"/>
        <v>908</v>
      </c>
      <c r="DQ51" s="52"/>
      <c r="DR51" s="23"/>
      <c r="DS51" s="49">
        <f t="shared" ref="DS51:DU51" si="366">SUM(DS46:DS50)</f>
        <v>12</v>
      </c>
      <c r="DT51" s="49">
        <f t="shared" si="366"/>
        <v>425</v>
      </c>
      <c r="DU51" s="49">
        <f t="shared" si="366"/>
        <v>30</v>
      </c>
      <c r="DV51" s="50">
        <f>IFERROR(SUM(DT51/DU51),0)</f>
        <v>14.166666666666666</v>
      </c>
      <c r="DW51" s="51">
        <f t="shared" ref="DW51:DX51" si="367">SUM(DW46:DW50)</f>
        <v>1033</v>
      </c>
      <c r="DX51" s="51">
        <f t="shared" si="367"/>
        <v>489</v>
      </c>
      <c r="DY51" s="52"/>
      <c r="DZ51" s="23"/>
      <c r="EA51" s="49">
        <f t="shared" ref="EA51:EC51" si="368">SUM(EA46:EA50)</f>
        <v>0</v>
      </c>
      <c r="EB51" s="49">
        <f t="shared" si="368"/>
        <v>0</v>
      </c>
      <c r="EC51" s="49">
        <f t="shared" si="368"/>
        <v>0</v>
      </c>
      <c r="ED51" s="50">
        <f>IFERROR(SUM(EB51/EC51),0)</f>
        <v>0</v>
      </c>
      <c r="EE51" s="51">
        <f t="shared" ref="EE51:EF51" si="369">SUM(EE46:EE50)</f>
        <v>0</v>
      </c>
      <c r="EF51" s="51">
        <f t="shared" si="369"/>
        <v>0</v>
      </c>
      <c r="EG51" s="52"/>
      <c r="EH51" s="23"/>
      <c r="EI51" s="49">
        <f t="shared" ref="EI51:EK51" si="370">SUM(EI46:EI50)</f>
        <v>20</v>
      </c>
      <c r="EJ51" s="49">
        <f t="shared" si="370"/>
        <v>804</v>
      </c>
      <c r="EK51" s="49">
        <f t="shared" si="370"/>
        <v>46</v>
      </c>
      <c r="EL51" s="50">
        <f>IFERROR(SUM(EJ51/EK51),0)</f>
        <v>17.478260869565219</v>
      </c>
      <c r="EM51" s="51">
        <f t="shared" ref="EM51:EN51" si="371">SUM(EM46:EM50)</f>
        <v>1532</v>
      </c>
      <c r="EN51" s="51">
        <f t="shared" si="371"/>
        <v>787</v>
      </c>
      <c r="EO51" s="52"/>
      <c r="EP51" s="23"/>
      <c r="EQ51" s="49">
        <f t="shared" ref="EQ51:ES51" si="372">SUM(EQ46:EQ50)</f>
        <v>29.3</v>
      </c>
      <c r="ER51" s="49">
        <f t="shared" si="372"/>
        <v>1928</v>
      </c>
      <c r="ES51" s="49">
        <f t="shared" si="372"/>
        <v>85</v>
      </c>
      <c r="ET51" s="50">
        <f>IFERROR(SUM(ER51/ES51),0)</f>
        <v>22.682352941176472</v>
      </c>
      <c r="EU51" s="51">
        <f t="shared" ref="EU51:EV51" si="373">SUM(EU46:EU50)</f>
        <v>2153</v>
      </c>
      <c r="EV51" s="51">
        <f t="shared" si="373"/>
        <v>1000</v>
      </c>
      <c r="EW51" s="52"/>
      <c r="EX51" s="23"/>
      <c r="EY51" s="49">
        <f t="shared" ref="EY51:FA51" si="374">SUM(EY46:EY50)</f>
        <v>29.3</v>
      </c>
      <c r="EZ51" s="49">
        <f t="shared" si="374"/>
        <v>1928</v>
      </c>
      <c r="FA51" s="49">
        <f t="shared" si="374"/>
        <v>85</v>
      </c>
      <c r="FB51" s="50">
        <f>IFERROR(SUM(EZ51/FA51),0)</f>
        <v>22.682352941176472</v>
      </c>
      <c r="FC51" s="51">
        <f t="shared" ref="FC51:FD51" si="375">SUM(FC46:FC50)</f>
        <v>2153</v>
      </c>
      <c r="FD51" s="51">
        <f t="shared" si="375"/>
        <v>1000</v>
      </c>
      <c r="FE51" s="52"/>
      <c r="FF51" s="23"/>
      <c r="FG51" s="49">
        <f t="shared" ref="FG51:FI51" si="376">SUM(FG46:FG50)</f>
        <v>29.3</v>
      </c>
      <c r="FH51" s="49">
        <f t="shared" si="376"/>
        <v>1928</v>
      </c>
      <c r="FI51" s="49">
        <f t="shared" si="376"/>
        <v>85</v>
      </c>
      <c r="FJ51" s="50">
        <f>IFERROR(SUM(FH51/FI51),0)</f>
        <v>22.682352941176472</v>
      </c>
      <c r="FK51" s="51">
        <f t="shared" ref="FK51:FL51" si="377">SUM(FK46:FK50)</f>
        <v>2153</v>
      </c>
      <c r="FL51" s="51">
        <f t="shared" si="377"/>
        <v>1000</v>
      </c>
      <c r="FM51" s="52"/>
      <c r="FN51" s="23"/>
    </row>
    <row r="52" spans="1:170" ht="16">
      <c r="A52" s="150">
        <v>43156</v>
      </c>
      <c r="B52" s="23"/>
      <c r="C52" s="132"/>
      <c r="D52" s="132"/>
      <c r="E52" s="132"/>
      <c r="F52" s="139"/>
      <c r="G52" s="140"/>
      <c r="H52" s="140"/>
      <c r="I52" s="141"/>
      <c r="J52" s="23"/>
      <c r="K52" s="132">
        <v>8</v>
      </c>
      <c r="L52" s="132">
        <v>74</v>
      </c>
      <c r="M52" s="132">
        <v>10</v>
      </c>
      <c r="N52" s="139"/>
      <c r="O52" s="140">
        <v>476</v>
      </c>
      <c r="P52" s="140">
        <v>172</v>
      </c>
      <c r="Q52" s="141"/>
      <c r="R52" s="23"/>
      <c r="S52" s="132">
        <v>8</v>
      </c>
      <c r="T52" s="132">
        <v>698</v>
      </c>
      <c r="U52" s="132">
        <v>27</v>
      </c>
      <c r="V52" s="139"/>
      <c r="W52" s="140">
        <v>739</v>
      </c>
      <c r="X52" s="140">
        <v>105</v>
      </c>
      <c r="Y52" s="141"/>
      <c r="Z52" s="23"/>
      <c r="AA52" s="132">
        <v>8</v>
      </c>
      <c r="AB52" s="132">
        <v>504</v>
      </c>
      <c r="AC52" s="132">
        <v>29</v>
      </c>
      <c r="AD52" s="139"/>
      <c r="AE52" s="140">
        <v>838</v>
      </c>
      <c r="AF52" s="140">
        <v>307</v>
      </c>
      <c r="AG52" s="141"/>
      <c r="AH52" s="23"/>
      <c r="AI52" s="132">
        <v>2.1</v>
      </c>
      <c r="AJ52" s="132">
        <v>79</v>
      </c>
      <c r="AK52" s="132">
        <v>3</v>
      </c>
      <c r="AL52" s="139"/>
      <c r="AM52" s="140">
        <v>121</v>
      </c>
      <c r="AN52" s="140">
        <v>36</v>
      </c>
      <c r="AO52" s="141"/>
      <c r="AP52" s="23"/>
      <c r="AQ52" s="132">
        <v>8</v>
      </c>
      <c r="AR52" s="132">
        <v>342</v>
      </c>
      <c r="AS52" s="132">
        <v>31</v>
      </c>
      <c r="AT52" s="139"/>
      <c r="AU52" s="140">
        <v>964</v>
      </c>
      <c r="AV52" s="140">
        <v>519</v>
      </c>
      <c r="AW52" s="141"/>
      <c r="AX52" s="23"/>
      <c r="AY52" s="132">
        <v>8</v>
      </c>
      <c r="AZ52" s="132">
        <v>300</v>
      </c>
      <c r="BA52" s="132">
        <v>20</v>
      </c>
      <c r="BB52" s="139"/>
      <c r="BC52" s="140">
        <v>706</v>
      </c>
      <c r="BD52" s="140">
        <v>283</v>
      </c>
      <c r="BE52" s="141"/>
      <c r="BF52" s="23"/>
      <c r="BG52" s="132"/>
      <c r="BH52" s="132"/>
      <c r="BI52" s="132"/>
      <c r="BJ52" s="142"/>
      <c r="BK52" s="140"/>
      <c r="BL52" s="140"/>
      <c r="BM52" s="141"/>
      <c r="BN52" s="23"/>
      <c r="BO52" s="132">
        <v>5.0999999999999996</v>
      </c>
      <c r="BP52" s="132">
        <v>58</v>
      </c>
      <c r="BQ52" s="132">
        <v>8</v>
      </c>
      <c r="BR52" s="139"/>
      <c r="BS52" s="140">
        <v>258</v>
      </c>
      <c r="BT52" s="140">
        <v>130</v>
      </c>
      <c r="BU52" s="141"/>
      <c r="BV52" s="23"/>
      <c r="BW52" s="132">
        <v>0.2</v>
      </c>
      <c r="BX52" s="132">
        <v>11</v>
      </c>
      <c r="BY52" s="132"/>
      <c r="BZ52" s="139"/>
      <c r="CA52" s="140"/>
      <c r="CB52" s="140">
        <v>-9</v>
      </c>
      <c r="CC52" s="141"/>
      <c r="CD52" s="23"/>
      <c r="CE52" s="132">
        <v>8.3000000000000007</v>
      </c>
      <c r="CF52" s="132">
        <v>440</v>
      </c>
      <c r="CG52" s="132">
        <v>23</v>
      </c>
      <c r="CH52" s="139"/>
      <c r="CI52" s="140">
        <v>638</v>
      </c>
      <c r="CJ52" s="140">
        <v>256</v>
      </c>
      <c r="CK52" s="141"/>
      <c r="CL52" s="23"/>
      <c r="CM52" s="132">
        <v>3</v>
      </c>
      <c r="CN52" s="132">
        <v>185</v>
      </c>
      <c r="CO52" s="132">
        <v>12</v>
      </c>
      <c r="CP52" s="139"/>
      <c r="CQ52" s="140">
        <v>237</v>
      </c>
      <c r="CR52" s="140">
        <v>79</v>
      </c>
      <c r="CS52" s="141"/>
      <c r="CT52" s="23"/>
      <c r="CU52" s="132">
        <v>5.2</v>
      </c>
      <c r="CV52" s="132">
        <v>328</v>
      </c>
      <c r="CW52" s="132">
        <v>23</v>
      </c>
      <c r="CX52" s="139"/>
      <c r="CY52" s="140">
        <v>756</v>
      </c>
      <c r="CZ52" s="140">
        <v>461</v>
      </c>
      <c r="DA52" s="141"/>
      <c r="DB52" s="23"/>
      <c r="DC52" s="132">
        <v>6</v>
      </c>
      <c r="DD52" s="132">
        <v>214</v>
      </c>
      <c r="DE52" s="132">
        <v>9</v>
      </c>
      <c r="DF52" s="139"/>
      <c r="DG52" s="140">
        <v>284</v>
      </c>
      <c r="DH52" s="140">
        <v>54</v>
      </c>
      <c r="DI52" s="141"/>
      <c r="DJ52" s="23"/>
      <c r="DK52" s="132">
        <v>8</v>
      </c>
      <c r="DL52" s="132">
        <v>274</v>
      </c>
      <c r="DM52" s="132">
        <v>19</v>
      </c>
      <c r="DN52" s="139"/>
      <c r="DO52" s="140">
        <v>608</v>
      </c>
      <c r="DP52" s="140">
        <v>199</v>
      </c>
      <c r="DQ52" s="141"/>
      <c r="DR52" s="23"/>
      <c r="DS52" s="132">
        <v>3</v>
      </c>
      <c r="DT52" s="132">
        <v>156</v>
      </c>
      <c r="DU52" s="132">
        <v>10</v>
      </c>
      <c r="DV52" s="139"/>
      <c r="DW52" s="140">
        <v>276</v>
      </c>
      <c r="DX52" s="140">
        <v>95</v>
      </c>
      <c r="DY52" s="141"/>
      <c r="DZ52" s="23"/>
      <c r="EA52" s="132"/>
      <c r="EB52" s="132"/>
      <c r="EC52" s="132"/>
      <c r="ED52" s="139"/>
      <c r="EE52" s="140"/>
      <c r="EF52" s="140"/>
      <c r="EG52" s="141"/>
      <c r="EH52" s="23"/>
      <c r="EI52" s="132">
        <v>4</v>
      </c>
      <c r="EJ52" s="132">
        <v>195</v>
      </c>
      <c r="EK52" s="132">
        <v>10</v>
      </c>
      <c r="EL52" s="139"/>
      <c r="EM52" s="140">
        <v>459</v>
      </c>
      <c r="EN52" s="140">
        <v>264</v>
      </c>
      <c r="EO52" s="141"/>
      <c r="EP52" s="23"/>
      <c r="EQ52" s="132">
        <v>5</v>
      </c>
      <c r="ER52" s="132">
        <v>296</v>
      </c>
      <c r="ES52" s="132">
        <v>12</v>
      </c>
      <c r="ET52" s="139"/>
      <c r="EU52" s="140">
        <v>423</v>
      </c>
      <c r="EV52" s="140">
        <v>162</v>
      </c>
      <c r="EW52" s="141"/>
      <c r="EX52" s="23"/>
      <c r="EY52" s="132"/>
      <c r="EZ52" s="132"/>
      <c r="FA52" s="132"/>
      <c r="FB52" s="139"/>
      <c r="FC52" s="140"/>
      <c r="FD52" s="140"/>
      <c r="FE52" s="141"/>
      <c r="FF52" s="23"/>
      <c r="FG52" s="132"/>
      <c r="FH52" s="132"/>
      <c r="FI52" s="132"/>
      <c r="FJ52" s="139"/>
      <c r="FK52" s="140"/>
      <c r="FL52" s="140"/>
      <c r="FM52" s="141"/>
      <c r="FN52" s="23"/>
    </row>
    <row r="53" spans="1:170" ht="16">
      <c r="A53" s="36">
        <v>42426</v>
      </c>
      <c r="B53" s="23"/>
      <c r="C53" s="132">
        <v>6</v>
      </c>
      <c r="D53" s="132">
        <v>182</v>
      </c>
      <c r="E53" s="132">
        <v>6</v>
      </c>
      <c r="F53" s="139"/>
      <c r="G53" s="140">
        <v>245</v>
      </c>
      <c r="H53" s="140">
        <v>36</v>
      </c>
      <c r="I53" s="141"/>
      <c r="J53" s="23"/>
      <c r="K53" s="132">
        <v>8</v>
      </c>
      <c r="L53" s="132">
        <v>108</v>
      </c>
      <c r="M53" s="132">
        <v>17</v>
      </c>
      <c r="N53" s="139"/>
      <c r="O53" s="140">
        <v>615</v>
      </c>
      <c r="P53" s="140">
        <v>300</v>
      </c>
      <c r="Q53" s="141"/>
      <c r="R53" s="23"/>
      <c r="S53" s="132">
        <v>8</v>
      </c>
      <c r="T53" s="132">
        <v>251</v>
      </c>
      <c r="U53" s="132">
        <v>21</v>
      </c>
      <c r="V53" s="139"/>
      <c r="W53" s="140">
        <v>644</v>
      </c>
      <c r="X53" s="140">
        <v>265</v>
      </c>
      <c r="Y53" s="141"/>
      <c r="Z53" s="23"/>
      <c r="AA53" s="132">
        <v>8</v>
      </c>
      <c r="AB53" s="132">
        <v>442</v>
      </c>
      <c r="AC53" s="132">
        <v>23</v>
      </c>
      <c r="AD53" s="139"/>
      <c r="AE53" s="140">
        <v>672</v>
      </c>
      <c r="AF53" s="140">
        <v>205</v>
      </c>
      <c r="AG53" s="141"/>
      <c r="AH53" s="23"/>
      <c r="AI53" s="132">
        <v>5.0999999999999996</v>
      </c>
      <c r="AJ53" s="132">
        <v>233</v>
      </c>
      <c r="AK53" s="132">
        <v>9</v>
      </c>
      <c r="AL53" s="139"/>
      <c r="AM53" s="140">
        <v>224</v>
      </c>
      <c r="AN53" s="140">
        <v>11</v>
      </c>
      <c r="AO53" s="141"/>
      <c r="AP53" s="23"/>
      <c r="AQ53" s="132">
        <v>8</v>
      </c>
      <c r="AR53" s="132">
        <v>377</v>
      </c>
      <c r="AS53" s="132">
        <v>26</v>
      </c>
      <c r="AT53" s="139"/>
      <c r="AU53" s="140">
        <v>674</v>
      </c>
      <c r="AV53" s="140">
        <v>237</v>
      </c>
      <c r="AW53" s="141"/>
      <c r="AX53" s="23"/>
      <c r="AY53" s="132">
        <v>8</v>
      </c>
      <c r="AZ53" s="132">
        <v>281</v>
      </c>
      <c r="BA53" s="132">
        <v>20</v>
      </c>
      <c r="BB53" s="139"/>
      <c r="BC53" s="140">
        <v>677</v>
      </c>
      <c r="BD53" s="140">
        <v>284</v>
      </c>
      <c r="BE53" s="141"/>
      <c r="BF53" s="23"/>
      <c r="BG53" s="132"/>
      <c r="BH53" s="132"/>
      <c r="BI53" s="132"/>
      <c r="BJ53" s="142"/>
      <c r="BK53" s="140"/>
      <c r="BL53" s="140"/>
      <c r="BM53" s="141"/>
      <c r="BN53" s="23"/>
      <c r="BO53" s="132">
        <v>5.3</v>
      </c>
      <c r="BP53" s="132">
        <v>157</v>
      </c>
      <c r="BQ53" s="132">
        <v>6</v>
      </c>
      <c r="BR53" s="139"/>
      <c r="BS53" s="140">
        <v>255</v>
      </c>
      <c r="BT53" s="140">
        <v>83</v>
      </c>
      <c r="BU53" s="141"/>
      <c r="BV53" s="23"/>
      <c r="BW53" s="132">
        <v>3.5</v>
      </c>
      <c r="BX53" s="132">
        <v>169</v>
      </c>
      <c r="BY53" s="132">
        <v>4</v>
      </c>
      <c r="BZ53" s="139"/>
      <c r="CA53" s="140">
        <v>171</v>
      </c>
      <c r="CB53" s="140">
        <v>31</v>
      </c>
      <c r="CC53" s="141"/>
      <c r="CD53" s="23"/>
      <c r="CE53" s="132">
        <v>8.3000000000000007</v>
      </c>
      <c r="CF53" s="132">
        <v>487</v>
      </c>
      <c r="CG53" s="132">
        <v>24</v>
      </c>
      <c r="CH53" s="139"/>
      <c r="CI53" s="140">
        <v>948</v>
      </c>
      <c r="CJ53" s="140">
        <v>577</v>
      </c>
      <c r="CK53" s="141"/>
      <c r="CL53" s="23"/>
      <c r="CM53" s="132">
        <v>4</v>
      </c>
      <c r="CN53" s="132">
        <v>153</v>
      </c>
      <c r="CO53" s="132">
        <v>11</v>
      </c>
      <c r="CP53" s="139"/>
      <c r="CQ53" s="140">
        <v>236</v>
      </c>
      <c r="CR53" s="140">
        <v>86</v>
      </c>
      <c r="CS53" s="141"/>
      <c r="CT53" s="23"/>
      <c r="CU53" s="132">
        <v>5.4</v>
      </c>
      <c r="CV53" s="132">
        <v>385</v>
      </c>
      <c r="CW53" s="132">
        <v>19</v>
      </c>
      <c r="CX53" s="139"/>
      <c r="CY53" s="140">
        <v>496</v>
      </c>
      <c r="CZ53" s="140">
        <v>194</v>
      </c>
      <c r="DA53" s="141"/>
      <c r="DB53" s="23"/>
      <c r="DC53" s="132">
        <v>6</v>
      </c>
      <c r="DD53" s="132">
        <v>306</v>
      </c>
      <c r="DE53" s="132">
        <v>9</v>
      </c>
      <c r="DF53" s="139"/>
      <c r="DG53" s="140">
        <v>281</v>
      </c>
      <c r="DH53" s="140">
        <v>24</v>
      </c>
      <c r="DI53" s="141"/>
      <c r="DJ53" s="23"/>
      <c r="DK53" s="132">
        <v>8</v>
      </c>
      <c r="DL53" s="132">
        <v>302</v>
      </c>
      <c r="DM53" s="132">
        <v>22</v>
      </c>
      <c r="DN53" s="139"/>
      <c r="DO53" s="140">
        <v>647</v>
      </c>
      <c r="DP53" s="140">
        <v>245</v>
      </c>
      <c r="DQ53" s="141"/>
      <c r="DR53" s="23"/>
      <c r="DS53" s="132">
        <v>3</v>
      </c>
      <c r="DT53" s="132">
        <v>258</v>
      </c>
      <c r="DU53" s="132">
        <v>9</v>
      </c>
      <c r="DV53" s="139"/>
      <c r="DW53" s="140">
        <v>317</v>
      </c>
      <c r="DX53" s="140">
        <v>100</v>
      </c>
      <c r="DY53" s="141"/>
      <c r="DZ53" s="23"/>
      <c r="EA53" s="132">
        <v>7</v>
      </c>
      <c r="EB53" s="132">
        <v>405</v>
      </c>
      <c r="EC53" s="132">
        <v>17</v>
      </c>
      <c r="ED53" s="139"/>
      <c r="EE53" s="140">
        <v>565</v>
      </c>
      <c r="EF53" s="140">
        <v>244</v>
      </c>
      <c r="EG53" s="141"/>
      <c r="EH53" s="23"/>
      <c r="EI53" s="132">
        <v>2</v>
      </c>
      <c r="EJ53" s="132">
        <v>103</v>
      </c>
      <c r="EK53" s="132">
        <v>6</v>
      </c>
      <c r="EL53" s="139"/>
      <c r="EM53" s="140">
        <v>177</v>
      </c>
      <c r="EN53" s="140">
        <v>84</v>
      </c>
      <c r="EO53" s="141"/>
      <c r="EP53" s="23"/>
      <c r="EQ53" s="132">
        <v>6</v>
      </c>
      <c r="ER53" s="132">
        <v>319</v>
      </c>
      <c r="ES53" s="132">
        <v>18</v>
      </c>
      <c r="ET53" s="139"/>
      <c r="EU53" s="140">
        <v>661</v>
      </c>
      <c r="EV53" s="140">
        <v>389</v>
      </c>
      <c r="EW53" s="141"/>
      <c r="EX53" s="23"/>
      <c r="EY53" s="132"/>
      <c r="EZ53" s="132"/>
      <c r="FA53" s="132"/>
      <c r="FB53" s="139"/>
      <c r="FC53" s="140"/>
      <c r="FD53" s="140"/>
      <c r="FE53" s="141"/>
      <c r="FF53" s="23"/>
      <c r="FG53" s="132"/>
      <c r="FH53" s="132"/>
      <c r="FI53" s="132"/>
      <c r="FJ53" s="139"/>
      <c r="FK53" s="140"/>
      <c r="FL53" s="140"/>
      <c r="FM53" s="141"/>
      <c r="FN53" s="23"/>
    </row>
    <row r="54" spans="1:170" ht="16">
      <c r="A54" s="36">
        <v>42427</v>
      </c>
      <c r="B54" s="23"/>
      <c r="C54" s="37">
        <v>2.2999999999999998</v>
      </c>
      <c r="D54" s="37">
        <v>51</v>
      </c>
      <c r="E54" s="37">
        <v>2</v>
      </c>
      <c r="F54" s="38"/>
      <c r="G54" s="39">
        <v>83</v>
      </c>
      <c r="H54" s="39">
        <v>8</v>
      </c>
      <c r="I54" s="40"/>
      <c r="J54" s="23"/>
      <c r="K54" s="37">
        <v>8</v>
      </c>
      <c r="L54" s="37">
        <v>93</v>
      </c>
      <c r="M54" s="37">
        <v>12</v>
      </c>
      <c r="N54" s="38"/>
      <c r="O54" s="39">
        <v>622</v>
      </c>
      <c r="P54" s="39">
        <v>309</v>
      </c>
      <c r="Q54" s="40"/>
      <c r="R54" s="23"/>
      <c r="S54" s="37">
        <v>8</v>
      </c>
      <c r="T54" s="37">
        <v>512</v>
      </c>
      <c r="U54" s="37">
        <v>27</v>
      </c>
      <c r="V54" s="38"/>
      <c r="W54" s="39">
        <v>670</v>
      </c>
      <c r="X54" s="39">
        <v>142</v>
      </c>
      <c r="Y54" s="40"/>
      <c r="Z54" s="23"/>
      <c r="AA54" s="37">
        <v>8</v>
      </c>
      <c r="AB54" s="37">
        <v>480</v>
      </c>
      <c r="AC54" s="37">
        <v>24</v>
      </c>
      <c r="AD54" s="38"/>
      <c r="AE54" s="39">
        <v>713</v>
      </c>
      <c r="AF54" s="39">
        <v>201</v>
      </c>
      <c r="AG54" s="40"/>
      <c r="AH54" s="23"/>
      <c r="AI54" s="37">
        <v>4</v>
      </c>
      <c r="AJ54" s="37">
        <v>163</v>
      </c>
      <c r="AK54" s="37">
        <v>5</v>
      </c>
      <c r="AL54" s="38"/>
      <c r="AM54" s="39">
        <v>194</v>
      </c>
      <c r="AN54" s="39">
        <v>24</v>
      </c>
      <c r="AO54" s="40"/>
      <c r="AP54" s="23"/>
      <c r="AQ54" s="37">
        <v>8</v>
      </c>
      <c r="AR54" s="37">
        <v>360</v>
      </c>
      <c r="AS54" s="37">
        <v>23</v>
      </c>
      <c r="AT54" s="38"/>
      <c r="AU54" s="39">
        <v>656</v>
      </c>
      <c r="AV54" s="39">
        <v>206</v>
      </c>
      <c r="AW54" s="40"/>
      <c r="AX54" s="23"/>
      <c r="AY54" s="37">
        <v>8</v>
      </c>
      <c r="AZ54" s="37">
        <v>230</v>
      </c>
      <c r="BA54" s="37">
        <v>18</v>
      </c>
      <c r="BB54" s="38"/>
      <c r="BC54" s="39">
        <v>655</v>
      </c>
      <c r="BD54" s="39">
        <v>271</v>
      </c>
      <c r="BE54" s="40"/>
      <c r="BF54" s="23"/>
      <c r="BG54" s="37"/>
      <c r="BH54" s="37"/>
      <c r="BI54" s="37"/>
      <c r="BJ54" s="133"/>
      <c r="BK54" s="39"/>
      <c r="BL54" s="39"/>
      <c r="BM54" s="40"/>
      <c r="BN54" s="23"/>
      <c r="BO54" s="37">
        <v>4</v>
      </c>
      <c r="BP54" s="37">
        <v>112</v>
      </c>
      <c r="BQ54" s="37">
        <v>5</v>
      </c>
      <c r="BR54" s="38"/>
      <c r="BS54" s="39">
        <v>246</v>
      </c>
      <c r="BT54" s="39">
        <v>112</v>
      </c>
      <c r="BU54" s="40"/>
      <c r="BV54" s="23"/>
      <c r="BW54" s="37">
        <v>3.2</v>
      </c>
      <c r="BX54" s="37">
        <v>107</v>
      </c>
      <c r="BY54" s="37">
        <v>6</v>
      </c>
      <c r="BZ54" s="38"/>
      <c r="CA54" s="39">
        <v>165</v>
      </c>
      <c r="CB54" s="39">
        <v>52</v>
      </c>
      <c r="CC54" s="40"/>
      <c r="CD54" s="23"/>
      <c r="CE54" s="37">
        <v>8.3000000000000007</v>
      </c>
      <c r="CF54" s="37">
        <v>476</v>
      </c>
      <c r="CG54" s="37">
        <v>29</v>
      </c>
      <c r="CH54" s="38"/>
      <c r="CI54" s="39">
        <v>880</v>
      </c>
      <c r="CJ54" s="39">
        <v>486</v>
      </c>
      <c r="CK54" s="40"/>
      <c r="CL54" s="23"/>
      <c r="CM54" s="37">
        <v>3</v>
      </c>
      <c r="CN54" s="37">
        <v>91</v>
      </c>
      <c r="CO54" s="37">
        <v>6</v>
      </c>
      <c r="CP54" s="38"/>
      <c r="CQ54" s="39">
        <v>106</v>
      </c>
      <c r="CR54" s="39">
        <v>-1</v>
      </c>
      <c r="CS54" s="40"/>
      <c r="CT54" s="23"/>
      <c r="CU54" s="37">
        <v>5.4</v>
      </c>
      <c r="CV54" s="37">
        <v>376</v>
      </c>
      <c r="CW54" s="37">
        <v>16</v>
      </c>
      <c r="CX54" s="38"/>
      <c r="CY54" s="39">
        <v>427</v>
      </c>
      <c r="CZ54" s="39">
        <v>109</v>
      </c>
      <c r="DA54" s="40"/>
      <c r="DB54" s="23"/>
      <c r="DC54" s="37">
        <v>4.2</v>
      </c>
      <c r="DD54" s="37">
        <v>201</v>
      </c>
      <c r="DE54" s="37">
        <v>7</v>
      </c>
      <c r="DF54" s="38"/>
      <c r="DG54" s="39">
        <v>252</v>
      </c>
      <c r="DH54" s="39">
        <v>67</v>
      </c>
      <c r="DI54" s="40"/>
      <c r="DJ54" s="23"/>
      <c r="DK54" s="37">
        <v>8</v>
      </c>
      <c r="DL54" s="37">
        <v>304</v>
      </c>
      <c r="DM54" s="37">
        <v>18</v>
      </c>
      <c r="DN54" s="38"/>
      <c r="DO54" s="39">
        <v>610</v>
      </c>
      <c r="DP54" s="39">
        <v>188</v>
      </c>
      <c r="DQ54" s="40"/>
      <c r="DR54" s="23"/>
      <c r="DS54" s="37">
        <v>3</v>
      </c>
      <c r="DT54" s="37">
        <v>102</v>
      </c>
      <c r="DU54" s="37">
        <v>8</v>
      </c>
      <c r="DV54" s="38"/>
      <c r="DW54" s="39">
        <v>235</v>
      </c>
      <c r="DX54" s="39">
        <v>83</v>
      </c>
      <c r="DY54" s="40"/>
      <c r="DZ54" s="23"/>
      <c r="EA54" s="37">
        <v>7</v>
      </c>
      <c r="EB54" s="37">
        <v>412</v>
      </c>
      <c r="EC54" s="37">
        <v>26</v>
      </c>
      <c r="ED54" s="38"/>
      <c r="EE54" s="39">
        <v>752</v>
      </c>
      <c r="EF54" s="39">
        <v>404</v>
      </c>
      <c r="EG54" s="40"/>
      <c r="EH54" s="23"/>
      <c r="EI54" s="37"/>
      <c r="EJ54" s="37"/>
      <c r="EK54" s="37"/>
      <c r="EL54" s="38"/>
      <c r="EM54" s="39"/>
      <c r="EN54" s="39"/>
      <c r="EO54" s="40"/>
      <c r="EP54" s="23"/>
      <c r="EQ54" s="37">
        <v>6</v>
      </c>
      <c r="ER54" s="37">
        <v>347</v>
      </c>
      <c r="ES54" s="37">
        <v>17</v>
      </c>
      <c r="ET54" s="38"/>
      <c r="EU54" s="39">
        <v>528</v>
      </c>
      <c r="EV54" s="39">
        <v>224</v>
      </c>
      <c r="EW54" s="40"/>
      <c r="EX54" s="23"/>
      <c r="EY54" s="37"/>
      <c r="EZ54" s="37"/>
      <c r="FA54" s="37"/>
      <c r="FB54" s="38"/>
      <c r="FC54" s="39"/>
      <c r="FD54" s="39"/>
      <c r="FE54" s="40"/>
      <c r="FF54" s="23"/>
      <c r="FG54" s="37"/>
      <c r="FH54" s="37"/>
      <c r="FI54" s="37"/>
      <c r="FJ54" s="38"/>
      <c r="FK54" s="39"/>
      <c r="FL54" s="39"/>
      <c r="FM54" s="40"/>
      <c r="FN54" s="23"/>
    </row>
    <row r="55" spans="1:170" ht="16">
      <c r="A55" s="41">
        <v>42428</v>
      </c>
      <c r="B55" s="23"/>
      <c r="C55" s="37">
        <v>4.4000000000000004</v>
      </c>
      <c r="D55" s="37">
        <v>138</v>
      </c>
      <c r="E55" s="37">
        <v>2</v>
      </c>
      <c r="F55" s="38"/>
      <c r="G55" s="39">
        <v>98</v>
      </c>
      <c r="H55" s="39">
        <v>-93</v>
      </c>
      <c r="I55" s="40"/>
      <c r="J55" s="23"/>
      <c r="K55" s="37">
        <v>8</v>
      </c>
      <c r="L55" s="37">
        <v>178</v>
      </c>
      <c r="M55" s="37">
        <v>16</v>
      </c>
      <c r="N55" s="38"/>
      <c r="O55" s="39">
        <v>746</v>
      </c>
      <c r="P55" s="39">
        <v>355</v>
      </c>
      <c r="Q55" s="40"/>
      <c r="R55" s="23"/>
      <c r="S55" s="37"/>
      <c r="T55" s="37"/>
      <c r="U55" s="37"/>
      <c r="V55" s="38"/>
      <c r="W55" s="39"/>
      <c r="X55" s="39"/>
      <c r="Y55" s="40"/>
      <c r="Z55" s="23"/>
      <c r="AA55" s="37">
        <v>8</v>
      </c>
      <c r="AB55" s="37">
        <v>312</v>
      </c>
      <c r="AC55" s="37">
        <v>16</v>
      </c>
      <c r="AD55" s="38"/>
      <c r="AE55" s="39">
        <v>678</v>
      </c>
      <c r="AF55" s="39">
        <v>192</v>
      </c>
      <c r="AG55" s="40"/>
      <c r="AH55" s="23"/>
      <c r="AI55" s="37"/>
      <c r="AJ55" s="37"/>
      <c r="AK55" s="37"/>
      <c r="AL55" s="38"/>
      <c r="AM55" s="39"/>
      <c r="AN55" s="39"/>
      <c r="AO55" s="40"/>
      <c r="AP55" s="23"/>
      <c r="AQ55" s="37">
        <v>8</v>
      </c>
      <c r="AR55" s="37">
        <v>365</v>
      </c>
      <c r="AS55" s="37">
        <v>21</v>
      </c>
      <c r="AT55" s="38"/>
      <c r="AU55" s="39">
        <v>677</v>
      </c>
      <c r="AV55" s="39">
        <v>153</v>
      </c>
      <c r="AW55" s="40"/>
      <c r="AX55" s="23"/>
      <c r="AY55" s="37">
        <v>8</v>
      </c>
      <c r="AZ55" s="37">
        <v>294</v>
      </c>
      <c r="BA55" s="37">
        <v>19</v>
      </c>
      <c r="BB55" s="38"/>
      <c r="BC55" s="39">
        <v>937</v>
      </c>
      <c r="BD55" s="39">
        <v>464</v>
      </c>
      <c r="BE55" s="40"/>
      <c r="BF55" s="23"/>
      <c r="BG55" s="37"/>
      <c r="BH55" s="37"/>
      <c r="BI55" s="37"/>
      <c r="BJ55" s="133"/>
      <c r="BK55" s="39"/>
      <c r="BL55" s="39"/>
      <c r="BM55" s="40"/>
      <c r="BN55" s="23"/>
      <c r="BO55" s="37">
        <v>4.5</v>
      </c>
      <c r="BP55" s="37">
        <v>116</v>
      </c>
      <c r="BQ55" s="37">
        <v>6</v>
      </c>
      <c r="BR55" s="38"/>
      <c r="BS55" s="39">
        <v>283</v>
      </c>
      <c r="BT55" s="39">
        <v>115</v>
      </c>
      <c r="BU55" s="40"/>
      <c r="BV55" s="23"/>
      <c r="BW55" s="37">
        <v>2.2000000000000002</v>
      </c>
      <c r="BX55" s="37">
        <v>71</v>
      </c>
      <c r="BY55" s="37">
        <v>5</v>
      </c>
      <c r="BZ55" s="38"/>
      <c r="CA55" s="39">
        <v>115</v>
      </c>
      <c r="CB55" s="39">
        <v>25</v>
      </c>
      <c r="CC55" s="40"/>
      <c r="CD55" s="23"/>
      <c r="CE55" s="37">
        <v>8.3000000000000007</v>
      </c>
      <c r="CF55" s="37">
        <v>477</v>
      </c>
      <c r="CG55" s="37">
        <v>24</v>
      </c>
      <c r="CH55" s="38"/>
      <c r="CI55" s="39">
        <v>920</v>
      </c>
      <c r="CJ55" s="39">
        <v>432</v>
      </c>
      <c r="CK55" s="40"/>
      <c r="CL55" s="23"/>
      <c r="CM55" s="37">
        <v>3.1</v>
      </c>
      <c r="CN55" s="37">
        <v>110</v>
      </c>
      <c r="CO55" s="37">
        <v>9</v>
      </c>
      <c r="CP55" s="38"/>
      <c r="CQ55" s="39">
        <v>184</v>
      </c>
      <c r="CR55" s="39">
        <v>44</v>
      </c>
      <c r="CS55" s="40"/>
      <c r="CT55" s="23"/>
      <c r="CU55" s="37">
        <v>4.2</v>
      </c>
      <c r="CV55" s="37">
        <v>271</v>
      </c>
      <c r="CW55" s="37">
        <v>15</v>
      </c>
      <c r="CX55" s="38"/>
      <c r="CY55" s="39">
        <v>479</v>
      </c>
      <c r="CZ55" s="39">
        <v>188</v>
      </c>
      <c r="DA55" s="40"/>
      <c r="DB55" s="23"/>
      <c r="DC55" s="37">
        <v>4.4000000000000004</v>
      </c>
      <c r="DD55" s="37">
        <v>168</v>
      </c>
      <c r="DE55" s="37">
        <v>7</v>
      </c>
      <c r="DF55" s="38"/>
      <c r="DG55" s="39">
        <v>335</v>
      </c>
      <c r="DH55" s="39">
        <v>130</v>
      </c>
      <c r="DI55" s="40"/>
      <c r="DJ55" s="23"/>
      <c r="DK55" s="37">
        <v>8</v>
      </c>
      <c r="DL55" s="37">
        <v>315</v>
      </c>
      <c r="DM55" s="37">
        <v>18</v>
      </c>
      <c r="DN55" s="38"/>
      <c r="DO55" s="39">
        <v>723</v>
      </c>
      <c r="DP55" s="39">
        <v>236</v>
      </c>
      <c r="DQ55" s="40"/>
      <c r="DR55" s="23"/>
      <c r="DS55" s="37">
        <v>3</v>
      </c>
      <c r="DT55" s="37">
        <v>131</v>
      </c>
      <c r="DU55" s="37">
        <v>7</v>
      </c>
      <c r="DV55" s="38"/>
      <c r="DW55" s="39">
        <v>429</v>
      </c>
      <c r="DX55" s="39">
        <v>237</v>
      </c>
      <c r="DY55" s="40"/>
      <c r="DZ55" s="23"/>
      <c r="EA55" s="37"/>
      <c r="EB55" s="37"/>
      <c r="EC55" s="37"/>
      <c r="ED55" s="38"/>
      <c r="EE55" s="39"/>
      <c r="EF55" s="39"/>
      <c r="EG55" s="40"/>
      <c r="EH55" s="23"/>
      <c r="EI55" s="37"/>
      <c r="EJ55" s="37"/>
      <c r="EK55" s="37"/>
      <c r="EL55" s="38"/>
      <c r="EM55" s="39"/>
      <c r="EN55" s="39"/>
      <c r="EO55" s="40"/>
      <c r="EP55" s="23"/>
      <c r="EQ55" s="37">
        <v>3.2</v>
      </c>
      <c r="ER55" s="37">
        <v>189</v>
      </c>
      <c r="ES55" s="37">
        <v>9</v>
      </c>
      <c r="ET55" s="38"/>
      <c r="EU55" s="39">
        <v>240</v>
      </c>
      <c r="EV55" s="39">
        <v>39</v>
      </c>
      <c r="EW55" s="40"/>
      <c r="EX55" s="23"/>
      <c r="EY55" s="37"/>
      <c r="EZ55" s="37"/>
      <c r="FA55" s="37"/>
      <c r="FB55" s="38"/>
      <c r="FC55" s="39"/>
      <c r="FD55" s="39"/>
      <c r="FE55" s="40"/>
      <c r="FF55" s="23"/>
      <c r="FG55" s="37"/>
      <c r="FH55" s="37"/>
      <c r="FI55" s="37"/>
      <c r="FJ55" s="38"/>
      <c r="FK55" s="39"/>
      <c r="FL55" s="39"/>
      <c r="FM55" s="40"/>
      <c r="FN55" s="23"/>
    </row>
    <row r="56" spans="1:170" ht="16">
      <c r="A56" s="99" t="s">
        <v>47</v>
      </c>
      <c r="B56" s="100"/>
      <c r="C56" s="104">
        <f t="shared" ref="C56:E56" si="378">SUM(C32,C34:C38,C40:C44,C46:C50,C52:C55)</f>
        <v>56.699999999999996</v>
      </c>
      <c r="D56" s="104">
        <f t="shared" si="378"/>
        <v>1983</v>
      </c>
      <c r="E56" s="104">
        <f t="shared" si="378"/>
        <v>109</v>
      </c>
      <c r="F56" s="108">
        <f>IFERROR(SUM(D56/E56),0)</f>
        <v>18.192660550458715</v>
      </c>
      <c r="G56" s="110">
        <f t="shared" ref="G56:H56" si="379">SUM(G32,G34:G38,G40:G44,G46:G50,G52:G55)</f>
        <v>2392</v>
      </c>
      <c r="H56" s="110">
        <f t="shared" si="379"/>
        <v>419</v>
      </c>
      <c r="I56" s="112"/>
      <c r="J56" s="100"/>
      <c r="K56" s="104">
        <f t="shared" ref="K56:M56" si="380">SUM(K32,K34:K38,K40:K44,K46:K50,K52:K55)</f>
        <v>160</v>
      </c>
      <c r="L56" s="104">
        <f t="shared" si="380"/>
        <v>2710</v>
      </c>
      <c r="M56" s="104">
        <f t="shared" si="380"/>
        <v>307</v>
      </c>
      <c r="N56" s="108">
        <f>IFERROR(SUM(L56/M56),0)</f>
        <v>8.8273615635179148</v>
      </c>
      <c r="O56" s="110">
        <f t="shared" ref="O56:P56" si="381">SUM(O32,O34:O38,O40:O44,O46:O50,O52:O55)</f>
        <v>10258</v>
      </c>
      <c r="P56" s="110">
        <f t="shared" si="381"/>
        <v>3921</v>
      </c>
      <c r="Q56" s="112"/>
      <c r="R56" s="100"/>
      <c r="S56" s="104">
        <f t="shared" ref="S56:U56" si="382">SUM(S32,S34:S38,S40:S44,S46:S50,S52:S55)</f>
        <v>152</v>
      </c>
      <c r="T56" s="104">
        <f t="shared" si="382"/>
        <v>7135</v>
      </c>
      <c r="U56" s="104">
        <f t="shared" si="382"/>
        <v>481</v>
      </c>
      <c r="V56" s="108">
        <f>IFERROR(SUM(T56/U56),0)</f>
        <v>14.833679833679835</v>
      </c>
      <c r="W56" s="110">
        <f t="shared" ref="W56:X56" si="383">SUM(W32,W34:W38,W40:W44,W46:W50,W52:W55)</f>
        <v>11987</v>
      </c>
      <c r="X56" s="110">
        <f t="shared" si="383"/>
        <v>4268</v>
      </c>
      <c r="Y56" s="112"/>
      <c r="Z56" s="100"/>
      <c r="AA56" s="104">
        <f t="shared" ref="AA56:AC56" si="384">SUM(AA32,AA34:AA38,AA40:AA44,AA46:AA50,AA52:AA55)</f>
        <v>152</v>
      </c>
      <c r="AB56" s="104">
        <f t="shared" si="384"/>
        <v>8310</v>
      </c>
      <c r="AC56" s="104">
        <f t="shared" si="384"/>
        <v>532</v>
      </c>
      <c r="AD56" s="108">
        <f>IFERROR(SUM(AB56/AC56),0)</f>
        <v>15.6203007518797</v>
      </c>
      <c r="AE56" s="110">
        <f t="shared" ref="AE56:AF56" si="385">SUM(AE32,AE34:AE38,AE40:AE44,AE46:AE50,AE52:AE55)</f>
        <v>13403</v>
      </c>
      <c r="AF56" s="110">
        <f t="shared" si="385"/>
        <v>5213</v>
      </c>
      <c r="AG56" s="112"/>
      <c r="AH56" s="100"/>
      <c r="AI56" s="104">
        <f t="shared" ref="AI56:AK56" si="386">SUM(AI32,AI34:AI38,AI40:AI44,AI46:AI50,AI52:AI55)</f>
        <v>48.900000000000006</v>
      </c>
      <c r="AJ56" s="104">
        <f t="shared" si="386"/>
        <v>2193</v>
      </c>
      <c r="AK56" s="104">
        <f t="shared" si="386"/>
        <v>66</v>
      </c>
      <c r="AL56" s="108">
        <f>IFERROR(SUM(AJ56/AK56),0)</f>
        <v>33.227272727272727</v>
      </c>
      <c r="AM56" s="110">
        <f t="shared" ref="AM56:AN56" si="387">SUM(AM32,AM34:AM38,AM40:AM44,AM46:AM50,AM52:AM55)</f>
        <v>1829</v>
      </c>
      <c r="AN56" s="110">
        <f t="shared" si="387"/>
        <v>13</v>
      </c>
      <c r="AO56" s="112"/>
      <c r="AP56" s="100"/>
      <c r="AQ56" s="104">
        <f t="shared" ref="AQ56:AS56" si="388">SUM(AQ32,AQ34:AQ38,AQ40:AQ44,AQ46:AQ50,AQ52:AQ55)</f>
        <v>144</v>
      </c>
      <c r="AR56" s="104">
        <f t="shared" si="388"/>
        <v>6629</v>
      </c>
      <c r="AS56" s="104">
        <f t="shared" si="388"/>
        <v>428</v>
      </c>
      <c r="AT56" s="108">
        <f>IFERROR(SUM(AR56/AS56),0)</f>
        <v>15.488317757009346</v>
      </c>
      <c r="AU56" s="110">
        <f t="shared" ref="AU56:AV56" si="389">SUM(AU32,AU34:AU38,AU40:AU44,AU46:AU50,AU52:AU55)</f>
        <v>10416</v>
      </c>
      <c r="AV56" s="110">
        <f t="shared" si="389"/>
        <v>3193</v>
      </c>
      <c r="AW56" s="112"/>
      <c r="AX56" s="100"/>
      <c r="AY56" s="104">
        <f t="shared" ref="AY56:BA56" si="390">SUM(AY32,AY34:AY38,AY40:AY44,AY46:AY50,AY52:AY55)</f>
        <v>158</v>
      </c>
      <c r="AZ56" s="104">
        <f t="shared" si="390"/>
        <v>5762</v>
      </c>
      <c r="BA56" s="104">
        <f t="shared" si="390"/>
        <v>375</v>
      </c>
      <c r="BB56" s="108">
        <f>IFERROR(SUM(AZ56/BA56),0)</f>
        <v>15.365333333333334</v>
      </c>
      <c r="BC56" s="110">
        <f t="shared" ref="BC56:BD56" si="391">SUM(BC32,BC34:BC38,BC40:BC44,BC46:BC50,BC52:BC55)</f>
        <v>10614</v>
      </c>
      <c r="BD56" s="110">
        <f t="shared" si="391"/>
        <v>3227</v>
      </c>
      <c r="BE56" s="112"/>
      <c r="BF56" s="100"/>
      <c r="BG56" s="104">
        <f t="shared" ref="BG56:BI56" si="392">SUM(BG32,BG34:BG38,BG40:BG44,BG46:BG50,BG52:BG55)</f>
        <v>11.8</v>
      </c>
      <c r="BH56" s="104">
        <f t="shared" si="392"/>
        <v>476</v>
      </c>
      <c r="BI56" s="104">
        <f t="shared" si="392"/>
        <v>32</v>
      </c>
      <c r="BJ56" s="108">
        <f>IFERROR(SUM(BH56/BI56),0)</f>
        <v>14.875</v>
      </c>
      <c r="BK56" s="110">
        <f t="shared" ref="BK56:BL56" si="393">SUM(BK32,BK34:BK38,BK40:BK44,BK46:BK50,BK52:BK55)</f>
        <v>898</v>
      </c>
      <c r="BL56" s="110">
        <f t="shared" si="393"/>
        <v>522</v>
      </c>
      <c r="BM56" s="112"/>
      <c r="BN56" s="100"/>
      <c r="BO56" s="104">
        <f t="shared" ref="BO56:BQ56" si="394">SUM(BO32,BO34:BO38,BO40:BO44,BO46:BO50,BO52:BO55)</f>
        <v>93.6</v>
      </c>
      <c r="BP56" s="104">
        <f t="shared" si="394"/>
        <v>2147</v>
      </c>
      <c r="BQ56" s="104">
        <f t="shared" si="394"/>
        <v>116</v>
      </c>
      <c r="BR56" s="108">
        <f>IFERROR(SUM(BP56/BQ56),0)</f>
        <v>18.508620689655171</v>
      </c>
      <c r="BS56" s="110">
        <f t="shared" ref="BS56:BT56" si="395">SUM(BS32,BS34:BS38,BS40:BS44,BS46:BS50,BS52:BS55)</f>
        <v>3396</v>
      </c>
      <c r="BT56" s="110">
        <f t="shared" si="395"/>
        <v>953</v>
      </c>
      <c r="BU56" s="112"/>
      <c r="BV56" s="100"/>
      <c r="BW56" s="104">
        <f t="shared" ref="BW56:BY56" si="396">SUM(BW32,BW34:BW38,BW40:BW44,BW46:BW50,BW52:BW55)</f>
        <v>38.299999999999997</v>
      </c>
      <c r="BX56" s="104">
        <f t="shared" si="396"/>
        <v>1043</v>
      </c>
      <c r="BY56" s="104">
        <f t="shared" si="396"/>
        <v>59</v>
      </c>
      <c r="BZ56" s="108">
        <f>IFERROR(SUM(BX56/BY56),0)</f>
        <v>17.677966101694917</v>
      </c>
      <c r="CA56" s="110">
        <f t="shared" ref="CA56:CB56" si="397">SUM(CA32,CA34:CA38,CA40:CA44,CA46:CA50,CA52:CA55)</f>
        <v>1491</v>
      </c>
      <c r="CB56" s="110">
        <f t="shared" si="397"/>
        <v>337</v>
      </c>
      <c r="CC56" s="112"/>
      <c r="CD56" s="100"/>
      <c r="CE56" s="104">
        <f t="shared" ref="CE56:CG56" si="398">SUM(CE32,CE34:CE38,CE40:CE44,CE46:CE50,CE52:CE55)</f>
        <v>156.20000000000007</v>
      </c>
      <c r="CF56" s="104">
        <f t="shared" si="398"/>
        <v>8833</v>
      </c>
      <c r="CG56" s="104">
        <f t="shared" si="398"/>
        <v>408</v>
      </c>
      <c r="CH56" s="108">
        <f>IFERROR(SUM(CF56/CG56),0)</f>
        <v>21.649509803921568</v>
      </c>
      <c r="CI56" s="110">
        <f t="shared" ref="CI56:CJ56" si="399">SUM(CI32,CI34:CI38,CI40:CI44,CI46:CI50,CI52:CI55)</f>
        <v>10974</v>
      </c>
      <c r="CJ56" s="110">
        <f t="shared" si="399"/>
        <v>4742</v>
      </c>
      <c r="CK56" s="112"/>
      <c r="CL56" s="100"/>
      <c r="CM56" s="104">
        <f t="shared" ref="CM56:CO56" si="400">SUM(CM32,CM34:CM38,CM40:CM44,CM46:CM50,CM52:CM55)</f>
        <v>17.100000000000001</v>
      </c>
      <c r="CN56" s="104">
        <f t="shared" si="400"/>
        <v>763</v>
      </c>
      <c r="CO56" s="104">
        <f t="shared" si="400"/>
        <v>46</v>
      </c>
      <c r="CP56" s="108">
        <f>IFERROR(SUM(CN56/CO56),0)</f>
        <v>16.586956521739129</v>
      </c>
      <c r="CQ56" s="110">
        <f t="shared" ref="CQ56:CR56" si="401">SUM(CQ32,CQ34:CQ38,CQ40:CQ44,CQ46:CQ50,CQ52:CQ55)</f>
        <v>930</v>
      </c>
      <c r="CR56" s="110">
        <f t="shared" si="401"/>
        <v>233</v>
      </c>
      <c r="CS56" s="112"/>
      <c r="CT56" s="100"/>
      <c r="CU56" s="104">
        <f t="shared" ref="CU56:CW56" si="402">SUM(CU32,CU34:CU38,CU40:CU44,CU46:CU50,CU52:CU55)</f>
        <v>111.10000000000002</v>
      </c>
      <c r="CV56" s="104">
        <f t="shared" si="402"/>
        <v>7013</v>
      </c>
      <c r="CW56" s="104">
        <f t="shared" si="402"/>
        <v>333</v>
      </c>
      <c r="CX56" s="108">
        <f>IFERROR(SUM(CV56/CW56),0)</f>
        <v>21.06006006006006</v>
      </c>
      <c r="CY56" s="110">
        <f t="shared" ref="CY56:CZ56" si="403">SUM(CY32,CY34:CY38,CY40:CY44,CY46:CY50,CY52:CY55)</f>
        <v>8282</v>
      </c>
      <c r="CZ56" s="110">
        <f t="shared" si="403"/>
        <v>3399</v>
      </c>
      <c r="DA56" s="112"/>
      <c r="DB56" s="100"/>
      <c r="DC56" s="104">
        <f t="shared" ref="DC56:DE56" si="404">SUM(DC32,DC34:DC38,DC40:DC44,DC46:DC50,DC52:DC55)</f>
        <v>128.9</v>
      </c>
      <c r="DD56" s="104">
        <f t="shared" si="404"/>
        <v>5486</v>
      </c>
      <c r="DE56" s="104">
        <f t="shared" si="404"/>
        <v>251</v>
      </c>
      <c r="DF56" s="108">
        <f>IFERROR(SUM(DD56/DE56),0)</f>
        <v>21.856573705179283</v>
      </c>
      <c r="DG56" s="110">
        <f t="shared" ref="DG56:DH56" si="405">SUM(DG32,DG34:DG38,DG40:DG44,DG46:DG50,DG52:DG55)</f>
        <v>6624</v>
      </c>
      <c r="DH56" s="110">
        <f t="shared" si="405"/>
        <v>2114</v>
      </c>
      <c r="DI56" s="112"/>
      <c r="DJ56" s="100"/>
      <c r="DK56" s="104">
        <f t="shared" ref="DK56:DM56" si="406">SUM(DK32,DK34:DK38,DK40:DK44,DK46:DK50,DK52:DK55)</f>
        <v>154</v>
      </c>
      <c r="DL56" s="104">
        <f t="shared" si="406"/>
        <v>6142</v>
      </c>
      <c r="DM56" s="104">
        <f t="shared" si="406"/>
        <v>412</v>
      </c>
      <c r="DN56" s="108">
        <f>IFERROR(SUM(DL56/DM56),0)</f>
        <v>14.907766990291263</v>
      </c>
      <c r="DO56" s="110">
        <f t="shared" ref="DO56:DP56" si="407">SUM(DO32,DO34:DO38,DO40:DO44,DO46:DO50,DO52:DO55)</f>
        <v>10940</v>
      </c>
      <c r="DP56" s="110">
        <f t="shared" si="407"/>
        <v>3494</v>
      </c>
      <c r="DQ56" s="112"/>
      <c r="DR56" s="100"/>
      <c r="DS56" s="104">
        <f t="shared" ref="DS56:DU56" si="408">SUM(DS32,DS34:DS38,DS40:DS44,DS46:DS50,DS52:DS55)</f>
        <v>74</v>
      </c>
      <c r="DT56" s="104">
        <f t="shared" si="408"/>
        <v>2908</v>
      </c>
      <c r="DU56" s="104">
        <f t="shared" si="408"/>
        <v>164</v>
      </c>
      <c r="DV56" s="108">
        <f>IFERROR(SUM(DT56/DU56),0)</f>
        <v>17.73170731707317</v>
      </c>
      <c r="DW56" s="110">
        <f t="shared" ref="DW56:DX56" si="409">SUM(DW32,DW34:DW38,DW40:DW44,DW46:DW50,DW52:DW55)</f>
        <v>4662</v>
      </c>
      <c r="DX56" s="110">
        <f t="shared" si="409"/>
        <v>1127</v>
      </c>
      <c r="DY56" s="112"/>
      <c r="DZ56" s="100"/>
      <c r="EA56" s="104">
        <f t="shared" ref="EA56:EC56" si="410">SUM(EA32,EA34:EA38,EA40:EA44,EA46:EA50,EA52:EA55)</f>
        <v>81.900000000000006</v>
      </c>
      <c r="EB56" s="104">
        <f t="shared" si="410"/>
        <v>4568</v>
      </c>
      <c r="EC56" s="104">
        <f t="shared" si="410"/>
        <v>281</v>
      </c>
      <c r="ED56" s="108">
        <f>IFERROR(SUM(EB56/EC56),0)</f>
        <v>16.256227758007118</v>
      </c>
      <c r="EE56" s="110">
        <f t="shared" ref="EE56:EF56" si="411">SUM(EE32,EE34:EE38,EE40:EE44,EE46:EE50,EE52:EE55)</f>
        <v>7405</v>
      </c>
      <c r="EF56" s="110">
        <f t="shared" si="411"/>
        <v>4235</v>
      </c>
      <c r="EG56" s="112"/>
      <c r="EH56" s="100"/>
      <c r="EI56" s="104">
        <f t="shared" ref="EI56:EK56" si="412">SUM(EI32,EI34:EI38,EI40:EI44,EI46:EI50,EI52:EI55)</f>
        <v>26</v>
      </c>
      <c r="EJ56" s="104">
        <f t="shared" si="412"/>
        <v>1102</v>
      </c>
      <c r="EK56" s="104">
        <f t="shared" si="412"/>
        <v>62</v>
      </c>
      <c r="EL56" s="108">
        <f>IFERROR(SUM(EJ56/EK56),0)</f>
        <v>17.774193548387096</v>
      </c>
      <c r="EM56" s="110">
        <f t="shared" ref="EM56:EN56" si="413">SUM(EM32,EM34:EM38,EM40:EM44,EM46:EM50,EM52:EM55)</f>
        <v>2168</v>
      </c>
      <c r="EN56" s="110">
        <f t="shared" si="413"/>
        <v>1135</v>
      </c>
      <c r="EO56" s="112"/>
      <c r="EP56" s="100"/>
      <c r="EQ56" s="104">
        <f t="shared" ref="EQ56:ES56" si="414">SUM(EQ32,EQ34:EQ38,EQ40:EQ44,EQ46:EQ50,EQ52:EQ55)</f>
        <v>108.9</v>
      </c>
      <c r="ER56" s="104">
        <f t="shared" si="414"/>
        <v>6654</v>
      </c>
      <c r="ES56" s="104">
        <f t="shared" si="414"/>
        <v>285</v>
      </c>
      <c r="ET56" s="108">
        <f>IFERROR(SUM(ER56/ES56),0)</f>
        <v>23.347368421052632</v>
      </c>
      <c r="EU56" s="110">
        <f t="shared" ref="EU56:EV56" si="415">SUM(EU32,EU34:EU38,EU40:EU44,EU46:EU50,EU52:EU55)</f>
        <v>7691</v>
      </c>
      <c r="EV56" s="110">
        <f t="shared" si="415"/>
        <v>3063</v>
      </c>
      <c r="EW56" s="112"/>
      <c r="EX56" s="100"/>
      <c r="EY56" s="104">
        <f t="shared" ref="EY56:FA56" si="416">SUM(EY32,EY34:EY38,EY40:EY44,EY46:EY50,EY52:EY55)</f>
        <v>88.7</v>
      </c>
      <c r="EZ56" s="104">
        <f t="shared" si="416"/>
        <v>5503</v>
      </c>
      <c r="FA56" s="104">
        <f t="shared" si="416"/>
        <v>229</v>
      </c>
      <c r="FB56" s="108">
        <f>IFERROR(SUM(EZ56/FA56),0)</f>
        <v>24.030567685589521</v>
      </c>
      <c r="FC56" s="110">
        <f t="shared" ref="FC56:FD56" si="417">SUM(FC32,FC34:FC38,FC40:FC44,FC46:FC50,FC52:FC55)</f>
        <v>5839</v>
      </c>
      <c r="FD56" s="110">
        <f t="shared" si="417"/>
        <v>2249</v>
      </c>
      <c r="FE56" s="112"/>
      <c r="FF56" s="100"/>
      <c r="FG56" s="104">
        <f t="shared" ref="FG56:FI56" si="418">SUM(FG32,FG34:FG38,FG40:FG44,FG46:FG50,FG52:FG55)</f>
        <v>88.7</v>
      </c>
      <c r="FH56" s="104">
        <f t="shared" si="418"/>
        <v>5503</v>
      </c>
      <c r="FI56" s="104">
        <f t="shared" si="418"/>
        <v>229</v>
      </c>
      <c r="FJ56" s="108">
        <f>IFERROR(SUM(FH56/FI56),0)</f>
        <v>24.030567685589521</v>
      </c>
      <c r="FK56" s="110">
        <f t="shared" ref="FK56:FL56" si="419">SUM(FK32,FK34:FK38,FK40:FK44,FK46:FK50,FK52:FK55)</f>
        <v>5839</v>
      </c>
      <c r="FL56" s="110">
        <f t="shared" si="419"/>
        <v>2249</v>
      </c>
      <c r="FM56" s="112"/>
      <c r="FN56" s="100"/>
    </row>
    <row r="57" spans="1:170" ht="16">
      <c r="A57" s="36">
        <v>42430</v>
      </c>
      <c r="B57" s="23"/>
      <c r="C57" s="132"/>
      <c r="D57" s="132"/>
      <c r="E57" s="132"/>
      <c r="F57" s="133"/>
      <c r="G57" s="140"/>
      <c r="H57" s="140"/>
      <c r="I57" s="141">
        <f t="shared" ref="I57:I328" si="420">IFERROR(SUM(H57/G57),0)</f>
        <v>0</v>
      </c>
      <c r="J57" s="23"/>
      <c r="K57" s="132">
        <v>8</v>
      </c>
      <c r="L57" s="132">
        <v>97</v>
      </c>
      <c r="M57" s="132">
        <v>9</v>
      </c>
      <c r="N57" s="139"/>
      <c r="O57" s="140">
        <v>573</v>
      </c>
      <c r="P57" s="140">
        <v>320</v>
      </c>
      <c r="Q57" s="141">
        <f t="shared" ref="Q57:Q328" si="421">IFERROR(SUM(P57/O57),0)</f>
        <v>0.55846422338568935</v>
      </c>
      <c r="R57" s="23"/>
      <c r="S57" s="132"/>
      <c r="T57" s="132"/>
      <c r="U57" s="132"/>
      <c r="V57" s="142"/>
      <c r="W57" s="140"/>
      <c r="X57" s="140"/>
      <c r="Y57" s="141">
        <f t="shared" ref="Y57:Y328" si="422">IFERROR(SUM(X57/W57),0)</f>
        <v>0</v>
      </c>
      <c r="Z57" s="23"/>
      <c r="AA57" s="132">
        <v>8</v>
      </c>
      <c r="AB57" s="132">
        <v>353</v>
      </c>
      <c r="AC57" s="132">
        <v>25</v>
      </c>
      <c r="AD57" s="142"/>
      <c r="AE57" s="140">
        <v>962</v>
      </c>
      <c r="AF57" s="140">
        <v>526</v>
      </c>
      <c r="AG57" s="141">
        <f t="shared" ref="AG57:AG328" si="423">IFERROR(SUM(AF57/AE57),0)</f>
        <v>0.54677754677754675</v>
      </c>
      <c r="AH57" s="23"/>
      <c r="AI57" s="132">
        <v>1</v>
      </c>
      <c r="AJ57" s="132">
        <v>40</v>
      </c>
      <c r="AK57" s="132">
        <v>2</v>
      </c>
      <c r="AL57" s="142"/>
      <c r="AM57" s="140">
        <v>54</v>
      </c>
      <c r="AN57" s="140">
        <v>5</v>
      </c>
      <c r="AO57" s="141">
        <f t="shared" ref="AO57:AO107" si="424">IFERROR(SUM(AN57/AM57),0)</f>
        <v>9.2592592592592587E-2</v>
      </c>
      <c r="AP57" s="23"/>
      <c r="AQ57" s="132"/>
      <c r="AR57" s="132"/>
      <c r="AS57" s="132"/>
      <c r="AT57" s="139"/>
      <c r="AU57" s="140"/>
      <c r="AV57" s="140"/>
      <c r="AW57" s="141">
        <f t="shared" ref="AW57:AW328" si="425">IFERROR(SUM(AV57/AU57),0)</f>
        <v>0</v>
      </c>
      <c r="AX57" s="23"/>
      <c r="AY57" s="132">
        <v>8</v>
      </c>
      <c r="AZ57" s="132">
        <v>217</v>
      </c>
      <c r="BA57" s="132">
        <v>10</v>
      </c>
      <c r="BB57" s="142"/>
      <c r="BC57" s="140">
        <v>457</v>
      </c>
      <c r="BD57" s="140">
        <v>119</v>
      </c>
      <c r="BE57" s="141">
        <f t="shared" ref="BE57:BE328" si="426">IFERROR(SUM(BD57/BC57),0)</f>
        <v>0.26039387308533918</v>
      </c>
      <c r="BF57" s="23"/>
      <c r="BG57" s="132"/>
      <c r="BH57" s="132"/>
      <c r="BI57" s="132"/>
      <c r="BJ57" s="142"/>
      <c r="BK57" s="140"/>
      <c r="BL57" s="140"/>
      <c r="BM57" s="141">
        <f t="shared" ref="BM57:BM328" si="427">IFERROR(SUM(BL57/BK57),0)</f>
        <v>0</v>
      </c>
      <c r="BN57" s="23"/>
      <c r="BO57" s="132">
        <v>4.3</v>
      </c>
      <c r="BP57" s="132">
        <v>82</v>
      </c>
      <c r="BQ57" s="132">
        <v>7</v>
      </c>
      <c r="BR57" s="142"/>
      <c r="BS57" s="140">
        <v>287</v>
      </c>
      <c r="BT57" s="140">
        <v>146</v>
      </c>
      <c r="BU57" s="141">
        <f t="shared" ref="BU57:BU190" si="428">IFERROR(SUM(BT57/BS57),0)</f>
        <v>0.50871080139372826</v>
      </c>
      <c r="BV57" s="23"/>
      <c r="BW57" s="132"/>
      <c r="BX57" s="132"/>
      <c r="BY57" s="132"/>
      <c r="BZ57" s="142"/>
      <c r="CA57" s="140"/>
      <c r="CB57" s="140"/>
      <c r="CC57" s="141">
        <f t="shared" ref="CC57:CC328" si="429">IFERROR(SUM(CB57/CA57),0)</f>
        <v>0</v>
      </c>
      <c r="CD57" s="23"/>
      <c r="CE57" s="132">
        <v>8.3000000000000007</v>
      </c>
      <c r="CF57" s="132">
        <v>409</v>
      </c>
      <c r="CG57" s="132">
        <v>30</v>
      </c>
      <c r="CH57" s="142"/>
      <c r="CI57" s="140">
        <v>1003</v>
      </c>
      <c r="CJ57" s="140">
        <v>349</v>
      </c>
      <c r="CK57" s="141">
        <f t="shared" ref="CK57:CK328" si="430">IFERROR(SUM(CJ57/CI57),0)</f>
        <v>0.34795613160518446</v>
      </c>
      <c r="CL57" s="23"/>
      <c r="CM57" s="132"/>
      <c r="CN57" s="132"/>
      <c r="CO57" s="132"/>
      <c r="CP57" s="142"/>
      <c r="CQ57" s="140"/>
      <c r="CR57" s="140"/>
      <c r="CS57" s="141">
        <f t="shared" ref="CS57:CS328" si="431">IFERROR(SUM(CR57/CQ57),0)</f>
        <v>0</v>
      </c>
      <c r="CT57" s="23"/>
      <c r="CU57" s="132">
        <v>6</v>
      </c>
      <c r="CV57" s="132">
        <v>258</v>
      </c>
      <c r="CW57" s="132">
        <v>24</v>
      </c>
      <c r="CX57" s="142"/>
      <c r="CY57" s="140">
        <v>881</v>
      </c>
      <c r="CZ57" s="140">
        <v>453</v>
      </c>
      <c r="DA57" s="141">
        <f t="shared" ref="DA57:DA190" si="432">IFERROR(SUM(CZ57/CY57),0)</f>
        <v>0.5141884222474461</v>
      </c>
      <c r="DB57" s="23"/>
      <c r="DC57" s="132">
        <v>6</v>
      </c>
      <c r="DD57" s="132">
        <v>265</v>
      </c>
      <c r="DE57" s="132">
        <v>5</v>
      </c>
      <c r="DF57" s="142"/>
      <c r="DG57" s="140">
        <v>241</v>
      </c>
      <c r="DH57" s="140">
        <v>-69</v>
      </c>
      <c r="DI57" s="141">
        <f t="shared" ref="DI57:DI328" si="433">IFERROR(SUM(DH57/DG57),0)</f>
        <v>-0.2863070539419087</v>
      </c>
      <c r="DJ57" s="23"/>
      <c r="DK57" s="132">
        <v>8</v>
      </c>
      <c r="DL57" s="132">
        <v>230</v>
      </c>
      <c r="DM57" s="132">
        <v>18</v>
      </c>
      <c r="DN57" s="142"/>
      <c r="DO57" s="140">
        <v>435</v>
      </c>
      <c r="DP57" s="140">
        <v>45</v>
      </c>
      <c r="DQ57" s="141">
        <f t="shared" ref="DQ57:DQ328" si="434">IFERROR(SUM(DP57/DO57),0)</f>
        <v>0.10344827586206896</v>
      </c>
      <c r="DR57" s="23"/>
      <c r="DS57" s="132"/>
      <c r="DT57" s="132"/>
      <c r="DU57" s="132"/>
      <c r="DV57" s="142"/>
      <c r="DW57" s="140"/>
      <c r="DX57" s="140"/>
      <c r="DY57" s="141">
        <f t="shared" ref="DY57:DY328" si="435">IFERROR(SUM(DX57/DW57),0)</f>
        <v>0</v>
      </c>
      <c r="DZ57" s="23"/>
      <c r="EA57" s="132">
        <v>8</v>
      </c>
      <c r="EB57" s="132">
        <v>376</v>
      </c>
      <c r="EC57" s="132">
        <v>26</v>
      </c>
      <c r="ED57" s="142"/>
      <c r="EE57" s="140">
        <v>772</v>
      </c>
      <c r="EF57" s="140">
        <v>348</v>
      </c>
      <c r="EG57" s="141">
        <f t="shared" ref="EG57:EG328" si="436">IFERROR(SUM(EF57/EE57),0)</f>
        <v>0.45077720207253885</v>
      </c>
      <c r="EH57" s="23"/>
      <c r="EI57" s="132">
        <v>3</v>
      </c>
      <c r="EJ57" s="132">
        <v>125</v>
      </c>
      <c r="EK57" s="132">
        <v>7</v>
      </c>
      <c r="EL57" s="142"/>
      <c r="EM57" s="140">
        <v>205</v>
      </c>
      <c r="EN57" s="140">
        <v>48</v>
      </c>
      <c r="EO57" s="141">
        <f t="shared" ref="EO57:EO103" si="437">IFERROR(SUM(EN57/EM57),0)</f>
        <v>0.23414634146341465</v>
      </c>
      <c r="EP57" s="23"/>
      <c r="EQ57" s="132">
        <v>5.3</v>
      </c>
      <c r="ER57" s="132">
        <v>277</v>
      </c>
      <c r="ES57" s="132">
        <v>10</v>
      </c>
      <c r="ET57" s="142"/>
      <c r="EU57" s="140">
        <v>466</v>
      </c>
      <c r="EV57" s="140">
        <v>159</v>
      </c>
      <c r="EW57" s="141">
        <f t="shared" ref="EW57:EW328" si="438">IFERROR(SUM(EV57/EU57),0)</f>
        <v>0.34120171673819744</v>
      </c>
      <c r="EX57" s="23"/>
      <c r="EY57" s="132"/>
      <c r="EZ57" s="132"/>
      <c r="FA57" s="132"/>
      <c r="FB57" s="142"/>
      <c r="FC57" s="140"/>
      <c r="FD57" s="140"/>
      <c r="FE57" s="141">
        <f t="shared" ref="FE57:FE328" si="439">IFERROR(SUM(FD57/FC57),0)</f>
        <v>0</v>
      </c>
      <c r="FF57" s="23"/>
      <c r="FG57" s="132">
        <v>3</v>
      </c>
      <c r="FH57" s="132">
        <v>69</v>
      </c>
      <c r="FI57" s="132">
        <v>4</v>
      </c>
      <c r="FJ57" s="142"/>
      <c r="FK57" s="140">
        <v>103</v>
      </c>
      <c r="FL57" s="140">
        <v>-31</v>
      </c>
      <c r="FM57" s="141">
        <f t="shared" ref="FM57:FM328" si="440">IFERROR(SUM(FL57/FK57),0)</f>
        <v>-0.30097087378640774</v>
      </c>
      <c r="FN57" s="23"/>
    </row>
    <row r="58" spans="1:170" ht="16">
      <c r="A58" s="48" t="s">
        <v>42</v>
      </c>
      <c r="B58" s="23"/>
      <c r="C58" s="49">
        <f t="shared" ref="C58:E58" si="441">SUM(C52:C55,C57)</f>
        <v>12.700000000000001</v>
      </c>
      <c r="D58" s="49">
        <f t="shared" si="441"/>
        <v>371</v>
      </c>
      <c r="E58" s="49">
        <f t="shared" si="441"/>
        <v>10</v>
      </c>
      <c r="F58" s="50">
        <f>IFERROR(SUM(D58/E58),0)</f>
        <v>37.1</v>
      </c>
      <c r="G58" s="51">
        <f t="shared" ref="G58:H58" si="442">SUM(G52:G55,G57)</f>
        <v>426</v>
      </c>
      <c r="H58" s="51">
        <f t="shared" si="442"/>
        <v>-49</v>
      </c>
      <c r="I58" s="52">
        <f t="shared" si="420"/>
        <v>-0.11502347417840375</v>
      </c>
      <c r="J58" s="23"/>
      <c r="K58" s="49">
        <f t="shared" ref="K58:M58" si="443">SUM(K52:K55,K57)</f>
        <v>40</v>
      </c>
      <c r="L58" s="49">
        <f t="shared" si="443"/>
        <v>550</v>
      </c>
      <c r="M58" s="49">
        <f t="shared" si="443"/>
        <v>64</v>
      </c>
      <c r="N58" s="50">
        <f>IFERROR(SUM(L58/M58),0)</f>
        <v>8.59375</v>
      </c>
      <c r="O58" s="51">
        <f t="shared" ref="O58:P58" si="444">SUM(O52:O55,O57)</f>
        <v>3032</v>
      </c>
      <c r="P58" s="51">
        <f t="shared" si="444"/>
        <v>1456</v>
      </c>
      <c r="Q58" s="52">
        <f t="shared" si="421"/>
        <v>0.48021108179419525</v>
      </c>
      <c r="R58" s="23"/>
      <c r="S58" s="49">
        <f t="shared" ref="S58:U58" si="445">SUM(S52:S55,S57)</f>
        <v>24</v>
      </c>
      <c r="T58" s="49">
        <f t="shared" si="445"/>
        <v>1461</v>
      </c>
      <c r="U58" s="49">
        <f t="shared" si="445"/>
        <v>75</v>
      </c>
      <c r="V58" s="50">
        <f>IFERROR(SUM(T58/U58),0)</f>
        <v>19.48</v>
      </c>
      <c r="W58" s="51">
        <f t="shared" ref="W58:X58" si="446">SUM(W52:W55,W57)</f>
        <v>2053</v>
      </c>
      <c r="X58" s="51">
        <f t="shared" si="446"/>
        <v>512</v>
      </c>
      <c r="Y58" s="52">
        <f t="shared" si="422"/>
        <v>0.24939113492450074</v>
      </c>
      <c r="Z58" s="23"/>
      <c r="AA58" s="49">
        <f t="shared" ref="AA58:AC58" si="447">SUM(AA52:AA55,AA57)</f>
        <v>40</v>
      </c>
      <c r="AB58" s="49">
        <f t="shared" si="447"/>
        <v>2091</v>
      </c>
      <c r="AC58" s="49">
        <f t="shared" si="447"/>
        <v>117</v>
      </c>
      <c r="AD58" s="50">
        <f>IFERROR(SUM(AB58/AC58),0)</f>
        <v>17.871794871794872</v>
      </c>
      <c r="AE58" s="51">
        <f t="shared" ref="AE58:AF58" si="448">SUM(AE52:AE55,AE57)</f>
        <v>3863</v>
      </c>
      <c r="AF58" s="51">
        <f t="shared" si="448"/>
        <v>1431</v>
      </c>
      <c r="AG58" s="52">
        <f t="shared" si="423"/>
        <v>0.37043748382086461</v>
      </c>
      <c r="AH58" s="23"/>
      <c r="AI58" s="49">
        <f t="shared" ref="AI58:AK58" si="449">SUM(AI52:AI55,AI57)</f>
        <v>12.2</v>
      </c>
      <c r="AJ58" s="49">
        <f t="shared" si="449"/>
        <v>515</v>
      </c>
      <c r="AK58" s="49">
        <f t="shared" si="449"/>
        <v>19</v>
      </c>
      <c r="AL58" s="50">
        <f>IFERROR(SUM(AJ58/AK58),0)</f>
        <v>27.105263157894736</v>
      </c>
      <c r="AM58" s="51">
        <f t="shared" ref="AM58:AN58" si="450">SUM(AM52:AM55,AM57)</f>
        <v>593</v>
      </c>
      <c r="AN58" s="51">
        <f t="shared" si="450"/>
        <v>76</v>
      </c>
      <c r="AO58" s="52">
        <f t="shared" si="424"/>
        <v>0.12816188870151771</v>
      </c>
      <c r="AP58" s="23"/>
      <c r="AQ58" s="49">
        <f t="shared" ref="AQ58:AS58" si="451">SUM(AQ52:AQ55,AQ57)</f>
        <v>32</v>
      </c>
      <c r="AR58" s="49">
        <f t="shared" si="451"/>
        <v>1444</v>
      </c>
      <c r="AS58" s="49">
        <f t="shared" si="451"/>
        <v>101</v>
      </c>
      <c r="AT58" s="50">
        <f>IFERROR(SUM(AR58/AS58),0)</f>
        <v>14.297029702970297</v>
      </c>
      <c r="AU58" s="51">
        <f t="shared" ref="AU58:AV58" si="452">SUM(AU52:AU55,AU57)</f>
        <v>2971</v>
      </c>
      <c r="AV58" s="51">
        <f t="shared" si="452"/>
        <v>1115</v>
      </c>
      <c r="AW58" s="52">
        <f t="shared" si="425"/>
        <v>0.3752945136317738</v>
      </c>
      <c r="AX58" s="23"/>
      <c r="AY58" s="49">
        <f t="shared" ref="AY58:BA58" si="453">SUM(AY52:AY55,AY57)</f>
        <v>40</v>
      </c>
      <c r="AZ58" s="49">
        <f t="shared" si="453"/>
        <v>1322</v>
      </c>
      <c r="BA58" s="49">
        <f t="shared" si="453"/>
        <v>87</v>
      </c>
      <c r="BB58" s="50">
        <f>IFERROR(SUM(AZ58/BA58),0)</f>
        <v>15.195402298850574</v>
      </c>
      <c r="BC58" s="51">
        <f t="shared" ref="BC58:BD58" si="454">SUM(BC52:BC55,BC57)</f>
        <v>3432</v>
      </c>
      <c r="BD58" s="51">
        <f t="shared" si="454"/>
        <v>1421</v>
      </c>
      <c r="BE58" s="52">
        <f t="shared" si="426"/>
        <v>0.41404428904428903</v>
      </c>
      <c r="BF58" s="23"/>
      <c r="BG58" s="49">
        <f t="shared" ref="BG58:BI58" si="455">SUM(BG52:BG55,BG57)</f>
        <v>0</v>
      </c>
      <c r="BH58" s="49">
        <f t="shared" si="455"/>
        <v>0</v>
      </c>
      <c r="BI58" s="49">
        <f t="shared" si="455"/>
        <v>0</v>
      </c>
      <c r="BJ58" s="50">
        <f>IFERROR(SUM(BH58/BI58),0)</f>
        <v>0</v>
      </c>
      <c r="BK58" s="51">
        <f t="shared" ref="BK58:BL58" si="456">SUM(BK52:BK55,BK57)</f>
        <v>0</v>
      </c>
      <c r="BL58" s="51">
        <f t="shared" si="456"/>
        <v>0</v>
      </c>
      <c r="BM58" s="52">
        <f t="shared" si="427"/>
        <v>0</v>
      </c>
      <c r="BN58" s="23"/>
      <c r="BO58" s="49">
        <f t="shared" ref="BO58:BQ58" si="457">SUM(BO52:BO55,BO57)</f>
        <v>23.2</v>
      </c>
      <c r="BP58" s="49">
        <f t="shared" si="457"/>
        <v>525</v>
      </c>
      <c r="BQ58" s="49">
        <f t="shared" si="457"/>
        <v>32</v>
      </c>
      <c r="BR58" s="50">
        <f>IFERROR(SUM(BP58/BQ58),0)</f>
        <v>16.40625</v>
      </c>
      <c r="BS58" s="51">
        <f t="shared" ref="BS58:BT58" si="458">SUM(BS52:BS55,BS57)</f>
        <v>1329</v>
      </c>
      <c r="BT58" s="51">
        <f t="shared" si="458"/>
        <v>586</v>
      </c>
      <c r="BU58" s="52">
        <f t="shared" si="428"/>
        <v>0.44093303235515424</v>
      </c>
      <c r="BV58" s="23"/>
      <c r="BW58" s="49">
        <f t="shared" ref="BW58:BY58" si="459">SUM(BW52:BW55,BW57)</f>
        <v>9.1000000000000014</v>
      </c>
      <c r="BX58" s="49">
        <f t="shared" si="459"/>
        <v>358</v>
      </c>
      <c r="BY58" s="49">
        <f t="shared" si="459"/>
        <v>15</v>
      </c>
      <c r="BZ58" s="50">
        <f>IFERROR(SUM(BX58/BY58),0)</f>
        <v>23.866666666666667</v>
      </c>
      <c r="CA58" s="51">
        <f t="shared" ref="CA58:CB58" si="460">SUM(CA52:CA55,CA57)</f>
        <v>451</v>
      </c>
      <c r="CB58" s="51">
        <f t="shared" si="460"/>
        <v>99</v>
      </c>
      <c r="CC58" s="52">
        <f t="shared" si="429"/>
        <v>0.21951219512195122</v>
      </c>
      <c r="CD58" s="23"/>
      <c r="CE58" s="49">
        <f t="shared" ref="CE58:CG58" si="461">SUM(CE52:CE55,CE57)</f>
        <v>41.5</v>
      </c>
      <c r="CF58" s="49">
        <f t="shared" si="461"/>
        <v>2289</v>
      </c>
      <c r="CG58" s="49">
        <f t="shared" si="461"/>
        <v>130</v>
      </c>
      <c r="CH58" s="50">
        <f>IFERROR(SUM(CF58/CG58),0)</f>
        <v>17.607692307692307</v>
      </c>
      <c r="CI58" s="51">
        <f t="shared" ref="CI58:CJ58" si="462">SUM(CI52:CI55,CI57)</f>
        <v>4389</v>
      </c>
      <c r="CJ58" s="51">
        <f t="shared" si="462"/>
        <v>2100</v>
      </c>
      <c r="CK58" s="52">
        <f t="shared" si="430"/>
        <v>0.4784688995215311</v>
      </c>
      <c r="CL58" s="23"/>
      <c r="CM58" s="49">
        <f t="shared" ref="CM58:CO58" si="463">SUM(CM52:CM55,CM57)</f>
        <v>13.1</v>
      </c>
      <c r="CN58" s="49">
        <f t="shared" si="463"/>
        <v>539</v>
      </c>
      <c r="CO58" s="49">
        <f t="shared" si="463"/>
        <v>38</v>
      </c>
      <c r="CP58" s="50">
        <f>IFERROR(SUM(CN58/CO58),0)</f>
        <v>14.184210526315789</v>
      </c>
      <c r="CQ58" s="51">
        <f t="shared" ref="CQ58:CR58" si="464">SUM(CQ52:CQ55,CQ57)</f>
        <v>763</v>
      </c>
      <c r="CR58" s="51">
        <f t="shared" si="464"/>
        <v>208</v>
      </c>
      <c r="CS58" s="52">
        <f t="shared" si="431"/>
        <v>0.27260812581913502</v>
      </c>
      <c r="CT58" s="23"/>
      <c r="CU58" s="49">
        <f t="shared" ref="CU58:CW58" si="465">SUM(CU52:CU55,CU57)</f>
        <v>26.2</v>
      </c>
      <c r="CV58" s="49">
        <f t="shared" si="465"/>
        <v>1618</v>
      </c>
      <c r="CW58" s="49">
        <f t="shared" si="465"/>
        <v>97</v>
      </c>
      <c r="CX58" s="50">
        <f>IFERROR(SUM(CV58/CW58),0)</f>
        <v>16.680412371134022</v>
      </c>
      <c r="CY58" s="51">
        <f t="shared" ref="CY58:CZ58" si="466">SUM(CY52:CY55,CY57)</f>
        <v>3039</v>
      </c>
      <c r="CZ58" s="51">
        <f t="shared" si="466"/>
        <v>1405</v>
      </c>
      <c r="DA58" s="52">
        <f t="shared" si="432"/>
        <v>0.46232313260941099</v>
      </c>
      <c r="DB58" s="23"/>
      <c r="DC58" s="49">
        <f t="shared" ref="DC58:DE58" si="467">SUM(DC52:DC55,DC57)</f>
        <v>26.6</v>
      </c>
      <c r="DD58" s="49">
        <f t="shared" si="467"/>
        <v>1154</v>
      </c>
      <c r="DE58" s="49">
        <f t="shared" si="467"/>
        <v>37</v>
      </c>
      <c r="DF58" s="50">
        <f>IFERROR(SUM(DD58/DE58),0)</f>
        <v>31.189189189189189</v>
      </c>
      <c r="DG58" s="51">
        <f t="shared" ref="DG58:DH58" si="468">SUM(DG52:DG55,DG57)</f>
        <v>1393</v>
      </c>
      <c r="DH58" s="51">
        <f t="shared" si="468"/>
        <v>206</v>
      </c>
      <c r="DI58" s="52">
        <f t="shared" si="433"/>
        <v>0.14788226848528357</v>
      </c>
      <c r="DJ58" s="23"/>
      <c r="DK58" s="49">
        <f t="shared" ref="DK58:DM58" si="469">SUM(DK52:DK55,DK57)</f>
        <v>40</v>
      </c>
      <c r="DL58" s="49">
        <f t="shared" si="469"/>
        <v>1425</v>
      </c>
      <c r="DM58" s="49">
        <f t="shared" si="469"/>
        <v>95</v>
      </c>
      <c r="DN58" s="50">
        <f>IFERROR(SUM(DL58/DM58),0)</f>
        <v>15</v>
      </c>
      <c r="DO58" s="51">
        <f t="shared" ref="DO58:DP58" si="470">SUM(DO52:DO55,DO57)</f>
        <v>3023</v>
      </c>
      <c r="DP58" s="51">
        <f t="shared" si="470"/>
        <v>913</v>
      </c>
      <c r="DQ58" s="52">
        <f t="shared" si="434"/>
        <v>0.30201786304995037</v>
      </c>
      <c r="DR58" s="23"/>
      <c r="DS58" s="49">
        <f t="shared" ref="DS58:DU58" si="471">SUM(DS52:DS55,DS57)</f>
        <v>12</v>
      </c>
      <c r="DT58" s="49">
        <f t="shared" si="471"/>
        <v>647</v>
      </c>
      <c r="DU58" s="49">
        <f t="shared" si="471"/>
        <v>34</v>
      </c>
      <c r="DV58" s="50">
        <f>IFERROR(SUM(DT58/DU58),0)</f>
        <v>19.029411764705884</v>
      </c>
      <c r="DW58" s="51">
        <f t="shared" ref="DW58:DX58" si="472">SUM(DW52:DW55,DW57)</f>
        <v>1257</v>
      </c>
      <c r="DX58" s="51">
        <f t="shared" si="472"/>
        <v>515</v>
      </c>
      <c r="DY58" s="52">
        <f t="shared" si="435"/>
        <v>0.40970564836913287</v>
      </c>
      <c r="DZ58" s="23"/>
      <c r="EA58" s="49">
        <f t="shared" ref="EA58:EC58" si="473">SUM(EA52:EA55,EA57)</f>
        <v>22</v>
      </c>
      <c r="EB58" s="49">
        <f t="shared" si="473"/>
        <v>1193</v>
      </c>
      <c r="EC58" s="49">
        <f t="shared" si="473"/>
        <v>69</v>
      </c>
      <c r="ED58" s="50">
        <f>IFERROR(SUM(EB58/EC58),0)</f>
        <v>17.289855072463769</v>
      </c>
      <c r="EE58" s="51">
        <f t="shared" ref="EE58:EF58" si="474">SUM(EE52:EE55,EE57)</f>
        <v>2089</v>
      </c>
      <c r="EF58" s="51">
        <f t="shared" si="474"/>
        <v>996</v>
      </c>
      <c r="EG58" s="52">
        <f t="shared" si="436"/>
        <v>0.47678314983245573</v>
      </c>
      <c r="EH58" s="23"/>
      <c r="EI58" s="49">
        <f t="shared" ref="EI58:EK58" si="475">SUM(EI52:EI55,EI57)</f>
        <v>9</v>
      </c>
      <c r="EJ58" s="49">
        <f t="shared" si="475"/>
        <v>423</v>
      </c>
      <c r="EK58" s="49">
        <f t="shared" si="475"/>
        <v>23</v>
      </c>
      <c r="EL58" s="50">
        <f>IFERROR(SUM(EJ58/EK58),0)</f>
        <v>18.391304347826086</v>
      </c>
      <c r="EM58" s="51">
        <f t="shared" ref="EM58:EN58" si="476">SUM(EM52:EM55,EM57)</f>
        <v>841</v>
      </c>
      <c r="EN58" s="51">
        <f t="shared" si="476"/>
        <v>396</v>
      </c>
      <c r="EO58" s="52">
        <f t="shared" si="437"/>
        <v>0.47086801426872771</v>
      </c>
      <c r="EP58" s="23"/>
      <c r="EQ58" s="49">
        <f t="shared" ref="EQ58:ES58" si="477">SUM(EQ52:EQ55,EQ57)</f>
        <v>25.5</v>
      </c>
      <c r="ER58" s="49">
        <f t="shared" si="477"/>
        <v>1428</v>
      </c>
      <c r="ES58" s="49">
        <f t="shared" si="477"/>
        <v>66</v>
      </c>
      <c r="ET58" s="50">
        <f>IFERROR(SUM(ER58/ES58),0)</f>
        <v>21.636363636363637</v>
      </c>
      <c r="EU58" s="51">
        <f t="shared" ref="EU58:EV58" si="478">SUM(EU52:EU55,EU57)</f>
        <v>2318</v>
      </c>
      <c r="EV58" s="51">
        <f t="shared" si="478"/>
        <v>973</v>
      </c>
      <c r="EW58" s="52">
        <f t="shared" si="438"/>
        <v>0.4197584124245039</v>
      </c>
      <c r="EX58" s="23"/>
      <c r="EY58" s="49">
        <f t="shared" ref="EY58:FA58" si="479">SUM(EY52:EY55,EY57)</f>
        <v>0</v>
      </c>
      <c r="EZ58" s="49">
        <f t="shared" si="479"/>
        <v>0</v>
      </c>
      <c r="FA58" s="49">
        <f t="shared" si="479"/>
        <v>0</v>
      </c>
      <c r="FB58" s="50">
        <f>IFERROR(SUM(EZ58/FA58),0)</f>
        <v>0</v>
      </c>
      <c r="FC58" s="51">
        <f t="shared" ref="FC58:FD58" si="480">SUM(FC52:FC55,FC57)</f>
        <v>0</v>
      </c>
      <c r="FD58" s="51">
        <f t="shared" si="480"/>
        <v>0</v>
      </c>
      <c r="FE58" s="52">
        <f t="shared" si="439"/>
        <v>0</v>
      </c>
      <c r="FF58" s="23"/>
      <c r="FG58" s="49">
        <f t="shared" ref="FG58:FI58" si="481">SUM(FG52:FG55,FG57)</f>
        <v>3</v>
      </c>
      <c r="FH58" s="49">
        <f t="shared" si="481"/>
        <v>69</v>
      </c>
      <c r="FI58" s="49">
        <f t="shared" si="481"/>
        <v>4</v>
      </c>
      <c r="FJ58" s="50">
        <f>IFERROR(SUM(FH58/FI58),0)</f>
        <v>17.25</v>
      </c>
      <c r="FK58" s="51">
        <f t="shared" ref="FK58:FL58" si="482">SUM(FK52:FK55,FK57)</f>
        <v>103</v>
      </c>
      <c r="FL58" s="51">
        <f t="shared" si="482"/>
        <v>-31</v>
      </c>
      <c r="FM58" s="52">
        <f t="shared" si="440"/>
        <v>-0.30097087378640774</v>
      </c>
      <c r="FN58" s="23"/>
    </row>
    <row r="59" spans="1:170" ht="16">
      <c r="A59" s="36">
        <v>42433</v>
      </c>
      <c r="B59" s="23"/>
      <c r="C59" s="37">
        <v>4.4000000000000004</v>
      </c>
      <c r="D59" s="37">
        <v>128</v>
      </c>
      <c r="E59" s="37">
        <v>11</v>
      </c>
      <c r="F59" s="38"/>
      <c r="G59" s="39">
        <v>305</v>
      </c>
      <c r="H59" s="39">
        <v>133</v>
      </c>
      <c r="I59" s="40">
        <f t="shared" si="420"/>
        <v>0.43606557377049182</v>
      </c>
      <c r="J59" s="23"/>
      <c r="K59" s="37">
        <v>8</v>
      </c>
      <c r="L59" s="37">
        <v>127</v>
      </c>
      <c r="M59" s="37">
        <v>13</v>
      </c>
      <c r="N59" s="38"/>
      <c r="O59" s="39">
        <v>467</v>
      </c>
      <c r="P59" s="39">
        <v>166</v>
      </c>
      <c r="Q59" s="40">
        <f t="shared" si="421"/>
        <v>0.35546038543897218</v>
      </c>
      <c r="R59" s="23"/>
      <c r="S59" s="37">
        <v>8</v>
      </c>
      <c r="T59" s="37">
        <v>550</v>
      </c>
      <c r="U59" s="37">
        <v>33</v>
      </c>
      <c r="V59" s="38"/>
      <c r="W59" s="39">
        <v>851</v>
      </c>
      <c r="X59" s="39">
        <v>287</v>
      </c>
      <c r="Y59" s="40">
        <f t="shared" si="422"/>
        <v>0.33725029377203292</v>
      </c>
      <c r="Z59" s="23"/>
      <c r="AA59" s="37">
        <v>8</v>
      </c>
      <c r="AB59" s="37">
        <v>474</v>
      </c>
      <c r="AC59" s="37">
        <v>40</v>
      </c>
      <c r="AD59" s="38"/>
      <c r="AE59" s="39">
        <v>1086</v>
      </c>
      <c r="AF59" s="39">
        <v>568</v>
      </c>
      <c r="AG59" s="40">
        <f t="shared" si="423"/>
        <v>0.52302025782688766</v>
      </c>
      <c r="AH59" s="23"/>
      <c r="AI59" s="37">
        <v>3.4</v>
      </c>
      <c r="AJ59" s="37">
        <v>129</v>
      </c>
      <c r="AK59" s="37">
        <v>6</v>
      </c>
      <c r="AL59" s="38"/>
      <c r="AM59" s="39">
        <v>152</v>
      </c>
      <c r="AN59" s="39">
        <v>0</v>
      </c>
      <c r="AO59" s="40">
        <f t="shared" si="424"/>
        <v>0</v>
      </c>
      <c r="AP59" s="23"/>
      <c r="AQ59" s="37">
        <v>8</v>
      </c>
      <c r="AR59" s="37">
        <v>366</v>
      </c>
      <c r="AS59" s="37">
        <v>31</v>
      </c>
      <c r="AT59" s="38"/>
      <c r="AU59" s="39">
        <v>832</v>
      </c>
      <c r="AV59" s="39">
        <v>394</v>
      </c>
      <c r="AW59" s="40">
        <f t="shared" si="425"/>
        <v>0.47355769230769229</v>
      </c>
      <c r="AX59" s="23"/>
      <c r="AY59" s="37">
        <v>8</v>
      </c>
      <c r="AZ59" s="37">
        <v>210</v>
      </c>
      <c r="BA59" s="37">
        <v>10</v>
      </c>
      <c r="BB59" s="38"/>
      <c r="BC59" s="39">
        <v>337</v>
      </c>
      <c r="BD59" s="39">
        <v>3</v>
      </c>
      <c r="BE59" s="40">
        <f t="shared" si="426"/>
        <v>8.9020771513353119E-3</v>
      </c>
      <c r="BF59" s="23"/>
      <c r="BG59" s="37"/>
      <c r="BH59" s="37"/>
      <c r="BI59" s="37"/>
      <c r="BJ59" s="133"/>
      <c r="BK59" s="39"/>
      <c r="BL59" s="39"/>
      <c r="BM59" s="40">
        <f t="shared" si="427"/>
        <v>0</v>
      </c>
      <c r="BN59" s="23"/>
      <c r="BO59" s="37">
        <v>6</v>
      </c>
      <c r="BP59" s="37">
        <v>170</v>
      </c>
      <c r="BQ59" s="37">
        <v>6</v>
      </c>
      <c r="BR59" s="38"/>
      <c r="BS59" s="39">
        <v>235</v>
      </c>
      <c r="BT59" s="39">
        <v>10</v>
      </c>
      <c r="BU59" s="40">
        <f t="shared" si="428"/>
        <v>4.2553191489361701E-2</v>
      </c>
      <c r="BV59" s="23"/>
      <c r="BW59" s="37"/>
      <c r="BX59" s="37"/>
      <c r="BY59" s="37"/>
      <c r="BZ59" s="38"/>
      <c r="CA59" s="39"/>
      <c r="CB59" s="39"/>
      <c r="CC59" s="40">
        <f t="shared" si="429"/>
        <v>0</v>
      </c>
      <c r="CD59" s="23"/>
      <c r="CE59" s="37">
        <v>8</v>
      </c>
      <c r="CF59" s="37">
        <v>574</v>
      </c>
      <c r="CG59" s="37">
        <v>22</v>
      </c>
      <c r="CH59" s="38"/>
      <c r="CI59" s="39">
        <v>491</v>
      </c>
      <c r="CJ59" s="39">
        <v>-27</v>
      </c>
      <c r="CK59" s="40">
        <f t="shared" si="430"/>
        <v>-5.4989816700610997E-2</v>
      </c>
      <c r="CL59" s="23"/>
      <c r="CM59" s="37">
        <v>1.3</v>
      </c>
      <c r="CN59" s="37">
        <v>81</v>
      </c>
      <c r="CO59" s="37">
        <v>3</v>
      </c>
      <c r="CP59" s="38"/>
      <c r="CQ59" s="39">
        <v>66</v>
      </c>
      <c r="CR59" s="39">
        <v>-12</v>
      </c>
      <c r="CS59" s="40">
        <f t="shared" si="431"/>
        <v>-0.18181818181818182</v>
      </c>
      <c r="CT59" s="23"/>
      <c r="CU59" s="37">
        <v>6</v>
      </c>
      <c r="CV59" s="37">
        <v>359</v>
      </c>
      <c r="CW59" s="37">
        <v>13</v>
      </c>
      <c r="CX59" s="38"/>
      <c r="CY59" s="39">
        <v>371</v>
      </c>
      <c r="CZ59" s="39">
        <v>0</v>
      </c>
      <c r="DA59" s="40">
        <f t="shared" si="432"/>
        <v>0</v>
      </c>
      <c r="DB59" s="23"/>
      <c r="DC59" s="37">
        <v>5</v>
      </c>
      <c r="DD59" s="37">
        <v>245</v>
      </c>
      <c r="DE59" s="37">
        <v>15</v>
      </c>
      <c r="DF59" s="38"/>
      <c r="DG59" s="39">
        <v>473</v>
      </c>
      <c r="DH59" s="39">
        <v>218</v>
      </c>
      <c r="DI59" s="40">
        <f t="shared" si="433"/>
        <v>0.46088794926004228</v>
      </c>
      <c r="DJ59" s="23"/>
      <c r="DK59" s="37">
        <v>8</v>
      </c>
      <c r="DL59" s="37">
        <v>375</v>
      </c>
      <c r="DM59" s="37">
        <v>18</v>
      </c>
      <c r="DN59" s="38"/>
      <c r="DO59" s="39">
        <v>527</v>
      </c>
      <c r="DP59" s="39">
        <v>57</v>
      </c>
      <c r="DQ59" s="40">
        <f t="shared" si="434"/>
        <v>0.10815939278937381</v>
      </c>
      <c r="DR59" s="23"/>
      <c r="DS59" s="37"/>
      <c r="DT59" s="37"/>
      <c r="DU59" s="37"/>
      <c r="DV59" s="38"/>
      <c r="DW59" s="39"/>
      <c r="DX59" s="39"/>
      <c r="DY59" s="40">
        <f t="shared" si="435"/>
        <v>0</v>
      </c>
      <c r="DZ59" s="23"/>
      <c r="EA59" s="37">
        <v>8</v>
      </c>
      <c r="EB59" s="37">
        <v>473</v>
      </c>
      <c r="EC59" s="37">
        <v>32</v>
      </c>
      <c r="ED59" s="38"/>
      <c r="EE59" s="39">
        <v>914</v>
      </c>
      <c r="EF59" s="39">
        <v>452</v>
      </c>
      <c r="EG59" s="40">
        <f t="shared" si="436"/>
        <v>0.49452954048140046</v>
      </c>
      <c r="EH59" s="23"/>
      <c r="EI59" s="37"/>
      <c r="EJ59" s="37"/>
      <c r="EK59" s="37"/>
      <c r="EL59" s="38"/>
      <c r="EM59" s="39"/>
      <c r="EN59" s="39"/>
      <c r="EO59" s="40">
        <f t="shared" si="437"/>
        <v>0</v>
      </c>
      <c r="EP59" s="23"/>
      <c r="EQ59" s="37">
        <v>6.3</v>
      </c>
      <c r="ER59" s="37">
        <v>431</v>
      </c>
      <c r="ES59" s="37">
        <v>20</v>
      </c>
      <c r="ET59" s="38"/>
      <c r="EU59" s="39">
        <v>582</v>
      </c>
      <c r="EV59" s="39">
        <v>173</v>
      </c>
      <c r="EW59" s="40">
        <f t="shared" si="438"/>
        <v>0.29725085910652921</v>
      </c>
      <c r="EX59" s="23"/>
      <c r="EY59" s="37"/>
      <c r="EZ59" s="37"/>
      <c r="FA59" s="37"/>
      <c r="FB59" s="38"/>
      <c r="FC59" s="39"/>
      <c r="FD59" s="39"/>
      <c r="FE59" s="40">
        <f t="shared" si="439"/>
        <v>0</v>
      </c>
      <c r="FF59" s="23"/>
      <c r="FG59" s="37">
        <v>3</v>
      </c>
      <c r="FH59" s="37">
        <v>90</v>
      </c>
      <c r="FI59" s="37">
        <v>5</v>
      </c>
      <c r="FJ59" s="133"/>
      <c r="FK59" s="39">
        <v>108</v>
      </c>
      <c r="FL59" s="39">
        <v>-2</v>
      </c>
      <c r="FM59" s="40">
        <f t="shared" si="440"/>
        <v>-1.8518518518518517E-2</v>
      </c>
      <c r="FN59" s="23"/>
    </row>
    <row r="60" spans="1:170" ht="16">
      <c r="A60" s="36">
        <v>42434</v>
      </c>
      <c r="B60" s="23"/>
      <c r="C60" s="37"/>
      <c r="D60" s="37"/>
      <c r="E60" s="37"/>
      <c r="F60" s="38"/>
      <c r="G60" s="39"/>
      <c r="H60" s="39"/>
      <c r="I60" s="40">
        <f t="shared" si="420"/>
        <v>0</v>
      </c>
      <c r="J60" s="23"/>
      <c r="K60" s="37">
        <v>8</v>
      </c>
      <c r="L60" s="37">
        <v>43</v>
      </c>
      <c r="M60" s="37">
        <v>8</v>
      </c>
      <c r="N60" s="38"/>
      <c r="O60" s="39">
        <v>293</v>
      </c>
      <c r="P60" s="39">
        <v>51</v>
      </c>
      <c r="Q60" s="40">
        <f t="shared" si="421"/>
        <v>0.17406143344709898</v>
      </c>
      <c r="R60" s="23"/>
      <c r="S60" s="37">
        <v>8</v>
      </c>
      <c r="T60" s="37">
        <v>353</v>
      </c>
      <c r="U60" s="37">
        <v>18</v>
      </c>
      <c r="V60" s="133"/>
      <c r="W60" s="39">
        <v>502</v>
      </c>
      <c r="X60" s="39">
        <v>103</v>
      </c>
      <c r="Y60" s="40">
        <f t="shared" si="422"/>
        <v>0.20517928286852591</v>
      </c>
      <c r="Z60" s="23"/>
      <c r="AA60" s="37">
        <v>8</v>
      </c>
      <c r="AB60" s="37">
        <v>519</v>
      </c>
      <c r="AC60" s="37">
        <v>22</v>
      </c>
      <c r="AD60" s="133"/>
      <c r="AE60" s="39">
        <v>597</v>
      </c>
      <c r="AF60" s="39">
        <v>101</v>
      </c>
      <c r="AG60" s="40">
        <f t="shared" si="423"/>
        <v>0.16917922948073702</v>
      </c>
      <c r="AH60" s="23"/>
      <c r="AI60" s="37">
        <v>4.2</v>
      </c>
      <c r="AJ60" s="37">
        <v>98</v>
      </c>
      <c r="AK60" s="37">
        <v>4</v>
      </c>
      <c r="AL60" s="133"/>
      <c r="AM60" s="39">
        <v>71.61</v>
      </c>
      <c r="AN60" s="39">
        <v>-66.39</v>
      </c>
      <c r="AO60" s="40">
        <f t="shared" si="424"/>
        <v>-0.92710515291160456</v>
      </c>
      <c r="AP60" s="23"/>
      <c r="AQ60" s="37">
        <v>8</v>
      </c>
      <c r="AR60" s="37">
        <v>340</v>
      </c>
      <c r="AS60" s="37">
        <v>22</v>
      </c>
      <c r="AT60" s="38"/>
      <c r="AU60" s="39">
        <v>603</v>
      </c>
      <c r="AV60" s="39">
        <v>216</v>
      </c>
      <c r="AW60" s="40">
        <f t="shared" si="425"/>
        <v>0.35820895522388058</v>
      </c>
      <c r="AX60" s="23"/>
      <c r="AY60" s="37">
        <v>8</v>
      </c>
      <c r="AZ60" s="37">
        <v>336</v>
      </c>
      <c r="BA60" s="37">
        <v>14</v>
      </c>
      <c r="BB60" s="133"/>
      <c r="BC60" s="39">
        <v>374</v>
      </c>
      <c r="BD60" s="39">
        <v>-9</v>
      </c>
      <c r="BE60" s="40">
        <f t="shared" si="426"/>
        <v>-2.4064171122994651E-2</v>
      </c>
      <c r="BF60" s="23"/>
      <c r="BG60" s="37">
        <v>2</v>
      </c>
      <c r="BH60" s="37">
        <v>117</v>
      </c>
      <c r="BI60" s="37">
        <v>2</v>
      </c>
      <c r="BJ60" s="133"/>
      <c r="BK60" s="39">
        <v>77</v>
      </c>
      <c r="BL60" s="39">
        <v>-28</v>
      </c>
      <c r="BM60" s="40">
        <f t="shared" si="427"/>
        <v>-0.36363636363636365</v>
      </c>
      <c r="BN60" s="23"/>
      <c r="BO60" s="37">
        <v>5.0999999999999996</v>
      </c>
      <c r="BP60" s="37">
        <v>128</v>
      </c>
      <c r="BQ60" s="37">
        <v>6</v>
      </c>
      <c r="BR60" s="133"/>
      <c r="BS60" s="39">
        <v>196</v>
      </c>
      <c r="BT60" s="39">
        <v>28</v>
      </c>
      <c r="BU60" s="40">
        <f t="shared" si="428"/>
        <v>0.14285714285714285</v>
      </c>
      <c r="BV60" s="23"/>
      <c r="BW60" s="37"/>
      <c r="BX60" s="37"/>
      <c r="BY60" s="37"/>
      <c r="BZ60" s="133"/>
      <c r="CA60" s="39"/>
      <c r="CB60" s="39"/>
      <c r="CC60" s="40">
        <f t="shared" si="429"/>
        <v>0</v>
      </c>
      <c r="CD60" s="23"/>
      <c r="CE60" s="37">
        <v>8</v>
      </c>
      <c r="CF60" s="37">
        <v>556</v>
      </c>
      <c r="CG60" s="37">
        <v>22</v>
      </c>
      <c r="CH60" s="133"/>
      <c r="CI60" s="39">
        <v>552</v>
      </c>
      <c r="CJ60" s="39">
        <v>107</v>
      </c>
      <c r="CK60" s="40">
        <f t="shared" si="430"/>
        <v>0.19384057971014493</v>
      </c>
      <c r="CL60" s="23"/>
      <c r="CM60" s="37">
        <v>2.5</v>
      </c>
      <c r="CN60" s="37">
        <v>169</v>
      </c>
      <c r="CO60" s="37">
        <v>3</v>
      </c>
      <c r="CP60" s="133"/>
      <c r="CQ60" s="39">
        <v>61</v>
      </c>
      <c r="CR60" s="39">
        <v>-51</v>
      </c>
      <c r="CS60" s="40">
        <f t="shared" si="431"/>
        <v>-0.83606557377049184</v>
      </c>
      <c r="CT60" s="23"/>
      <c r="CU60" s="37">
        <v>5.3</v>
      </c>
      <c r="CV60" s="37">
        <v>357</v>
      </c>
      <c r="CW60" s="37">
        <v>21</v>
      </c>
      <c r="CX60" s="133"/>
      <c r="CY60" s="39">
        <v>408</v>
      </c>
      <c r="CZ60" s="39">
        <v>90</v>
      </c>
      <c r="DA60" s="40">
        <f t="shared" si="432"/>
        <v>0.22058823529411764</v>
      </c>
      <c r="DB60" s="23"/>
      <c r="DC60" s="37">
        <v>4.5</v>
      </c>
      <c r="DD60" s="37">
        <v>163</v>
      </c>
      <c r="DE60" s="37">
        <v>7</v>
      </c>
      <c r="DF60" s="133"/>
      <c r="DG60" s="39">
        <v>212</v>
      </c>
      <c r="DH60" s="39">
        <v>38</v>
      </c>
      <c r="DI60" s="40">
        <f t="shared" si="433"/>
        <v>0.17924528301886791</v>
      </c>
      <c r="DJ60" s="23"/>
      <c r="DK60" s="37">
        <v>8</v>
      </c>
      <c r="DL60" s="37">
        <v>304</v>
      </c>
      <c r="DM60" s="37">
        <v>15</v>
      </c>
      <c r="DN60" s="133"/>
      <c r="DO60" s="39">
        <v>312</v>
      </c>
      <c r="DP60" s="39">
        <v>-81</v>
      </c>
      <c r="DQ60" s="40">
        <f t="shared" si="434"/>
        <v>-0.25961538461538464</v>
      </c>
      <c r="DR60" s="23"/>
      <c r="DS60" s="37"/>
      <c r="DT60" s="37"/>
      <c r="DU60" s="37"/>
      <c r="DV60" s="133"/>
      <c r="DW60" s="39"/>
      <c r="DX60" s="39"/>
      <c r="DY60" s="40">
        <f t="shared" si="435"/>
        <v>0</v>
      </c>
      <c r="DZ60" s="23"/>
      <c r="EA60" s="37">
        <v>8</v>
      </c>
      <c r="EB60" s="37">
        <v>576</v>
      </c>
      <c r="EC60" s="37">
        <v>20</v>
      </c>
      <c r="ED60" s="133"/>
      <c r="EE60" s="39">
        <v>578</v>
      </c>
      <c r="EF60" s="39">
        <v>106</v>
      </c>
      <c r="EG60" s="40">
        <f t="shared" si="436"/>
        <v>0.18339100346020762</v>
      </c>
      <c r="EH60" s="23"/>
      <c r="EI60" s="37">
        <v>4</v>
      </c>
      <c r="EJ60" s="37">
        <v>202</v>
      </c>
      <c r="EK60" s="37">
        <v>10</v>
      </c>
      <c r="EL60" s="133"/>
      <c r="EM60" s="39">
        <v>274</v>
      </c>
      <c r="EN60" s="39">
        <v>74</v>
      </c>
      <c r="EO60" s="40">
        <f t="shared" si="437"/>
        <v>0.27007299270072993</v>
      </c>
      <c r="EP60" s="23"/>
      <c r="EQ60" s="37">
        <v>5.4</v>
      </c>
      <c r="ER60" s="37">
        <v>347</v>
      </c>
      <c r="ES60" s="37">
        <v>16</v>
      </c>
      <c r="ET60" s="133"/>
      <c r="EU60" s="39">
        <v>577</v>
      </c>
      <c r="EV60" s="39">
        <v>276</v>
      </c>
      <c r="EW60" s="40">
        <f t="shared" si="438"/>
        <v>0.4783362218370884</v>
      </c>
      <c r="EX60" s="23"/>
      <c r="EY60" s="37"/>
      <c r="EZ60" s="37"/>
      <c r="FA60" s="37"/>
      <c r="FB60" s="133"/>
      <c r="FC60" s="39"/>
      <c r="FD60" s="39"/>
      <c r="FE60" s="40">
        <f t="shared" si="439"/>
        <v>0</v>
      </c>
      <c r="FF60" s="23"/>
      <c r="FG60" s="37">
        <v>2.2999999999999998</v>
      </c>
      <c r="FH60" s="37">
        <v>108</v>
      </c>
      <c r="FI60" s="37">
        <v>2</v>
      </c>
      <c r="FJ60" s="133"/>
      <c r="FK60" s="39">
        <v>62</v>
      </c>
      <c r="FL60" s="39">
        <v>-37</v>
      </c>
      <c r="FM60" s="40">
        <f t="shared" si="440"/>
        <v>-0.59677419354838712</v>
      </c>
      <c r="FN60" s="23"/>
    </row>
    <row r="61" spans="1:170" ht="16">
      <c r="A61" s="36">
        <v>42435</v>
      </c>
      <c r="B61" s="23"/>
      <c r="C61" s="132">
        <v>2.2999999999999998</v>
      </c>
      <c r="D61" s="132">
        <v>62</v>
      </c>
      <c r="E61" s="132">
        <v>4</v>
      </c>
      <c r="F61" s="142"/>
      <c r="G61" s="140">
        <v>114</v>
      </c>
      <c r="H61" s="140">
        <v>36</v>
      </c>
      <c r="I61" s="141">
        <f t="shared" si="420"/>
        <v>0.31578947368421051</v>
      </c>
      <c r="J61" s="47"/>
      <c r="K61" s="132">
        <v>2</v>
      </c>
      <c r="L61" s="132">
        <v>27</v>
      </c>
      <c r="M61" s="132">
        <v>3</v>
      </c>
      <c r="N61" s="139"/>
      <c r="O61" s="140">
        <v>102</v>
      </c>
      <c r="P61" s="140">
        <v>40</v>
      </c>
      <c r="Q61" s="141">
        <f t="shared" si="421"/>
        <v>0.39215686274509803</v>
      </c>
      <c r="R61" s="23"/>
      <c r="S61" s="132">
        <v>8</v>
      </c>
      <c r="T61" s="132">
        <v>399</v>
      </c>
      <c r="U61" s="132">
        <v>24</v>
      </c>
      <c r="V61" s="139"/>
      <c r="W61" s="140">
        <v>622</v>
      </c>
      <c r="X61" s="140">
        <v>209</v>
      </c>
      <c r="Y61" s="141">
        <f t="shared" si="422"/>
        <v>0.33601286173633438</v>
      </c>
      <c r="Z61" s="23"/>
      <c r="AA61" s="132">
        <v>8</v>
      </c>
      <c r="AB61" s="132">
        <v>556</v>
      </c>
      <c r="AC61" s="132">
        <v>30</v>
      </c>
      <c r="AD61" s="139"/>
      <c r="AE61" s="140">
        <v>772</v>
      </c>
      <c r="AF61" s="140">
        <v>273</v>
      </c>
      <c r="AG61" s="141">
        <f t="shared" si="423"/>
        <v>0.35362694300518133</v>
      </c>
      <c r="AH61" s="23"/>
      <c r="AI61" s="132">
        <v>3.1</v>
      </c>
      <c r="AJ61" s="132">
        <v>130</v>
      </c>
      <c r="AK61" s="132">
        <v>6</v>
      </c>
      <c r="AL61" s="139"/>
      <c r="AM61" s="140">
        <v>130</v>
      </c>
      <c r="AN61" s="140">
        <v>0</v>
      </c>
      <c r="AO61" s="141">
        <f t="shared" si="424"/>
        <v>0</v>
      </c>
      <c r="AP61" s="23"/>
      <c r="AQ61" s="132">
        <v>3</v>
      </c>
      <c r="AR61" s="132">
        <v>153</v>
      </c>
      <c r="AS61" s="132">
        <v>4</v>
      </c>
      <c r="AT61" s="139"/>
      <c r="AU61" s="140">
        <v>100</v>
      </c>
      <c r="AV61" s="140">
        <v>-54</v>
      </c>
      <c r="AW61" s="141">
        <f t="shared" si="425"/>
        <v>-0.54</v>
      </c>
      <c r="AX61" s="23"/>
      <c r="AY61" s="132">
        <v>8</v>
      </c>
      <c r="AZ61" s="132">
        <v>365</v>
      </c>
      <c r="BA61" s="132">
        <v>21</v>
      </c>
      <c r="BB61" s="139"/>
      <c r="BC61" s="140">
        <v>470</v>
      </c>
      <c r="BD61" s="140">
        <v>82</v>
      </c>
      <c r="BE61" s="141">
        <f t="shared" si="426"/>
        <v>0.17446808510638298</v>
      </c>
      <c r="BF61" s="23"/>
      <c r="BG61" s="132">
        <v>4.2</v>
      </c>
      <c r="BH61" s="132">
        <v>224</v>
      </c>
      <c r="BI61" s="132">
        <v>8</v>
      </c>
      <c r="BJ61" s="142"/>
      <c r="BK61" s="140">
        <v>238</v>
      </c>
      <c r="BL61" s="140">
        <v>26</v>
      </c>
      <c r="BM61" s="141">
        <f t="shared" si="427"/>
        <v>0.1092436974789916</v>
      </c>
      <c r="BN61" s="23"/>
      <c r="BO61" s="132">
        <v>5.0999999999999996</v>
      </c>
      <c r="BP61" s="132">
        <v>114</v>
      </c>
      <c r="BQ61" s="132">
        <v>5</v>
      </c>
      <c r="BR61" s="139"/>
      <c r="BS61" s="140">
        <v>162</v>
      </c>
      <c r="BT61" s="140">
        <v>6</v>
      </c>
      <c r="BU61" s="141">
        <f t="shared" si="428"/>
        <v>3.7037037037037035E-2</v>
      </c>
      <c r="BV61" s="23"/>
      <c r="BW61" s="132"/>
      <c r="BX61" s="132"/>
      <c r="BY61" s="132"/>
      <c r="BZ61" s="139"/>
      <c r="CA61" s="140"/>
      <c r="CB61" s="140"/>
      <c r="CC61" s="141">
        <f t="shared" si="429"/>
        <v>0</v>
      </c>
      <c r="CD61" s="23"/>
      <c r="CE61" s="132">
        <v>8</v>
      </c>
      <c r="CF61" s="132">
        <v>539</v>
      </c>
      <c r="CG61" s="132">
        <v>18</v>
      </c>
      <c r="CH61" s="139"/>
      <c r="CI61" s="140">
        <v>510</v>
      </c>
      <c r="CJ61" s="140">
        <v>91</v>
      </c>
      <c r="CK61" s="141">
        <f t="shared" si="430"/>
        <v>0.17843137254901961</v>
      </c>
      <c r="CL61" s="23"/>
      <c r="CM61" s="132"/>
      <c r="CN61" s="132"/>
      <c r="CO61" s="132"/>
      <c r="CP61" s="139"/>
      <c r="CQ61" s="140"/>
      <c r="CR61" s="140"/>
      <c r="CS61" s="141">
        <f t="shared" si="431"/>
        <v>0</v>
      </c>
      <c r="CT61" s="23"/>
      <c r="CU61" s="132">
        <v>5</v>
      </c>
      <c r="CV61" s="132">
        <v>367</v>
      </c>
      <c r="CW61" s="132">
        <v>10</v>
      </c>
      <c r="CX61" s="139"/>
      <c r="CY61" s="140">
        <v>236</v>
      </c>
      <c r="CZ61" s="140">
        <v>-69</v>
      </c>
      <c r="DA61" s="141">
        <f t="shared" si="432"/>
        <v>-0.2923728813559322</v>
      </c>
      <c r="DB61" s="23"/>
      <c r="DC61" s="132">
        <v>4.5</v>
      </c>
      <c r="DD61" s="132">
        <v>223</v>
      </c>
      <c r="DE61" s="132">
        <v>8</v>
      </c>
      <c r="DF61" s="139"/>
      <c r="DG61" s="140">
        <v>186</v>
      </c>
      <c r="DH61" s="140">
        <v>-14</v>
      </c>
      <c r="DI61" s="141">
        <f t="shared" si="433"/>
        <v>-7.5268817204301078E-2</v>
      </c>
      <c r="DJ61" s="23"/>
      <c r="DK61" s="132">
        <v>8</v>
      </c>
      <c r="DL61" s="132">
        <v>376</v>
      </c>
      <c r="DM61" s="132">
        <v>24</v>
      </c>
      <c r="DN61" s="139"/>
      <c r="DO61" s="140">
        <v>723</v>
      </c>
      <c r="DP61" s="140">
        <v>301</v>
      </c>
      <c r="DQ61" s="141">
        <f t="shared" si="434"/>
        <v>0.41632088520055327</v>
      </c>
      <c r="DR61" s="23"/>
      <c r="DS61" s="132"/>
      <c r="DT61" s="132"/>
      <c r="DU61" s="132"/>
      <c r="DV61" s="139"/>
      <c r="DW61" s="140"/>
      <c r="DX61" s="140"/>
      <c r="DY61" s="141">
        <f t="shared" si="435"/>
        <v>0</v>
      </c>
      <c r="DZ61" s="23"/>
      <c r="EA61" s="132">
        <v>7.2</v>
      </c>
      <c r="EB61" s="132">
        <v>492</v>
      </c>
      <c r="EC61" s="132">
        <v>29</v>
      </c>
      <c r="ED61" s="139"/>
      <c r="EE61" s="140">
        <v>840</v>
      </c>
      <c r="EF61" s="140">
        <v>444</v>
      </c>
      <c r="EG61" s="141">
        <f t="shared" si="436"/>
        <v>0.52857142857142858</v>
      </c>
      <c r="EH61" s="23"/>
      <c r="EI61" s="132">
        <v>2.2000000000000002</v>
      </c>
      <c r="EJ61" s="132">
        <v>117</v>
      </c>
      <c r="EK61" s="132">
        <v>3</v>
      </c>
      <c r="EL61" s="139"/>
      <c r="EM61" s="140">
        <v>110</v>
      </c>
      <c r="EN61" s="140">
        <v>0</v>
      </c>
      <c r="EO61" s="141">
        <f t="shared" si="437"/>
        <v>0</v>
      </c>
      <c r="EP61" s="23"/>
      <c r="EQ61" s="132">
        <v>6.2</v>
      </c>
      <c r="ER61" s="132">
        <v>366</v>
      </c>
      <c r="ES61" s="132">
        <v>12</v>
      </c>
      <c r="ET61" s="139"/>
      <c r="EU61" s="140">
        <v>422</v>
      </c>
      <c r="EV61" s="140">
        <v>106</v>
      </c>
      <c r="EW61" s="141">
        <f t="shared" si="438"/>
        <v>0.25118483412322273</v>
      </c>
      <c r="EX61" s="23"/>
      <c r="EY61" s="132"/>
      <c r="EZ61" s="132"/>
      <c r="FA61" s="132"/>
      <c r="FB61" s="139"/>
      <c r="FC61" s="140"/>
      <c r="FD61" s="140"/>
      <c r="FE61" s="141">
        <f t="shared" si="439"/>
        <v>0</v>
      </c>
      <c r="FF61" s="23"/>
      <c r="FG61" s="132">
        <v>3</v>
      </c>
      <c r="FH61" s="132">
        <v>77</v>
      </c>
      <c r="FI61" s="132">
        <v>2</v>
      </c>
      <c r="FJ61" s="139"/>
      <c r="FK61" s="140">
        <v>25</v>
      </c>
      <c r="FL61" s="140">
        <v>-66</v>
      </c>
      <c r="FM61" s="141">
        <f t="shared" si="440"/>
        <v>-2.64</v>
      </c>
      <c r="FN61" s="23"/>
    </row>
    <row r="62" spans="1:170" ht="16">
      <c r="A62" s="36">
        <v>42436</v>
      </c>
      <c r="B62" s="23"/>
      <c r="C62" s="132">
        <v>3.2</v>
      </c>
      <c r="D62" s="132">
        <v>67</v>
      </c>
      <c r="E62" s="132">
        <v>6</v>
      </c>
      <c r="F62" s="139"/>
      <c r="G62" s="140">
        <v>181</v>
      </c>
      <c r="H62" s="140">
        <v>83</v>
      </c>
      <c r="I62" s="141">
        <f t="shared" si="420"/>
        <v>0.4585635359116022</v>
      </c>
      <c r="J62" s="23"/>
      <c r="K62" s="132"/>
      <c r="L62" s="132"/>
      <c r="M62" s="132"/>
      <c r="N62" s="139"/>
      <c r="O62" s="140"/>
      <c r="P62" s="140"/>
      <c r="Q62" s="141">
        <f t="shared" si="421"/>
        <v>0</v>
      </c>
      <c r="R62" s="23"/>
      <c r="S62" s="132">
        <v>8</v>
      </c>
      <c r="T62" s="132">
        <v>452</v>
      </c>
      <c r="U62" s="132">
        <v>19</v>
      </c>
      <c r="V62" s="139"/>
      <c r="W62" s="140">
        <v>507</v>
      </c>
      <c r="X62" s="140">
        <v>71</v>
      </c>
      <c r="Y62" s="141">
        <f t="shared" si="422"/>
        <v>0.14003944773175542</v>
      </c>
      <c r="Z62" s="23"/>
      <c r="AA62" s="132">
        <v>8</v>
      </c>
      <c r="AB62" s="132">
        <v>513</v>
      </c>
      <c r="AC62" s="132">
        <v>21</v>
      </c>
      <c r="AD62" s="139"/>
      <c r="AE62" s="140">
        <v>571</v>
      </c>
      <c r="AF62" s="140">
        <v>98</v>
      </c>
      <c r="AG62" s="141">
        <f t="shared" si="423"/>
        <v>0.17162872154115585</v>
      </c>
      <c r="AH62" s="23"/>
      <c r="AI62" s="132">
        <v>4</v>
      </c>
      <c r="AJ62" s="132">
        <v>169</v>
      </c>
      <c r="AK62" s="132">
        <v>8</v>
      </c>
      <c r="AL62" s="139"/>
      <c r="AM62" s="140">
        <v>196</v>
      </c>
      <c r="AN62" s="140">
        <v>28</v>
      </c>
      <c r="AO62" s="141">
        <f t="shared" si="424"/>
        <v>0.14285714285714285</v>
      </c>
      <c r="AP62" s="23"/>
      <c r="AQ62" s="132">
        <v>8</v>
      </c>
      <c r="AR62" s="132">
        <v>361</v>
      </c>
      <c r="AS62" s="132">
        <v>27</v>
      </c>
      <c r="AT62" s="139"/>
      <c r="AU62" s="140">
        <v>698</v>
      </c>
      <c r="AV62" s="140">
        <v>314</v>
      </c>
      <c r="AW62" s="141">
        <f t="shared" si="425"/>
        <v>0.44985673352435529</v>
      </c>
      <c r="AX62" s="23"/>
      <c r="AY62" s="132">
        <v>8</v>
      </c>
      <c r="AZ62" s="132">
        <v>354</v>
      </c>
      <c r="BA62" s="132">
        <v>16</v>
      </c>
      <c r="BB62" s="139"/>
      <c r="BC62" s="140">
        <v>402</v>
      </c>
      <c r="BD62" s="140">
        <v>22</v>
      </c>
      <c r="BE62" s="141">
        <f t="shared" si="426"/>
        <v>5.4726368159203981E-2</v>
      </c>
      <c r="BF62" s="23"/>
      <c r="BG62" s="132">
        <v>4.2</v>
      </c>
      <c r="BH62" s="132">
        <v>275</v>
      </c>
      <c r="BI62" s="132">
        <v>8</v>
      </c>
      <c r="BJ62" s="142"/>
      <c r="BK62" s="140">
        <v>263</v>
      </c>
      <c r="BL62" s="140">
        <v>36</v>
      </c>
      <c r="BM62" s="141">
        <f t="shared" si="427"/>
        <v>0.13688212927756654</v>
      </c>
      <c r="BN62" s="23"/>
      <c r="BO62" s="132">
        <v>5</v>
      </c>
      <c r="BP62" s="132">
        <v>136</v>
      </c>
      <c r="BQ62" s="132">
        <v>8</v>
      </c>
      <c r="BR62" s="139"/>
      <c r="BS62" s="140">
        <v>189</v>
      </c>
      <c r="BT62" s="140">
        <v>24</v>
      </c>
      <c r="BU62" s="141">
        <f t="shared" si="428"/>
        <v>0.12698412698412698</v>
      </c>
      <c r="BV62" s="23"/>
      <c r="BW62" s="132"/>
      <c r="BX62" s="132"/>
      <c r="BY62" s="132"/>
      <c r="BZ62" s="139"/>
      <c r="CA62" s="140"/>
      <c r="CB62" s="140"/>
      <c r="CC62" s="141">
        <f t="shared" si="429"/>
        <v>0</v>
      </c>
      <c r="CD62" s="23"/>
      <c r="CE62" s="132">
        <v>8.3000000000000007</v>
      </c>
      <c r="CF62" s="132">
        <v>417</v>
      </c>
      <c r="CG62" s="132">
        <v>20</v>
      </c>
      <c r="CH62" s="139"/>
      <c r="CI62" s="140">
        <v>576</v>
      </c>
      <c r="CJ62" s="140">
        <v>220</v>
      </c>
      <c r="CK62" s="141">
        <f t="shared" si="430"/>
        <v>0.38194444444444442</v>
      </c>
      <c r="CL62" s="23"/>
      <c r="CM62" s="132">
        <v>1</v>
      </c>
      <c r="CN62" s="132">
        <v>68</v>
      </c>
      <c r="CO62" s="132">
        <v>2</v>
      </c>
      <c r="CP62" s="139"/>
      <c r="CQ62" s="140">
        <v>36</v>
      </c>
      <c r="CR62" s="140">
        <v>-18</v>
      </c>
      <c r="CS62" s="141">
        <f t="shared" si="431"/>
        <v>-0.5</v>
      </c>
      <c r="CT62" s="23"/>
      <c r="CU62" s="132">
        <v>4.3</v>
      </c>
      <c r="CV62" s="132">
        <v>246</v>
      </c>
      <c r="CW62" s="132">
        <v>12</v>
      </c>
      <c r="CX62" s="139"/>
      <c r="CY62" s="140">
        <v>216</v>
      </c>
      <c r="CZ62" s="140">
        <v>-8</v>
      </c>
      <c r="DA62" s="141">
        <f t="shared" si="432"/>
        <v>-3.7037037037037035E-2</v>
      </c>
      <c r="DB62" s="23"/>
      <c r="DC62" s="132">
        <v>6.1</v>
      </c>
      <c r="DD62" s="132">
        <v>269</v>
      </c>
      <c r="DE62" s="132">
        <v>11</v>
      </c>
      <c r="DF62" s="139"/>
      <c r="DG62" s="140">
        <v>317</v>
      </c>
      <c r="DH62" s="140">
        <v>68</v>
      </c>
      <c r="DI62" s="141">
        <f t="shared" si="433"/>
        <v>0.21451104100946372</v>
      </c>
      <c r="DJ62" s="23"/>
      <c r="DK62" s="132">
        <v>8</v>
      </c>
      <c r="DL62" s="132">
        <v>352</v>
      </c>
      <c r="DM62" s="132">
        <v>22</v>
      </c>
      <c r="DN62" s="139"/>
      <c r="DO62" s="140">
        <v>664</v>
      </c>
      <c r="DP62" s="140">
        <v>258</v>
      </c>
      <c r="DQ62" s="141">
        <f t="shared" si="434"/>
        <v>0.38855421686746988</v>
      </c>
      <c r="DR62" s="23"/>
      <c r="DS62" s="132"/>
      <c r="DT62" s="132"/>
      <c r="DU62" s="132"/>
      <c r="DV62" s="139"/>
      <c r="DW62" s="140"/>
      <c r="DX62" s="140"/>
      <c r="DY62" s="141">
        <f t="shared" si="435"/>
        <v>0</v>
      </c>
      <c r="DZ62" s="23"/>
      <c r="EA62" s="132">
        <v>3.5</v>
      </c>
      <c r="EB62" s="132">
        <v>246</v>
      </c>
      <c r="EC62" s="132">
        <v>11</v>
      </c>
      <c r="ED62" s="139"/>
      <c r="EE62" s="140">
        <v>349</v>
      </c>
      <c r="EF62" s="140">
        <v>155</v>
      </c>
      <c r="EG62" s="141">
        <f t="shared" si="436"/>
        <v>0.44412607449856734</v>
      </c>
      <c r="EH62" s="23"/>
      <c r="EI62" s="132">
        <v>4</v>
      </c>
      <c r="EJ62" s="132">
        <v>178</v>
      </c>
      <c r="EK62" s="132">
        <v>10</v>
      </c>
      <c r="EL62" s="139"/>
      <c r="EM62" s="140">
        <v>314</v>
      </c>
      <c r="EN62" s="140">
        <v>134</v>
      </c>
      <c r="EO62" s="141">
        <f t="shared" si="437"/>
        <v>0.42675159235668791</v>
      </c>
      <c r="EP62" s="23"/>
      <c r="EQ62" s="132">
        <v>4.5</v>
      </c>
      <c r="ER62" s="132">
        <v>319</v>
      </c>
      <c r="ES62" s="132">
        <v>9</v>
      </c>
      <c r="ET62" s="139"/>
      <c r="EU62" s="140">
        <v>290</v>
      </c>
      <c r="EV62" s="140">
        <v>35</v>
      </c>
      <c r="EW62" s="141">
        <f t="shared" si="438"/>
        <v>0.1206896551724138</v>
      </c>
      <c r="EX62" s="23"/>
      <c r="EY62" s="132">
        <v>7</v>
      </c>
      <c r="EZ62" s="132">
        <v>180</v>
      </c>
      <c r="FA62" s="132">
        <v>12</v>
      </c>
      <c r="FB62" s="139"/>
      <c r="FC62" s="140">
        <v>208</v>
      </c>
      <c r="FD62" s="140">
        <v>26</v>
      </c>
      <c r="FE62" s="141">
        <f t="shared" si="439"/>
        <v>0.125</v>
      </c>
      <c r="FF62" s="23"/>
      <c r="FG62" s="132">
        <v>3</v>
      </c>
      <c r="FH62" s="132">
        <v>116</v>
      </c>
      <c r="FI62" s="132">
        <v>3</v>
      </c>
      <c r="FJ62" s="139"/>
      <c r="FK62" s="140">
        <v>38</v>
      </c>
      <c r="FL62" s="140">
        <v>-73</v>
      </c>
      <c r="FM62" s="141">
        <f t="shared" si="440"/>
        <v>-1.9210526315789473</v>
      </c>
      <c r="FN62" s="23"/>
    </row>
    <row r="63" spans="1:170" ht="16">
      <c r="A63" s="36">
        <v>42437</v>
      </c>
      <c r="B63" s="23"/>
      <c r="C63" s="132">
        <v>5.5</v>
      </c>
      <c r="D63" s="132">
        <v>197</v>
      </c>
      <c r="E63" s="132">
        <v>12</v>
      </c>
      <c r="F63" s="139"/>
      <c r="G63" s="140">
        <v>247</v>
      </c>
      <c r="H63" s="140">
        <v>36</v>
      </c>
      <c r="I63" s="141">
        <f t="shared" si="420"/>
        <v>0.145748987854251</v>
      </c>
      <c r="J63" s="23"/>
      <c r="K63" s="132">
        <v>8</v>
      </c>
      <c r="L63" s="132">
        <v>87</v>
      </c>
      <c r="M63" s="132">
        <v>11</v>
      </c>
      <c r="N63" s="139"/>
      <c r="O63" s="140">
        <v>426</v>
      </c>
      <c r="P63" s="140">
        <v>164</v>
      </c>
      <c r="Q63" s="141">
        <f t="shared" si="421"/>
        <v>0.38497652582159625</v>
      </c>
      <c r="R63" s="23"/>
      <c r="S63" s="132">
        <v>8</v>
      </c>
      <c r="T63" s="132">
        <v>456</v>
      </c>
      <c r="U63" s="132">
        <v>32</v>
      </c>
      <c r="V63" s="139"/>
      <c r="W63" s="140">
        <v>772</v>
      </c>
      <c r="X63" s="140">
        <v>337</v>
      </c>
      <c r="Y63" s="141">
        <f t="shared" si="422"/>
        <v>0.43652849740932642</v>
      </c>
      <c r="Z63" s="23"/>
      <c r="AA63" s="132"/>
      <c r="AB63" s="132"/>
      <c r="AC63" s="132"/>
      <c r="AD63" s="139"/>
      <c r="AE63" s="140"/>
      <c r="AF63" s="140"/>
      <c r="AG63" s="141">
        <f t="shared" si="423"/>
        <v>0</v>
      </c>
      <c r="AH63" s="23"/>
      <c r="AI63" s="132"/>
      <c r="AJ63" s="132"/>
      <c r="AK63" s="132"/>
      <c r="AL63" s="139"/>
      <c r="AM63" s="140"/>
      <c r="AN63" s="140"/>
      <c r="AO63" s="141">
        <f t="shared" si="424"/>
        <v>0</v>
      </c>
      <c r="AP63" s="23"/>
      <c r="AQ63" s="132">
        <v>8</v>
      </c>
      <c r="AR63" s="132">
        <v>358</v>
      </c>
      <c r="AS63" s="132">
        <v>22</v>
      </c>
      <c r="AT63" s="139"/>
      <c r="AU63" s="140">
        <v>509</v>
      </c>
      <c r="AV63" s="140">
        <v>129</v>
      </c>
      <c r="AW63" s="141">
        <f t="shared" si="425"/>
        <v>0.25343811394891946</v>
      </c>
      <c r="AX63" s="23"/>
      <c r="AY63" s="132">
        <v>8</v>
      </c>
      <c r="AZ63" s="132">
        <v>265</v>
      </c>
      <c r="BA63" s="132">
        <v>21</v>
      </c>
      <c r="BB63" s="139"/>
      <c r="BC63" s="140">
        <v>582</v>
      </c>
      <c r="BD63" s="140">
        <v>251</v>
      </c>
      <c r="BE63" s="141">
        <f t="shared" si="426"/>
        <v>0.43127147766323026</v>
      </c>
      <c r="BF63" s="23"/>
      <c r="BG63" s="132">
        <v>4</v>
      </c>
      <c r="BH63" s="132">
        <v>241</v>
      </c>
      <c r="BI63" s="132">
        <v>7</v>
      </c>
      <c r="BJ63" s="142"/>
      <c r="BK63" s="140">
        <v>223</v>
      </c>
      <c r="BL63" s="140">
        <v>22</v>
      </c>
      <c r="BM63" s="141">
        <f t="shared" si="427"/>
        <v>9.8654708520179366E-2</v>
      </c>
      <c r="BN63" s="23"/>
      <c r="BO63" s="132"/>
      <c r="BP63" s="132"/>
      <c r="BQ63" s="132"/>
      <c r="BR63" s="139"/>
      <c r="BS63" s="140"/>
      <c r="BT63" s="140"/>
      <c r="BU63" s="141">
        <f t="shared" si="428"/>
        <v>0</v>
      </c>
      <c r="BV63" s="23"/>
      <c r="BW63" s="132"/>
      <c r="BX63" s="132"/>
      <c r="BY63" s="132"/>
      <c r="BZ63" s="139"/>
      <c r="CA63" s="140"/>
      <c r="CB63" s="140"/>
      <c r="CC63" s="141">
        <f t="shared" si="429"/>
        <v>0</v>
      </c>
      <c r="CD63" s="23"/>
      <c r="CE63" s="132">
        <v>8.3000000000000007</v>
      </c>
      <c r="CF63" s="132">
        <v>383</v>
      </c>
      <c r="CG63" s="132">
        <v>20</v>
      </c>
      <c r="CH63" s="139"/>
      <c r="CI63" s="140">
        <v>581</v>
      </c>
      <c r="CJ63" s="140">
        <v>245</v>
      </c>
      <c r="CK63" s="141">
        <f t="shared" si="430"/>
        <v>0.42168674698795183</v>
      </c>
      <c r="CL63" s="23"/>
      <c r="CM63" s="132"/>
      <c r="CN63" s="132"/>
      <c r="CO63" s="132"/>
      <c r="CP63" s="139"/>
      <c r="CQ63" s="140"/>
      <c r="CR63" s="140"/>
      <c r="CS63" s="141">
        <f t="shared" si="431"/>
        <v>0</v>
      </c>
      <c r="CT63" s="23"/>
      <c r="CU63" s="132">
        <v>6.1</v>
      </c>
      <c r="CV63" s="132">
        <v>372</v>
      </c>
      <c r="CW63" s="132">
        <v>14</v>
      </c>
      <c r="CX63" s="139"/>
      <c r="CY63" s="140">
        <v>360</v>
      </c>
      <c r="CZ63" s="140">
        <v>33</v>
      </c>
      <c r="DA63" s="141">
        <f t="shared" si="432"/>
        <v>9.166666666666666E-2</v>
      </c>
      <c r="DB63" s="23"/>
      <c r="DC63" s="132">
        <v>6.1</v>
      </c>
      <c r="DD63" s="132">
        <v>321</v>
      </c>
      <c r="DE63" s="132">
        <v>12</v>
      </c>
      <c r="DF63" s="139"/>
      <c r="DG63" s="140">
        <v>290</v>
      </c>
      <c r="DH63" s="140">
        <v>14</v>
      </c>
      <c r="DI63" s="141">
        <f t="shared" si="433"/>
        <v>4.8275862068965517E-2</v>
      </c>
      <c r="DJ63" s="23"/>
      <c r="DK63" s="132">
        <v>8</v>
      </c>
      <c r="DL63" s="132">
        <v>315</v>
      </c>
      <c r="DM63" s="132">
        <v>20</v>
      </c>
      <c r="DN63" s="139"/>
      <c r="DO63" s="140">
        <v>632</v>
      </c>
      <c r="DP63" s="140">
        <v>248</v>
      </c>
      <c r="DQ63" s="141">
        <f t="shared" si="434"/>
        <v>0.39240506329113922</v>
      </c>
      <c r="DR63" s="23"/>
      <c r="DS63" s="132"/>
      <c r="DT63" s="132"/>
      <c r="DU63" s="132"/>
      <c r="DV63" s="139"/>
      <c r="DW63" s="140"/>
      <c r="DX63" s="140"/>
      <c r="DY63" s="141">
        <f t="shared" si="435"/>
        <v>0</v>
      </c>
      <c r="DZ63" s="23"/>
      <c r="EA63" s="132">
        <v>8</v>
      </c>
      <c r="EB63" s="132">
        <v>503</v>
      </c>
      <c r="EC63" s="132">
        <v>30</v>
      </c>
      <c r="ED63" s="139"/>
      <c r="EE63" s="140">
        <v>847</v>
      </c>
      <c r="EF63" s="140">
        <v>439</v>
      </c>
      <c r="EG63" s="141">
        <f t="shared" si="436"/>
        <v>0.51829988193624554</v>
      </c>
      <c r="EH63" s="23"/>
      <c r="EI63" s="132">
        <v>0.4</v>
      </c>
      <c r="EJ63" s="132">
        <v>24</v>
      </c>
      <c r="EK63" s="132">
        <v>2</v>
      </c>
      <c r="EL63" s="139"/>
      <c r="EM63" s="140">
        <v>70</v>
      </c>
      <c r="EN63" s="140">
        <v>49</v>
      </c>
      <c r="EO63" s="141">
        <f t="shared" si="437"/>
        <v>0.7</v>
      </c>
      <c r="EP63" s="23"/>
      <c r="EQ63" s="132">
        <v>4.2</v>
      </c>
      <c r="ER63" s="132">
        <v>302</v>
      </c>
      <c r="ES63" s="132">
        <v>11</v>
      </c>
      <c r="ET63" s="139"/>
      <c r="EU63" s="140">
        <v>345</v>
      </c>
      <c r="EV63" s="140">
        <v>107</v>
      </c>
      <c r="EW63" s="141">
        <f t="shared" si="438"/>
        <v>0.31014492753623191</v>
      </c>
      <c r="EX63" s="23"/>
      <c r="EY63" s="132">
        <v>10.5</v>
      </c>
      <c r="EZ63" s="132">
        <v>361</v>
      </c>
      <c r="FA63" s="132">
        <v>13</v>
      </c>
      <c r="FB63" s="139"/>
      <c r="FC63" s="140">
        <v>425</v>
      </c>
      <c r="FD63" s="140">
        <v>30</v>
      </c>
      <c r="FE63" s="141">
        <f t="shared" si="439"/>
        <v>7.0588235294117646E-2</v>
      </c>
      <c r="FF63" s="23"/>
      <c r="FG63" s="132"/>
      <c r="FH63" s="132"/>
      <c r="FI63" s="132"/>
      <c r="FJ63" s="139"/>
      <c r="FK63" s="140"/>
      <c r="FL63" s="140"/>
      <c r="FM63" s="141">
        <f t="shared" si="440"/>
        <v>0</v>
      </c>
      <c r="FN63" s="23"/>
    </row>
    <row r="64" spans="1:170" ht="16">
      <c r="A64" s="48" t="s">
        <v>42</v>
      </c>
      <c r="B64" s="23"/>
      <c r="C64" s="49">
        <f t="shared" ref="C64:E64" si="483">SUM(C59:C63)</f>
        <v>15.4</v>
      </c>
      <c r="D64" s="49">
        <f t="shared" si="483"/>
        <v>454</v>
      </c>
      <c r="E64" s="49">
        <f t="shared" si="483"/>
        <v>33</v>
      </c>
      <c r="F64" s="50">
        <f>IFERROR(SUM(D64/E64),0)</f>
        <v>13.757575757575758</v>
      </c>
      <c r="G64" s="51">
        <f t="shared" ref="G64:H64" si="484">SUM(G59:G63)</f>
        <v>847</v>
      </c>
      <c r="H64" s="51">
        <f t="shared" si="484"/>
        <v>288</v>
      </c>
      <c r="I64" s="52">
        <f t="shared" si="420"/>
        <v>0.3400236127508855</v>
      </c>
      <c r="J64" s="23"/>
      <c r="K64" s="49">
        <f t="shared" ref="K64:M64" si="485">SUM(K59:K63)</f>
        <v>26</v>
      </c>
      <c r="L64" s="49">
        <f t="shared" si="485"/>
        <v>284</v>
      </c>
      <c r="M64" s="49">
        <f t="shared" si="485"/>
        <v>35</v>
      </c>
      <c r="N64" s="50">
        <f>IFERROR(SUM(L64/M64),0)</f>
        <v>8.1142857142857139</v>
      </c>
      <c r="O64" s="51">
        <f t="shared" ref="O64:P64" si="486">SUM(O59:O63)</f>
        <v>1288</v>
      </c>
      <c r="P64" s="51">
        <f t="shared" si="486"/>
        <v>421</v>
      </c>
      <c r="Q64" s="52">
        <f t="shared" si="421"/>
        <v>0.32686335403726707</v>
      </c>
      <c r="R64" s="23"/>
      <c r="S64" s="49">
        <f t="shared" ref="S64:U64" si="487">SUM(S59:S63)</f>
        <v>40</v>
      </c>
      <c r="T64" s="49">
        <f t="shared" si="487"/>
        <v>2210</v>
      </c>
      <c r="U64" s="49">
        <f t="shared" si="487"/>
        <v>126</v>
      </c>
      <c r="V64" s="50">
        <f>IFERROR(SUM(T64/U64),0)</f>
        <v>17.539682539682541</v>
      </c>
      <c r="W64" s="51">
        <f t="shared" ref="W64:X64" si="488">SUM(W59:W63)</f>
        <v>3254</v>
      </c>
      <c r="X64" s="51">
        <f t="shared" si="488"/>
        <v>1007</v>
      </c>
      <c r="Y64" s="52">
        <f t="shared" si="422"/>
        <v>0.30946527350952674</v>
      </c>
      <c r="Z64" s="23"/>
      <c r="AA64" s="49">
        <f t="shared" ref="AA64:AC64" si="489">SUM(AA59:AA63)</f>
        <v>32</v>
      </c>
      <c r="AB64" s="49">
        <f t="shared" si="489"/>
        <v>2062</v>
      </c>
      <c r="AC64" s="49">
        <f t="shared" si="489"/>
        <v>113</v>
      </c>
      <c r="AD64" s="50">
        <f>IFERROR(SUM(AB64/AC64),0)</f>
        <v>18.247787610619469</v>
      </c>
      <c r="AE64" s="51">
        <f t="shared" ref="AE64:AF64" si="490">SUM(AE59:AE63)</f>
        <v>3026</v>
      </c>
      <c r="AF64" s="51">
        <f t="shared" si="490"/>
        <v>1040</v>
      </c>
      <c r="AG64" s="52">
        <f t="shared" si="423"/>
        <v>0.34368803701255785</v>
      </c>
      <c r="AH64" s="23"/>
      <c r="AI64" s="49">
        <f t="shared" ref="AI64:AK64" si="491">SUM(AI59:AI63)</f>
        <v>14.7</v>
      </c>
      <c r="AJ64" s="49">
        <f t="shared" si="491"/>
        <v>526</v>
      </c>
      <c r="AK64" s="49">
        <f t="shared" si="491"/>
        <v>24</v>
      </c>
      <c r="AL64" s="50">
        <f>IFERROR(SUM(AJ64/AK64),0)</f>
        <v>21.916666666666668</v>
      </c>
      <c r="AM64" s="51">
        <f t="shared" ref="AM64:AN64" si="492">SUM(AM59:AM63)</f>
        <v>549.61</v>
      </c>
      <c r="AN64" s="51">
        <f t="shared" si="492"/>
        <v>-38.39</v>
      </c>
      <c r="AO64" s="52">
        <f t="shared" si="424"/>
        <v>-6.9849529666490787E-2</v>
      </c>
      <c r="AP64" s="23"/>
      <c r="AQ64" s="49">
        <f t="shared" ref="AQ64:AS64" si="493">SUM(AQ59:AQ63)</f>
        <v>35</v>
      </c>
      <c r="AR64" s="49">
        <f t="shared" si="493"/>
        <v>1578</v>
      </c>
      <c r="AS64" s="49">
        <f t="shared" si="493"/>
        <v>106</v>
      </c>
      <c r="AT64" s="50">
        <f>IFERROR(SUM(AR64/AS64),0)</f>
        <v>14.886792452830189</v>
      </c>
      <c r="AU64" s="51">
        <f t="shared" ref="AU64:AV64" si="494">SUM(AU59:AU63)</f>
        <v>2742</v>
      </c>
      <c r="AV64" s="51">
        <f t="shared" si="494"/>
        <v>999</v>
      </c>
      <c r="AW64" s="52">
        <f t="shared" si="425"/>
        <v>0.36433260393873085</v>
      </c>
      <c r="AX64" s="23"/>
      <c r="AY64" s="49">
        <f t="shared" ref="AY64:BA64" si="495">SUM(AY59:AY63)</f>
        <v>40</v>
      </c>
      <c r="AZ64" s="49">
        <f t="shared" si="495"/>
        <v>1530</v>
      </c>
      <c r="BA64" s="49">
        <f t="shared" si="495"/>
        <v>82</v>
      </c>
      <c r="BB64" s="50">
        <f>IFERROR(SUM(AZ64/BA64),0)</f>
        <v>18.658536585365855</v>
      </c>
      <c r="BC64" s="51">
        <f t="shared" ref="BC64:BD64" si="496">SUM(BC59:BC63)</f>
        <v>2165</v>
      </c>
      <c r="BD64" s="51">
        <f t="shared" si="496"/>
        <v>349</v>
      </c>
      <c r="BE64" s="52">
        <f t="shared" si="426"/>
        <v>0.16120092378752887</v>
      </c>
      <c r="BF64" s="23"/>
      <c r="BG64" s="49">
        <f t="shared" ref="BG64:BI64" si="497">SUM(BG59:BG63)</f>
        <v>14.4</v>
      </c>
      <c r="BH64" s="49">
        <f t="shared" si="497"/>
        <v>857</v>
      </c>
      <c r="BI64" s="49">
        <f t="shared" si="497"/>
        <v>25</v>
      </c>
      <c r="BJ64" s="50">
        <f>IFERROR(SUM(BH64/BI64),0)</f>
        <v>34.28</v>
      </c>
      <c r="BK64" s="51">
        <f t="shared" ref="BK64:BL64" si="498">SUM(BK59:BK63)</f>
        <v>801</v>
      </c>
      <c r="BL64" s="51">
        <f t="shared" si="498"/>
        <v>56</v>
      </c>
      <c r="BM64" s="52">
        <f t="shared" si="427"/>
        <v>6.9912609238451939E-2</v>
      </c>
      <c r="BN64" s="23"/>
      <c r="BO64" s="49">
        <f t="shared" ref="BO64:BQ64" si="499">SUM(BO59:BO63)</f>
        <v>21.2</v>
      </c>
      <c r="BP64" s="49">
        <f t="shared" si="499"/>
        <v>548</v>
      </c>
      <c r="BQ64" s="49">
        <f t="shared" si="499"/>
        <v>25</v>
      </c>
      <c r="BR64" s="50">
        <f>IFERROR(SUM(BP64/BQ64),0)</f>
        <v>21.92</v>
      </c>
      <c r="BS64" s="51">
        <f t="shared" ref="BS64:BT64" si="500">SUM(BS59:BS63)</f>
        <v>782</v>
      </c>
      <c r="BT64" s="51">
        <f t="shared" si="500"/>
        <v>68</v>
      </c>
      <c r="BU64" s="52">
        <f t="shared" si="428"/>
        <v>8.6956521739130432E-2</v>
      </c>
      <c r="BV64" s="23"/>
      <c r="BW64" s="49">
        <f t="shared" ref="BW64:BY64" si="501">SUM(BW59:BW63)</f>
        <v>0</v>
      </c>
      <c r="BX64" s="49">
        <f t="shared" si="501"/>
        <v>0</v>
      </c>
      <c r="BY64" s="49">
        <f t="shared" si="501"/>
        <v>0</v>
      </c>
      <c r="BZ64" s="50">
        <f>IFERROR(SUM(BX64/BY64),0)</f>
        <v>0</v>
      </c>
      <c r="CA64" s="51">
        <f t="shared" ref="CA64:CB64" si="502">SUM(CA59:CA63)</f>
        <v>0</v>
      </c>
      <c r="CB64" s="51">
        <f t="shared" si="502"/>
        <v>0</v>
      </c>
      <c r="CC64" s="52">
        <f t="shared" si="429"/>
        <v>0</v>
      </c>
      <c r="CD64" s="23"/>
      <c r="CE64" s="49">
        <f t="shared" ref="CE64:CG64" si="503">SUM(CE59:CE63)</f>
        <v>40.599999999999994</v>
      </c>
      <c r="CF64" s="49">
        <f t="shared" si="503"/>
        <v>2469</v>
      </c>
      <c r="CG64" s="49">
        <f t="shared" si="503"/>
        <v>102</v>
      </c>
      <c r="CH64" s="50">
        <f>IFERROR(SUM(CF64/CG64),0)</f>
        <v>24.205882352941178</v>
      </c>
      <c r="CI64" s="51">
        <f t="shared" ref="CI64:CJ64" si="504">SUM(CI59:CI63)</f>
        <v>2710</v>
      </c>
      <c r="CJ64" s="51">
        <f t="shared" si="504"/>
        <v>636</v>
      </c>
      <c r="CK64" s="52">
        <f t="shared" si="430"/>
        <v>0.23468634686346865</v>
      </c>
      <c r="CL64" s="23"/>
      <c r="CM64" s="49">
        <f t="shared" ref="CM64:CO64" si="505">SUM(CM59:CM63)</f>
        <v>4.8</v>
      </c>
      <c r="CN64" s="49">
        <f t="shared" si="505"/>
        <v>318</v>
      </c>
      <c r="CO64" s="49">
        <f t="shared" si="505"/>
        <v>8</v>
      </c>
      <c r="CP64" s="50">
        <f>IFERROR(SUM(CN64/CO64),0)</f>
        <v>39.75</v>
      </c>
      <c r="CQ64" s="51">
        <f t="shared" ref="CQ64:CR64" si="506">SUM(CQ59:CQ63)</f>
        <v>163</v>
      </c>
      <c r="CR64" s="51">
        <f t="shared" si="506"/>
        <v>-81</v>
      </c>
      <c r="CS64" s="52">
        <f t="shared" si="431"/>
        <v>-0.49693251533742333</v>
      </c>
      <c r="CT64" s="23"/>
      <c r="CU64" s="49">
        <f t="shared" ref="CU64:CW64" si="507">SUM(CU59:CU63)</f>
        <v>26.700000000000003</v>
      </c>
      <c r="CV64" s="49">
        <f t="shared" si="507"/>
        <v>1701</v>
      </c>
      <c r="CW64" s="49">
        <f t="shared" si="507"/>
        <v>70</v>
      </c>
      <c r="CX64" s="50">
        <f>IFERROR(SUM(CV64/CW64),0)</f>
        <v>24.3</v>
      </c>
      <c r="CY64" s="51">
        <f t="shared" ref="CY64:CZ64" si="508">SUM(CY59:CY63)</f>
        <v>1591</v>
      </c>
      <c r="CZ64" s="51">
        <f t="shared" si="508"/>
        <v>46</v>
      </c>
      <c r="DA64" s="52">
        <f t="shared" si="432"/>
        <v>2.8912633563796353E-2</v>
      </c>
      <c r="DB64" s="23"/>
      <c r="DC64" s="49">
        <f t="shared" ref="DC64:DE64" si="509">SUM(DC59:DC63)</f>
        <v>26.200000000000003</v>
      </c>
      <c r="DD64" s="49">
        <f t="shared" si="509"/>
        <v>1221</v>
      </c>
      <c r="DE64" s="49">
        <f t="shared" si="509"/>
        <v>53</v>
      </c>
      <c r="DF64" s="50">
        <f>IFERROR(SUM(DD64/DE64),0)</f>
        <v>23.037735849056602</v>
      </c>
      <c r="DG64" s="51">
        <f t="shared" ref="DG64:DH64" si="510">SUM(DG59:DG63)</f>
        <v>1478</v>
      </c>
      <c r="DH64" s="51">
        <f t="shared" si="510"/>
        <v>324</v>
      </c>
      <c r="DI64" s="52">
        <f t="shared" si="433"/>
        <v>0.21921515561569688</v>
      </c>
      <c r="DJ64" s="23"/>
      <c r="DK64" s="49">
        <f t="shared" ref="DK64:DM64" si="511">SUM(DK59:DK63)</f>
        <v>40</v>
      </c>
      <c r="DL64" s="49">
        <f t="shared" si="511"/>
        <v>1722</v>
      </c>
      <c r="DM64" s="49">
        <f t="shared" si="511"/>
        <v>99</v>
      </c>
      <c r="DN64" s="50">
        <f>IFERROR(SUM(DL64/DM64),0)</f>
        <v>17.393939393939394</v>
      </c>
      <c r="DO64" s="51">
        <f t="shared" ref="DO64:DP64" si="512">SUM(DO59:DO63)</f>
        <v>2858</v>
      </c>
      <c r="DP64" s="51">
        <f t="shared" si="512"/>
        <v>783</v>
      </c>
      <c r="DQ64" s="52">
        <f t="shared" si="434"/>
        <v>0.27396780965710288</v>
      </c>
      <c r="DR64" s="23"/>
      <c r="DS64" s="49">
        <f t="shared" ref="DS64:DU64" si="513">SUM(DS59:DS63)</f>
        <v>0</v>
      </c>
      <c r="DT64" s="49">
        <f t="shared" si="513"/>
        <v>0</v>
      </c>
      <c r="DU64" s="49">
        <f t="shared" si="513"/>
        <v>0</v>
      </c>
      <c r="DV64" s="50">
        <f>IFERROR(SUM(DT64/DU64),0)</f>
        <v>0</v>
      </c>
      <c r="DW64" s="51">
        <f t="shared" ref="DW64:DX64" si="514">SUM(DW59:DW63)</f>
        <v>0</v>
      </c>
      <c r="DX64" s="51">
        <f t="shared" si="514"/>
        <v>0</v>
      </c>
      <c r="DY64" s="52">
        <f t="shared" si="435"/>
        <v>0</v>
      </c>
      <c r="DZ64" s="23"/>
      <c r="EA64" s="49">
        <f t="shared" ref="EA64:EC64" si="515">SUM(EA59:EA63)</f>
        <v>34.700000000000003</v>
      </c>
      <c r="EB64" s="49">
        <f t="shared" si="515"/>
        <v>2290</v>
      </c>
      <c r="EC64" s="49">
        <f t="shared" si="515"/>
        <v>122</v>
      </c>
      <c r="ED64" s="50">
        <f>IFERROR(SUM(EB64/EC64),0)</f>
        <v>18.770491803278688</v>
      </c>
      <c r="EE64" s="51">
        <f t="shared" ref="EE64:EF64" si="516">SUM(EE59:EE63)</f>
        <v>3528</v>
      </c>
      <c r="EF64" s="51">
        <f t="shared" si="516"/>
        <v>1596</v>
      </c>
      <c r="EG64" s="52">
        <f t="shared" si="436"/>
        <v>0.45238095238095238</v>
      </c>
      <c r="EH64" s="23"/>
      <c r="EI64" s="49">
        <f t="shared" ref="EI64:EK64" si="517">SUM(EI59:EI63)</f>
        <v>10.6</v>
      </c>
      <c r="EJ64" s="49">
        <f t="shared" si="517"/>
        <v>521</v>
      </c>
      <c r="EK64" s="49">
        <f t="shared" si="517"/>
        <v>25</v>
      </c>
      <c r="EL64" s="50">
        <f>IFERROR(SUM(EJ64/EK64),0)</f>
        <v>20.84</v>
      </c>
      <c r="EM64" s="51">
        <f t="shared" ref="EM64:EN64" si="518">SUM(EM59:EM63)</f>
        <v>768</v>
      </c>
      <c r="EN64" s="51">
        <f t="shared" si="518"/>
        <v>257</v>
      </c>
      <c r="EO64" s="52">
        <f t="shared" si="437"/>
        <v>0.33463541666666669</v>
      </c>
      <c r="EP64" s="23"/>
      <c r="EQ64" s="49">
        <f t="shared" ref="EQ64:ES64" si="519">SUM(EQ59:EQ63)</f>
        <v>26.599999999999998</v>
      </c>
      <c r="ER64" s="49">
        <f t="shared" si="519"/>
        <v>1765</v>
      </c>
      <c r="ES64" s="49">
        <f t="shared" si="519"/>
        <v>68</v>
      </c>
      <c r="ET64" s="50">
        <f>IFERROR(SUM(ER64/ES64),0)</f>
        <v>25.955882352941178</v>
      </c>
      <c r="EU64" s="51">
        <f t="shared" ref="EU64:EV64" si="520">SUM(EU59:EU63)</f>
        <v>2216</v>
      </c>
      <c r="EV64" s="51">
        <f t="shared" si="520"/>
        <v>697</v>
      </c>
      <c r="EW64" s="52">
        <f t="shared" si="438"/>
        <v>0.31453068592057759</v>
      </c>
      <c r="EX64" s="23"/>
      <c r="EY64" s="49">
        <f t="shared" ref="EY64:FA64" si="521">SUM(EY59:EY63)</f>
        <v>17.5</v>
      </c>
      <c r="EZ64" s="49">
        <f t="shared" si="521"/>
        <v>541</v>
      </c>
      <c r="FA64" s="49">
        <f t="shared" si="521"/>
        <v>25</v>
      </c>
      <c r="FB64" s="50">
        <f>IFERROR(SUM(EZ64/FA64),0)</f>
        <v>21.64</v>
      </c>
      <c r="FC64" s="51">
        <f t="shared" ref="FC64:FD64" si="522">SUM(FC59:FC63)</f>
        <v>633</v>
      </c>
      <c r="FD64" s="51">
        <f t="shared" si="522"/>
        <v>56</v>
      </c>
      <c r="FE64" s="52">
        <f t="shared" si="439"/>
        <v>8.8467614533965247E-2</v>
      </c>
      <c r="FF64" s="23"/>
      <c r="FG64" s="49">
        <f t="shared" ref="FG64:FI64" si="523">SUM(FG59:FG63)</f>
        <v>11.3</v>
      </c>
      <c r="FH64" s="49">
        <f t="shared" si="523"/>
        <v>391</v>
      </c>
      <c r="FI64" s="49">
        <f t="shared" si="523"/>
        <v>12</v>
      </c>
      <c r="FJ64" s="50">
        <f>IFERROR(SUM(FH64/FI64),0)</f>
        <v>32.583333333333336</v>
      </c>
      <c r="FK64" s="51">
        <f t="shared" ref="FK64:FL64" si="524">SUM(FK59:FK63)</f>
        <v>233</v>
      </c>
      <c r="FL64" s="51">
        <f t="shared" si="524"/>
        <v>-178</v>
      </c>
      <c r="FM64" s="52">
        <f t="shared" si="440"/>
        <v>-0.76394849785407726</v>
      </c>
      <c r="FN64" s="23"/>
    </row>
    <row r="65" spans="1:170" ht="16">
      <c r="A65" s="36">
        <v>42440</v>
      </c>
      <c r="B65" s="23"/>
      <c r="C65" s="37"/>
      <c r="D65" s="37"/>
      <c r="E65" s="37"/>
      <c r="F65" s="38"/>
      <c r="G65" s="39"/>
      <c r="H65" s="39"/>
      <c r="I65" s="40">
        <f t="shared" si="420"/>
        <v>0</v>
      </c>
      <c r="J65" s="23"/>
      <c r="K65" s="37">
        <v>8</v>
      </c>
      <c r="L65" s="37">
        <v>115</v>
      </c>
      <c r="M65" s="37">
        <v>16</v>
      </c>
      <c r="N65" s="38"/>
      <c r="O65" s="39">
        <v>461</v>
      </c>
      <c r="P65" s="39">
        <v>183</v>
      </c>
      <c r="Q65" s="40">
        <f t="shared" si="421"/>
        <v>0.39696312364425163</v>
      </c>
      <c r="R65" s="23"/>
      <c r="S65" s="37">
        <v>8</v>
      </c>
      <c r="T65" s="37">
        <v>472</v>
      </c>
      <c r="U65" s="37">
        <v>33</v>
      </c>
      <c r="V65" s="38"/>
      <c r="W65" s="39">
        <v>473</v>
      </c>
      <c r="X65" s="39">
        <v>285</v>
      </c>
      <c r="Y65" s="40">
        <f t="shared" si="422"/>
        <v>0.60253699788583515</v>
      </c>
      <c r="Z65" s="23"/>
      <c r="AA65" s="37">
        <v>8</v>
      </c>
      <c r="AB65" s="37">
        <v>440</v>
      </c>
      <c r="AC65" s="37">
        <v>30</v>
      </c>
      <c r="AD65" s="38"/>
      <c r="AE65" s="39">
        <v>802</v>
      </c>
      <c r="AF65" s="39">
        <v>366</v>
      </c>
      <c r="AG65" s="40">
        <f t="shared" si="423"/>
        <v>0.45635910224438903</v>
      </c>
      <c r="AH65" s="23"/>
      <c r="AI65" s="154"/>
      <c r="AJ65" s="154"/>
      <c r="AK65" s="154"/>
      <c r="AL65" s="38"/>
      <c r="AM65" s="155"/>
      <c r="AN65" s="155"/>
      <c r="AO65" s="40">
        <f t="shared" si="424"/>
        <v>0</v>
      </c>
      <c r="AP65" s="23"/>
      <c r="AQ65" s="37">
        <v>8</v>
      </c>
      <c r="AR65" s="37">
        <v>381</v>
      </c>
      <c r="AS65" s="37">
        <v>30</v>
      </c>
      <c r="AT65" s="38"/>
      <c r="AU65" s="39">
        <v>723</v>
      </c>
      <c r="AV65" s="39">
        <v>326</v>
      </c>
      <c r="AW65" s="40">
        <f t="shared" si="425"/>
        <v>0.45089903181189489</v>
      </c>
      <c r="AX65" s="23"/>
      <c r="AY65" s="37">
        <v>8</v>
      </c>
      <c r="AZ65" s="37">
        <v>276</v>
      </c>
      <c r="BA65" s="37">
        <v>21</v>
      </c>
      <c r="BB65" s="38"/>
      <c r="BC65" s="39">
        <v>513</v>
      </c>
      <c r="BD65" s="39">
        <v>174</v>
      </c>
      <c r="BE65" s="40">
        <f t="shared" si="426"/>
        <v>0.33918128654970758</v>
      </c>
      <c r="BF65" s="23"/>
      <c r="BG65" s="37">
        <v>4.0999999999999996</v>
      </c>
      <c r="BH65" s="37">
        <v>204</v>
      </c>
      <c r="BI65" s="37">
        <v>13</v>
      </c>
      <c r="BJ65" s="38"/>
      <c r="BK65" s="39">
        <v>314</v>
      </c>
      <c r="BL65" s="39">
        <v>126</v>
      </c>
      <c r="BM65" s="40">
        <f t="shared" si="427"/>
        <v>0.40127388535031849</v>
      </c>
      <c r="BN65" s="23"/>
      <c r="BO65" s="37">
        <v>5</v>
      </c>
      <c r="BP65" s="37">
        <v>170</v>
      </c>
      <c r="BQ65" s="37">
        <v>9</v>
      </c>
      <c r="BR65" s="38"/>
      <c r="BS65" s="39">
        <v>248</v>
      </c>
      <c r="BT65" s="39">
        <v>63</v>
      </c>
      <c r="BU65" s="40">
        <f t="shared" si="428"/>
        <v>0.25403225806451613</v>
      </c>
      <c r="BV65" s="23"/>
      <c r="BW65" s="37"/>
      <c r="BX65" s="37"/>
      <c r="BY65" s="37"/>
      <c r="BZ65" s="38"/>
      <c r="CA65" s="39"/>
      <c r="CB65" s="39"/>
      <c r="CC65" s="40">
        <f t="shared" si="429"/>
        <v>0</v>
      </c>
      <c r="CD65" s="23"/>
      <c r="CE65" s="37">
        <v>7</v>
      </c>
      <c r="CF65" s="37">
        <v>389</v>
      </c>
      <c r="CG65" s="37">
        <v>19</v>
      </c>
      <c r="CH65" s="38"/>
      <c r="CI65" s="39">
        <v>510</v>
      </c>
      <c r="CJ65" s="39">
        <v>178</v>
      </c>
      <c r="CK65" s="40">
        <f t="shared" si="430"/>
        <v>0.34901960784313724</v>
      </c>
      <c r="CL65" s="23"/>
      <c r="CM65" s="37">
        <v>2</v>
      </c>
      <c r="CN65" s="37">
        <v>126</v>
      </c>
      <c r="CO65" s="37">
        <v>8</v>
      </c>
      <c r="CP65" s="38"/>
      <c r="CQ65" s="39">
        <v>134</v>
      </c>
      <c r="CR65" s="39">
        <v>31</v>
      </c>
      <c r="CS65" s="40">
        <f t="shared" si="431"/>
        <v>0.23134328358208955</v>
      </c>
      <c r="CT65" s="23"/>
      <c r="CU65" s="37">
        <v>6.1</v>
      </c>
      <c r="CV65" s="37">
        <v>372</v>
      </c>
      <c r="CW65" s="37">
        <v>13</v>
      </c>
      <c r="CX65" s="38"/>
      <c r="CY65" s="39">
        <v>285</v>
      </c>
      <c r="CZ65" s="39">
        <v>-46</v>
      </c>
      <c r="DA65" s="40">
        <f t="shared" si="432"/>
        <v>-0.16140350877192983</v>
      </c>
      <c r="DB65" s="23"/>
      <c r="DC65" s="37">
        <v>6</v>
      </c>
      <c r="DD65" s="37">
        <v>265</v>
      </c>
      <c r="DE65" s="37">
        <v>13</v>
      </c>
      <c r="DF65" s="38"/>
      <c r="DG65" s="39">
        <v>374</v>
      </c>
      <c r="DH65" s="39">
        <v>126</v>
      </c>
      <c r="DI65" s="40">
        <f t="shared" si="433"/>
        <v>0.33689839572192515</v>
      </c>
      <c r="DJ65" s="23"/>
      <c r="DK65" s="37">
        <v>8</v>
      </c>
      <c r="DL65" s="37">
        <v>252</v>
      </c>
      <c r="DM65" s="37">
        <v>25</v>
      </c>
      <c r="DN65" s="38"/>
      <c r="DO65" s="39">
        <v>614</v>
      </c>
      <c r="DP65" s="39">
        <v>259</v>
      </c>
      <c r="DQ65" s="40">
        <f t="shared" si="434"/>
        <v>0.42182410423452771</v>
      </c>
      <c r="DR65" s="23"/>
      <c r="DS65" s="37"/>
      <c r="DT65" s="37"/>
      <c r="DU65" s="37"/>
      <c r="DV65" s="38"/>
      <c r="DW65" s="39"/>
      <c r="DX65" s="39"/>
      <c r="DY65" s="40">
        <f t="shared" si="435"/>
        <v>0</v>
      </c>
      <c r="DZ65" s="23"/>
      <c r="EA65" s="37">
        <v>8</v>
      </c>
      <c r="EB65" s="37">
        <v>503</v>
      </c>
      <c r="EC65" s="37">
        <v>32</v>
      </c>
      <c r="ED65" s="38"/>
      <c r="EE65" s="39">
        <v>749</v>
      </c>
      <c r="EF65" s="39">
        <v>335</v>
      </c>
      <c r="EG65" s="40">
        <f t="shared" si="436"/>
        <v>0.44726301735647528</v>
      </c>
      <c r="EH65" s="23"/>
      <c r="EI65" s="37">
        <v>4.3</v>
      </c>
      <c r="EJ65" s="37">
        <v>225</v>
      </c>
      <c r="EK65" s="37">
        <v>15</v>
      </c>
      <c r="EL65" s="38"/>
      <c r="EM65" s="39">
        <v>406</v>
      </c>
      <c r="EN65" s="39">
        <v>194</v>
      </c>
      <c r="EO65" s="40">
        <f t="shared" si="437"/>
        <v>0.47783251231527096</v>
      </c>
      <c r="EP65" s="23"/>
      <c r="EQ65" s="37"/>
      <c r="ER65" s="37"/>
      <c r="ES65" s="37"/>
      <c r="ET65" s="38"/>
      <c r="EU65" s="39"/>
      <c r="EV65" s="39"/>
      <c r="EW65" s="40">
        <f t="shared" si="438"/>
        <v>0</v>
      </c>
      <c r="EX65" s="23"/>
      <c r="EY65" s="37">
        <v>8</v>
      </c>
      <c r="EZ65" s="37">
        <v>368</v>
      </c>
      <c r="FA65" s="37">
        <v>14</v>
      </c>
      <c r="FB65" s="38"/>
      <c r="FC65" s="39">
        <v>311</v>
      </c>
      <c r="FD65" s="39">
        <v>-42</v>
      </c>
      <c r="FE65" s="40">
        <f t="shared" si="439"/>
        <v>-0.13504823151125403</v>
      </c>
      <c r="FF65" s="23"/>
      <c r="FG65" s="37"/>
      <c r="FH65" s="37"/>
      <c r="FI65" s="37"/>
      <c r="FJ65" s="38"/>
      <c r="FK65" s="39"/>
      <c r="FL65" s="39"/>
      <c r="FM65" s="40">
        <f t="shared" si="440"/>
        <v>0</v>
      </c>
      <c r="FN65" s="23"/>
    </row>
    <row r="66" spans="1:170" ht="16">
      <c r="A66" s="36">
        <v>42441</v>
      </c>
      <c r="B66" s="23"/>
      <c r="C66" s="37">
        <v>2.1</v>
      </c>
      <c r="D66" s="37">
        <v>83</v>
      </c>
      <c r="E66" s="37">
        <v>2</v>
      </c>
      <c r="F66" s="38"/>
      <c r="G66" s="39">
        <v>40</v>
      </c>
      <c r="H66" s="39">
        <v>-38</v>
      </c>
      <c r="I66" s="40">
        <f t="shared" si="420"/>
        <v>-0.95</v>
      </c>
      <c r="J66" s="23"/>
      <c r="K66" s="37">
        <v>8</v>
      </c>
      <c r="L66" s="37">
        <v>86</v>
      </c>
      <c r="M66" s="37">
        <v>17</v>
      </c>
      <c r="N66" s="38"/>
      <c r="O66" s="39">
        <v>471</v>
      </c>
      <c r="P66" s="39">
        <v>217</v>
      </c>
      <c r="Q66" s="40">
        <f t="shared" si="421"/>
        <v>0.46072186836518048</v>
      </c>
      <c r="R66" s="23"/>
      <c r="S66" s="37">
        <v>8</v>
      </c>
      <c r="T66" s="37">
        <v>350</v>
      </c>
      <c r="U66" s="37">
        <v>23</v>
      </c>
      <c r="V66" s="38"/>
      <c r="W66" s="39">
        <v>479</v>
      </c>
      <c r="X66" s="39">
        <v>131</v>
      </c>
      <c r="Y66" s="40">
        <f t="shared" si="422"/>
        <v>0.27348643006263046</v>
      </c>
      <c r="Z66" s="23"/>
      <c r="AA66" s="37">
        <v>8</v>
      </c>
      <c r="AB66" s="37">
        <v>527</v>
      </c>
      <c r="AC66" s="37">
        <v>24</v>
      </c>
      <c r="AD66" s="38"/>
      <c r="AE66" s="39">
        <v>505</v>
      </c>
      <c r="AF66" s="39">
        <v>78</v>
      </c>
      <c r="AG66" s="40">
        <f t="shared" si="423"/>
        <v>0.15445544554455445</v>
      </c>
      <c r="AH66" s="23"/>
      <c r="AI66" s="37"/>
      <c r="AJ66" s="37"/>
      <c r="AK66" s="37"/>
      <c r="AL66" s="38"/>
      <c r="AM66" s="39"/>
      <c r="AN66" s="39"/>
      <c r="AO66" s="40">
        <f t="shared" si="424"/>
        <v>0</v>
      </c>
      <c r="AP66" s="23"/>
      <c r="AQ66" s="37">
        <v>8</v>
      </c>
      <c r="AR66" s="37">
        <v>377</v>
      </c>
      <c r="AS66" s="37">
        <v>22</v>
      </c>
      <c r="AT66" s="38"/>
      <c r="AU66" s="39">
        <v>413</v>
      </c>
      <c r="AV66" s="39">
        <v>57</v>
      </c>
      <c r="AW66" s="40">
        <f t="shared" si="425"/>
        <v>0.13801452784503632</v>
      </c>
      <c r="AX66" s="23"/>
      <c r="AY66" s="37">
        <v>7</v>
      </c>
      <c r="AZ66" s="37">
        <v>283</v>
      </c>
      <c r="BA66" s="37">
        <v>19</v>
      </c>
      <c r="BB66" s="38"/>
      <c r="BC66" s="39">
        <v>427</v>
      </c>
      <c r="BD66" s="39">
        <v>137</v>
      </c>
      <c r="BE66" s="40">
        <f t="shared" si="426"/>
        <v>0.32084309133489464</v>
      </c>
      <c r="BF66" s="23"/>
      <c r="BG66" s="37">
        <v>4</v>
      </c>
      <c r="BH66" s="37">
        <v>204</v>
      </c>
      <c r="BI66" s="37">
        <v>8</v>
      </c>
      <c r="BJ66" s="133"/>
      <c r="BK66" s="39">
        <v>169</v>
      </c>
      <c r="BL66" s="39">
        <v>4</v>
      </c>
      <c r="BM66" s="40">
        <f t="shared" si="427"/>
        <v>2.3668639053254437E-2</v>
      </c>
      <c r="BN66" s="23"/>
      <c r="BO66" s="37"/>
      <c r="BP66" s="37"/>
      <c r="BQ66" s="37"/>
      <c r="BR66" s="38"/>
      <c r="BS66" s="39"/>
      <c r="BT66" s="39"/>
      <c r="BU66" s="40">
        <f t="shared" si="428"/>
        <v>0</v>
      </c>
      <c r="BV66" s="23"/>
      <c r="BW66" s="37"/>
      <c r="BX66" s="37"/>
      <c r="BY66" s="37"/>
      <c r="BZ66" s="38"/>
      <c r="CA66" s="39"/>
      <c r="CB66" s="39"/>
      <c r="CC66" s="40">
        <f t="shared" si="429"/>
        <v>0</v>
      </c>
      <c r="CD66" s="23"/>
      <c r="CE66" s="37">
        <v>8.3000000000000007</v>
      </c>
      <c r="CF66" s="37">
        <v>434</v>
      </c>
      <c r="CG66" s="37">
        <v>26</v>
      </c>
      <c r="CH66" s="38"/>
      <c r="CI66" s="39">
        <v>612</v>
      </c>
      <c r="CJ66" s="39">
        <v>278</v>
      </c>
      <c r="CK66" s="40">
        <f t="shared" si="430"/>
        <v>0.45424836601307189</v>
      </c>
      <c r="CL66" s="23"/>
      <c r="CM66" s="37">
        <v>2</v>
      </c>
      <c r="CN66" s="37">
        <v>118</v>
      </c>
      <c r="CO66" s="37">
        <v>5</v>
      </c>
      <c r="CP66" s="38"/>
      <c r="CQ66" s="39">
        <v>69</v>
      </c>
      <c r="CR66" s="39">
        <v>-18</v>
      </c>
      <c r="CS66" s="40">
        <f t="shared" si="431"/>
        <v>-0.2608695652173913</v>
      </c>
      <c r="CT66" s="23"/>
      <c r="CU66" s="37">
        <v>5.5</v>
      </c>
      <c r="CV66" s="37">
        <v>300</v>
      </c>
      <c r="CW66" s="37">
        <v>21</v>
      </c>
      <c r="CX66" s="38"/>
      <c r="CY66" s="39">
        <v>377</v>
      </c>
      <c r="CZ66" s="39">
        <v>128</v>
      </c>
      <c r="DA66" s="40">
        <f t="shared" si="432"/>
        <v>0.33952254641909813</v>
      </c>
      <c r="DB66" s="23"/>
      <c r="DC66" s="37">
        <v>5.2</v>
      </c>
      <c r="DD66" s="37">
        <v>215</v>
      </c>
      <c r="DE66" s="37">
        <v>4</v>
      </c>
      <c r="DF66" s="38"/>
      <c r="DG66" s="39">
        <v>73</v>
      </c>
      <c r="DH66" s="39">
        <v>-113</v>
      </c>
      <c r="DI66" s="40">
        <f t="shared" si="433"/>
        <v>-1.547945205479452</v>
      </c>
      <c r="DJ66" s="23"/>
      <c r="DK66" s="37">
        <v>8</v>
      </c>
      <c r="DL66" s="37">
        <v>320</v>
      </c>
      <c r="DM66" s="37">
        <v>25</v>
      </c>
      <c r="DN66" s="38"/>
      <c r="DO66" s="39">
        <v>548</v>
      </c>
      <c r="DP66" s="39">
        <v>191</v>
      </c>
      <c r="DQ66" s="40">
        <f t="shared" si="434"/>
        <v>0.34854014598540145</v>
      </c>
      <c r="DR66" s="23"/>
      <c r="DS66" s="37">
        <v>6</v>
      </c>
      <c r="DT66" s="37">
        <v>291</v>
      </c>
      <c r="DU66" s="37">
        <v>12</v>
      </c>
      <c r="DV66" s="38"/>
      <c r="DW66" s="39">
        <v>346</v>
      </c>
      <c r="DX66" s="39">
        <v>104</v>
      </c>
      <c r="DY66" s="40">
        <f t="shared" si="435"/>
        <v>0.30057803468208094</v>
      </c>
      <c r="DZ66" s="23"/>
      <c r="EA66" s="37">
        <v>8.3000000000000007</v>
      </c>
      <c r="EB66" s="37">
        <v>567</v>
      </c>
      <c r="EC66" s="37">
        <v>27</v>
      </c>
      <c r="ED66" s="38"/>
      <c r="EE66" s="39">
        <v>568</v>
      </c>
      <c r="EF66" s="39">
        <v>170</v>
      </c>
      <c r="EG66" s="40">
        <f t="shared" si="436"/>
        <v>0.29929577464788731</v>
      </c>
      <c r="EH66" s="23"/>
      <c r="EI66" s="37">
        <v>2.2999999999999998</v>
      </c>
      <c r="EJ66" s="37">
        <v>69</v>
      </c>
      <c r="EK66" s="37">
        <v>7</v>
      </c>
      <c r="EL66" s="38"/>
      <c r="EM66" s="39">
        <v>177</v>
      </c>
      <c r="EN66" s="39">
        <v>98</v>
      </c>
      <c r="EO66" s="40">
        <f t="shared" si="437"/>
        <v>0.5536723163841808</v>
      </c>
      <c r="EP66" s="23"/>
      <c r="EQ66" s="37">
        <v>6.3</v>
      </c>
      <c r="ER66" s="37">
        <v>394</v>
      </c>
      <c r="ES66" s="37">
        <v>16</v>
      </c>
      <c r="ET66" s="38"/>
      <c r="EU66" s="39">
        <v>381</v>
      </c>
      <c r="EV66" s="39">
        <v>91</v>
      </c>
      <c r="EW66" s="40">
        <f t="shared" si="438"/>
        <v>0.23884514435695539</v>
      </c>
      <c r="EX66" s="23"/>
      <c r="EY66" s="37">
        <v>8</v>
      </c>
      <c r="EZ66" s="37">
        <v>345</v>
      </c>
      <c r="FA66" s="37">
        <v>12</v>
      </c>
      <c r="FB66" s="38"/>
      <c r="FC66" s="39">
        <v>266</v>
      </c>
      <c r="FD66" s="39">
        <v>-39</v>
      </c>
      <c r="FE66" s="40">
        <f t="shared" si="439"/>
        <v>-0.14661654135338345</v>
      </c>
      <c r="FF66" s="23"/>
      <c r="FG66" s="37"/>
      <c r="FH66" s="37"/>
      <c r="FI66" s="37"/>
      <c r="FJ66" s="38"/>
      <c r="FK66" s="39"/>
      <c r="FL66" s="39"/>
      <c r="FM66" s="40">
        <f t="shared" si="440"/>
        <v>0</v>
      </c>
      <c r="FN66" s="23"/>
    </row>
    <row r="67" spans="1:170" ht="16">
      <c r="A67" s="36">
        <v>42442</v>
      </c>
      <c r="B67" s="23"/>
      <c r="C67" s="132"/>
      <c r="D67" s="132"/>
      <c r="E67" s="132"/>
      <c r="F67" s="139"/>
      <c r="G67" s="140"/>
      <c r="H67" s="140"/>
      <c r="I67" s="141">
        <f t="shared" si="420"/>
        <v>0</v>
      </c>
      <c r="J67" s="23"/>
      <c r="K67" s="132">
        <v>8</v>
      </c>
      <c r="L67" s="132">
        <v>96</v>
      </c>
      <c r="M67" s="132">
        <v>10</v>
      </c>
      <c r="N67" s="139"/>
      <c r="O67" s="140">
        <v>398</v>
      </c>
      <c r="P67" s="140">
        <v>131</v>
      </c>
      <c r="Q67" s="141">
        <f t="shared" si="421"/>
        <v>0.32914572864321606</v>
      </c>
      <c r="R67" s="23"/>
      <c r="S67" s="132">
        <v>2</v>
      </c>
      <c r="T67" s="132">
        <v>180</v>
      </c>
      <c r="U67" s="132">
        <v>17</v>
      </c>
      <c r="V67" s="139"/>
      <c r="W67" s="140">
        <v>335</v>
      </c>
      <c r="X67" s="140">
        <v>117</v>
      </c>
      <c r="Y67" s="141">
        <f t="shared" si="422"/>
        <v>0.34925373134328358</v>
      </c>
      <c r="Z67" s="23"/>
      <c r="AA67" s="132">
        <v>6</v>
      </c>
      <c r="AB67" s="132">
        <v>294</v>
      </c>
      <c r="AC67" s="132">
        <v>14</v>
      </c>
      <c r="AD67" s="139"/>
      <c r="AE67" s="140">
        <v>406</v>
      </c>
      <c r="AF67" s="140">
        <v>102</v>
      </c>
      <c r="AG67" s="141">
        <f t="shared" si="423"/>
        <v>0.25123152709359609</v>
      </c>
      <c r="AH67" s="23"/>
      <c r="AI67" s="132">
        <v>5.0999999999999996</v>
      </c>
      <c r="AJ67" s="132">
        <v>210</v>
      </c>
      <c r="AK67" s="132">
        <v>4</v>
      </c>
      <c r="AL67" s="139"/>
      <c r="AM67" s="140">
        <v>133</v>
      </c>
      <c r="AN67" s="140">
        <v>-75</v>
      </c>
      <c r="AO67" s="141">
        <f t="shared" si="424"/>
        <v>-0.56390977443609025</v>
      </c>
      <c r="AP67" s="23"/>
      <c r="AQ67" s="132">
        <v>5</v>
      </c>
      <c r="AR67" s="132">
        <v>180</v>
      </c>
      <c r="AS67" s="132">
        <v>23</v>
      </c>
      <c r="AT67" s="139"/>
      <c r="AU67" s="140">
        <v>513</v>
      </c>
      <c r="AV67" s="140">
        <v>298</v>
      </c>
      <c r="AW67" s="141">
        <f t="shared" si="425"/>
        <v>0.58089668615984402</v>
      </c>
      <c r="AX67" s="23"/>
      <c r="AY67" s="132"/>
      <c r="AZ67" s="132"/>
      <c r="BA67" s="132"/>
      <c r="BB67" s="139"/>
      <c r="BC67" s="140"/>
      <c r="BD67" s="140"/>
      <c r="BE67" s="141">
        <f t="shared" si="426"/>
        <v>0</v>
      </c>
      <c r="BF67" s="23"/>
      <c r="BG67" s="132">
        <v>4.2</v>
      </c>
      <c r="BH67" s="132">
        <v>200</v>
      </c>
      <c r="BI67" s="132">
        <v>8</v>
      </c>
      <c r="BJ67" s="139"/>
      <c r="BK67" s="140">
        <v>274</v>
      </c>
      <c r="BL67" s="140">
        <v>89</v>
      </c>
      <c r="BM67" s="141">
        <f t="shared" si="427"/>
        <v>0.32481751824817517</v>
      </c>
      <c r="BN67" s="23"/>
      <c r="BO67" s="132">
        <v>5.3</v>
      </c>
      <c r="BP67" s="132">
        <v>155</v>
      </c>
      <c r="BQ67" s="132">
        <v>10</v>
      </c>
      <c r="BR67" s="139"/>
      <c r="BS67" s="140">
        <v>330</v>
      </c>
      <c r="BT67" s="140">
        <v>150</v>
      </c>
      <c r="BU67" s="141">
        <f t="shared" si="428"/>
        <v>0.45454545454545453</v>
      </c>
      <c r="BV67" s="23"/>
      <c r="BW67" s="132"/>
      <c r="BX67" s="132"/>
      <c r="BY67" s="132"/>
      <c r="BZ67" s="139"/>
      <c r="CA67" s="140"/>
      <c r="CB67" s="140"/>
      <c r="CC67" s="141">
        <f t="shared" si="429"/>
        <v>0</v>
      </c>
      <c r="CD67" s="23"/>
      <c r="CE67" s="132">
        <v>8.3000000000000007</v>
      </c>
      <c r="CF67" s="132">
        <v>420</v>
      </c>
      <c r="CG67" s="132">
        <v>21</v>
      </c>
      <c r="CH67" s="139"/>
      <c r="CI67" s="140">
        <v>567</v>
      </c>
      <c r="CJ67" s="140">
        <v>201</v>
      </c>
      <c r="CK67" s="141">
        <f t="shared" si="430"/>
        <v>0.35449735449735448</v>
      </c>
      <c r="CL67" s="23"/>
      <c r="CM67" s="132">
        <v>2</v>
      </c>
      <c r="CN67" s="132">
        <v>142</v>
      </c>
      <c r="CO67" s="132">
        <v>4</v>
      </c>
      <c r="CP67" s="139"/>
      <c r="CQ67" s="140">
        <v>100</v>
      </c>
      <c r="CR67" s="140">
        <v>-10</v>
      </c>
      <c r="CS67" s="141">
        <f t="shared" si="431"/>
        <v>-0.1</v>
      </c>
      <c r="CT67" s="23"/>
      <c r="CU67" s="132">
        <v>5</v>
      </c>
      <c r="CV67" s="132">
        <v>278</v>
      </c>
      <c r="CW67" s="132">
        <v>18</v>
      </c>
      <c r="CX67" s="139"/>
      <c r="CY67" s="140">
        <v>307</v>
      </c>
      <c r="CZ67" s="140">
        <v>54</v>
      </c>
      <c r="DA67" s="141">
        <f t="shared" si="432"/>
        <v>0.1758957654723127</v>
      </c>
      <c r="DB67" s="23"/>
      <c r="DC67" s="132">
        <v>5.2</v>
      </c>
      <c r="DD67" s="132">
        <v>208</v>
      </c>
      <c r="DE67" s="132">
        <v>10</v>
      </c>
      <c r="DF67" s="139"/>
      <c r="DG67" s="140">
        <v>261</v>
      </c>
      <c r="DH67" s="140">
        <v>60</v>
      </c>
      <c r="DI67" s="141">
        <f t="shared" si="433"/>
        <v>0.22988505747126436</v>
      </c>
      <c r="DJ67" s="23"/>
      <c r="DK67" s="132"/>
      <c r="DL67" s="132"/>
      <c r="DM67" s="132"/>
      <c r="DN67" s="139"/>
      <c r="DO67" s="140"/>
      <c r="DP67" s="140"/>
      <c r="DQ67" s="141">
        <f t="shared" si="434"/>
        <v>0</v>
      </c>
      <c r="DR67" s="23"/>
      <c r="DS67" s="132"/>
      <c r="DT67" s="132"/>
      <c r="DU67" s="132"/>
      <c r="DV67" s="139"/>
      <c r="DW67" s="140"/>
      <c r="DX67" s="140"/>
      <c r="DY67" s="141">
        <f t="shared" si="435"/>
        <v>0</v>
      </c>
      <c r="DZ67" s="23"/>
      <c r="EA67" s="132">
        <v>6.5</v>
      </c>
      <c r="EB67" s="132">
        <v>396</v>
      </c>
      <c r="EC67" s="132">
        <v>28</v>
      </c>
      <c r="ED67" s="139"/>
      <c r="EE67" s="140">
        <v>706</v>
      </c>
      <c r="EF67" s="140">
        <v>382</v>
      </c>
      <c r="EG67" s="141">
        <f t="shared" si="436"/>
        <v>0.54107648725212465</v>
      </c>
      <c r="EH67" s="23"/>
      <c r="EI67" s="132">
        <v>4.0999999999999996</v>
      </c>
      <c r="EJ67" s="132">
        <v>191</v>
      </c>
      <c r="EK67" s="132">
        <v>15</v>
      </c>
      <c r="EL67" s="139"/>
      <c r="EM67" s="140">
        <v>318</v>
      </c>
      <c r="EN67" s="140">
        <v>131</v>
      </c>
      <c r="EO67" s="141">
        <f t="shared" si="437"/>
        <v>0.41194968553459121</v>
      </c>
      <c r="EP67" s="23"/>
      <c r="EQ67" s="132">
        <v>7</v>
      </c>
      <c r="ER67" s="132">
        <v>448</v>
      </c>
      <c r="ES67" s="132">
        <v>21</v>
      </c>
      <c r="ET67" s="139"/>
      <c r="EU67" s="140">
        <v>618</v>
      </c>
      <c r="EV67" s="140">
        <v>252</v>
      </c>
      <c r="EW67" s="141">
        <f t="shared" si="438"/>
        <v>0.40776699029126212</v>
      </c>
      <c r="EX67" s="23"/>
      <c r="EY67" s="132">
        <v>6.4</v>
      </c>
      <c r="EZ67" s="132">
        <v>269</v>
      </c>
      <c r="FA67" s="132">
        <v>8</v>
      </c>
      <c r="FB67" s="139"/>
      <c r="FC67" s="140">
        <v>186</v>
      </c>
      <c r="FD67" s="140">
        <v>-78</v>
      </c>
      <c r="FE67" s="141">
        <f t="shared" si="439"/>
        <v>-0.41935483870967744</v>
      </c>
      <c r="FF67" s="23"/>
      <c r="FG67" s="132"/>
      <c r="FH67" s="132"/>
      <c r="FI67" s="132"/>
      <c r="FJ67" s="139"/>
      <c r="FK67" s="140"/>
      <c r="FL67" s="140"/>
      <c r="FM67" s="141">
        <f t="shared" si="440"/>
        <v>0</v>
      </c>
      <c r="FN67" s="23"/>
    </row>
    <row r="68" spans="1:170" ht="16">
      <c r="A68" s="36">
        <v>42443</v>
      </c>
      <c r="B68" s="23"/>
      <c r="C68" s="132">
        <v>5</v>
      </c>
      <c r="D68" s="132">
        <v>181</v>
      </c>
      <c r="E68" s="132">
        <v>6</v>
      </c>
      <c r="F68" s="139"/>
      <c r="G68" s="140">
        <v>127</v>
      </c>
      <c r="H68" s="140">
        <v>-51</v>
      </c>
      <c r="I68" s="141">
        <f t="shared" si="420"/>
        <v>-0.40157480314960631</v>
      </c>
      <c r="J68" s="23"/>
      <c r="K68" s="132">
        <v>8</v>
      </c>
      <c r="L68" s="132">
        <v>173</v>
      </c>
      <c r="M68" s="132">
        <v>15</v>
      </c>
      <c r="N68" s="139"/>
      <c r="O68" s="140">
        <v>461</v>
      </c>
      <c r="P68" s="140">
        <v>168</v>
      </c>
      <c r="Q68" s="141">
        <f t="shared" si="421"/>
        <v>0.36442516268980479</v>
      </c>
      <c r="R68" s="23"/>
      <c r="S68" s="132">
        <v>8</v>
      </c>
      <c r="T68" s="132">
        <v>351</v>
      </c>
      <c r="U68" s="132">
        <v>30</v>
      </c>
      <c r="V68" s="139"/>
      <c r="W68" s="140">
        <v>628</v>
      </c>
      <c r="X68" s="140">
        <v>273</v>
      </c>
      <c r="Y68" s="141">
        <f t="shared" si="422"/>
        <v>0.43471337579617836</v>
      </c>
      <c r="Z68" s="23"/>
      <c r="AA68" s="132">
        <v>8</v>
      </c>
      <c r="AB68" s="132">
        <v>394</v>
      </c>
      <c r="AC68" s="132">
        <v>22</v>
      </c>
      <c r="AD68" s="139"/>
      <c r="AE68" s="140">
        <v>554</v>
      </c>
      <c r="AF68" s="140">
        <v>176</v>
      </c>
      <c r="AG68" s="141">
        <f t="shared" si="423"/>
        <v>0.3176895306859206</v>
      </c>
      <c r="AH68" s="23"/>
      <c r="AI68" s="132">
        <v>4</v>
      </c>
      <c r="AJ68" s="132">
        <v>109</v>
      </c>
      <c r="AK68" s="132">
        <v>1</v>
      </c>
      <c r="AL68" s="139"/>
      <c r="AM68" s="140">
        <v>48</v>
      </c>
      <c r="AN68" s="140">
        <v>-79</v>
      </c>
      <c r="AO68" s="141">
        <f t="shared" si="424"/>
        <v>-1.6458333333333333</v>
      </c>
      <c r="AP68" s="23"/>
      <c r="AQ68" s="132">
        <v>8</v>
      </c>
      <c r="AR68" s="132">
        <v>341</v>
      </c>
      <c r="AS68" s="132">
        <v>30</v>
      </c>
      <c r="AT68" s="139"/>
      <c r="AU68" s="140">
        <v>571</v>
      </c>
      <c r="AV68" s="140">
        <v>225</v>
      </c>
      <c r="AW68" s="141">
        <f t="shared" si="425"/>
        <v>0.39404553415061294</v>
      </c>
      <c r="AX68" s="23"/>
      <c r="AY68" s="132">
        <v>8</v>
      </c>
      <c r="AZ68" s="132">
        <v>423</v>
      </c>
      <c r="BA68" s="132">
        <v>26</v>
      </c>
      <c r="BB68" s="139"/>
      <c r="BC68" s="140">
        <v>614</v>
      </c>
      <c r="BD68" s="140">
        <v>234</v>
      </c>
      <c r="BE68" s="141">
        <f t="shared" si="426"/>
        <v>0.38110749185667753</v>
      </c>
      <c r="BF68" s="23"/>
      <c r="BG68" s="132">
        <v>4.2</v>
      </c>
      <c r="BH68" s="132">
        <v>211</v>
      </c>
      <c r="BI68" s="132">
        <v>8</v>
      </c>
      <c r="BJ68" s="139"/>
      <c r="BK68" s="140">
        <v>188</v>
      </c>
      <c r="BL68" s="140">
        <v>13</v>
      </c>
      <c r="BM68" s="141">
        <f t="shared" si="427"/>
        <v>6.9148936170212769E-2</v>
      </c>
      <c r="BN68" s="23"/>
      <c r="BO68" s="132"/>
      <c r="BP68" s="132"/>
      <c r="BQ68" s="132"/>
      <c r="BR68" s="139"/>
      <c r="BS68" s="140"/>
      <c r="BT68" s="140"/>
      <c r="BU68" s="141">
        <f t="shared" si="428"/>
        <v>0</v>
      </c>
      <c r="BV68" s="23"/>
      <c r="BW68" s="132"/>
      <c r="BX68" s="132"/>
      <c r="BY68" s="132"/>
      <c r="BZ68" s="139"/>
      <c r="CA68" s="140"/>
      <c r="CB68" s="140"/>
      <c r="CC68" s="141">
        <f t="shared" si="429"/>
        <v>0</v>
      </c>
      <c r="CD68" s="23"/>
      <c r="CE68" s="132">
        <v>8.3000000000000007</v>
      </c>
      <c r="CF68" s="132">
        <v>420</v>
      </c>
      <c r="CG68" s="132">
        <v>21</v>
      </c>
      <c r="CH68" s="139"/>
      <c r="CI68" s="140">
        <v>538</v>
      </c>
      <c r="CJ68" s="140">
        <v>202</v>
      </c>
      <c r="CK68" s="141">
        <f t="shared" si="430"/>
        <v>0.37546468401486988</v>
      </c>
      <c r="CL68" s="23"/>
      <c r="CM68" s="132">
        <v>2</v>
      </c>
      <c r="CN68" s="132">
        <v>167</v>
      </c>
      <c r="CO68" s="132">
        <v>3</v>
      </c>
      <c r="CP68" s="139"/>
      <c r="CQ68" s="140">
        <v>48</v>
      </c>
      <c r="CR68" s="140">
        <v>-62</v>
      </c>
      <c r="CS68" s="141">
        <f t="shared" si="431"/>
        <v>-1.2916666666666667</v>
      </c>
      <c r="CT68" s="23"/>
      <c r="CU68" s="132">
        <v>3.6</v>
      </c>
      <c r="CV68" s="132">
        <v>358</v>
      </c>
      <c r="CW68" s="132">
        <v>21</v>
      </c>
      <c r="CX68" s="139"/>
      <c r="CY68" s="140">
        <v>395</v>
      </c>
      <c r="CZ68" s="140">
        <v>97</v>
      </c>
      <c r="DA68" s="141">
        <f t="shared" si="432"/>
        <v>0.24556962025316456</v>
      </c>
      <c r="DB68" s="23"/>
      <c r="DC68" s="132">
        <v>5</v>
      </c>
      <c r="DD68" s="132">
        <v>252</v>
      </c>
      <c r="DE68" s="132">
        <v>12</v>
      </c>
      <c r="DF68" s="139"/>
      <c r="DG68" s="140">
        <v>338</v>
      </c>
      <c r="DH68" s="140">
        <v>136</v>
      </c>
      <c r="DI68" s="141">
        <f t="shared" si="433"/>
        <v>0.40236686390532544</v>
      </c>
      <c r="DJ68" s="23"/>
      <c r="DK68" s="132">
        <v>8</v>
      </c>
      <c r="DL68" s="132">
        <v>300</v>
      </c>
      <c r="DM68" s="132">
        <v>18</v>
      </c>
      <c r="DN68" s="139"/>
      <c r="DO68" s="140">
        <v>487</v>
      </c>
      <c r="DP68" s="140">
        <v>133</v>
      </c>
      <c r="DQ68" s="141">
        <f t="shared" si="434"/>
        <v>0.2731006160164271</v>
      </c>
      <c r="DR68" s="23"/>
      <c r="DS68" s="132"/>
      <c r="DT68" s="132"/>
      <c r="DU68" s="132"/>
      <c r="DV68" s="139"/>
      <c r="DW68" s="140"/>
      <c r="DX68" s="140"/>
      <c r="DY68" s="141">
        <f t="shared" si="435"/>
        <v>0</v>
      </c>
      <c r="DZ68" s="23"/>
      <c r="EA68" s="132">
        <v>8</v>
      </c>
      <c r="EB68" s="132">
        <v>484</v>
      </c>
      <c r="EC68" s="132">
        <v>32</v>
      </c>
      <c r="ED68" s="139"/>
      <c r="EE68" s="140">
        <v>828</v>
      </c>
      <c r="EF68" s="140">
        <v>466</v>
      </c>
      <c r="EG68" s="141">
        <f t="shared" si="436"/>
        <v>0.5628019323671497</v>
      </c>
      <c r="EH68" s="23"/>
      <c r="EI68" s="132">
        <v>1.1000000000000001</v>
      </c>
      <c r="EJ68" s="132">
        <v>52</v>
      </c>
      <c r="EK68" s="132">
        <v>2</v>
      </c>
      <c r="EL68" s="139"/>
      <c r="EM68" s="140">
        <v>68</v>
      </c>
      <c r="EN68" s="140">
        <v>22</v>
      </c>
      <c r="EO68" s="141">
        <f t="shared" si="437"/>
        <v>0.3235294117647059</v>
      </c>
      <c r="EP68" s="23"/>
      <c r="EQ68" s="132">
        <v>5</v>
      </c>
      <c r="ER68" s="132">
        <v>225</v>
      </c>
      <c r="ES68" s="132">
        <v>10</v>
      </c>
      <c r="ET68" s="139"/>
      <c r="EU68" s="140">
        <v>235</v>
      </c>
      <c r="EV68" s="140">
        <v>38</v>
      </c>
      <c r="EW68" s="141">
        <f t="shared" si="438"/>
        <v>0.16170212765957448</v>
      </c>
      <c r="EX68" s="23"/>
      <c r="EY68" s="132">
        <v>8</v>
      </c>
      <c r="EZ68" s="132">
        <v>333</v>
      </c>
      <c r="FA68" s="132">
        <v>10</v>
      </c>
      <c r="FB68" s="139"/>
      <c r="FC68" s="140">
        <v>240</v>
      </c>
      <c r="FD68" s="140">
        <v>-66</v>
      </c>
      <c r="FE68" s="141">
        <f t="shared" si="439"/>
        <v>-0.27500000000000002</v>
      </c>
      <c r="FF68" s="23"/>
      <c r="FG68" s="132"/>
      <c r="FH68" s="132"/>
      <c r="FI68" s="132"/>
      <c r="FJ68" s="139"/>
      <c r="FK68" s="140"/>
      <c r="FL68" s="140"/>
      <c r="FM68" s="141">
        <f t="shared" si="440"/>
        <v>0</v>
      </c>
      <c r="FN68" s="23"/>
    </row>
    <row r="69" spans="1:170" ht="16">
      <c r="A69" s="36">
        <v>42444</v>
      </c>
      <c r="B69" s="23"/>
      <c r="C69" s="132"/>
      <c r="D69" s="132"/>
      <c r="E69" s="132"/>
      <c r="F69" s="139"/>
      <c r="G69" s="140"/>
      <c r="H69" s="140"/>
      <c r="I69" s="141">
        <f t="shared" si="420"/>
        <v>0</v>
      </c>
      <c r="J69" s="23"/>
      <c r="K69" s="132">
        <v>8</v>
      </c>
      <c r="L69" s="132">
        <v>23</v>
      </c>
      <c r="M69" s="132">
        <v>5</v>
      </c>
      <c r="N69" s="139"/>
      <c r="O69" s="140">
        <v>232</v>
      </c>
      <c r="P69" s="140">
        <v>4</v>
      </c>
      <c r="Q69" s="141">
        <f t="shared" si="421"/>
        <v>1.7241379310344827E-2</v>
      </c>
      <c r="R69" s="23"/>
      <c r="S69" s="132">
        <v>8</v>
      </c>
      <c r="T69" s="132">
        <v>360</v>
      </c>
      <c r="U69" s="132">
        <v>16</v>
      </c>
      <c r="V69" s="139"/>
      <c r="W69" s="140">
        <v>434</v>
      </c>
      <c r="X69" s="140">
        <v>79</v>
      </c>
      <c r="Y69" s="141">
        <f t="shared" si="422"/>
        <v>0.18202764976958524</v>
      </c>
      <c r="Z69" s="23"/>
      <c r="AA69" s="132">
        <v>8</v>
      </c>
      <c r="AB69" s="132">
        <v>490</v>
      </c>
      <c r="AC69" s="132">
        <v>26</v>
      </c>
      <c r="AD69" s="139"/>
      <c r="AE69" s="140">
        <v>757</v>
      </c>
      <c r="AF69" s="140">
        <v>343</v>
      </c>
      <c r="AG69" s="141">
        <f t="shared" si="423"/>
        <v>0.45310435931307796</v>
      </c>
      <c r="AH69" s="23"/>
      <c r="AI69" s="132">
        <v>5.3</v>
      </c>
      <c r="AJ69" s="132">
        <v>192</v>
      </c>
      <c r="AK69" s="132">
        <v>11</v>
      </c>
      <c r="AL69" s="139"/>
      <c r="AM69" s="140">
        <v>253</v>
      </c>
      <c r="AN69" s="140">
        <v>66</v>
      </c>
      <c r="AO69" s="141">
        <f t="shared" si="424"/>
        <v>0.2608695652173913</v>
      </c>
      <c r="AP69" s="23"/>
      <c r="AQ69" s="132">
        <v>8</v>
      </c>
      <c r="AR69" s="132">
        <v>336</v>
      </c>
      <c r="AS69" s="132">
        <v>23</v>
      </c>
      <c r="AT69" s="139"/>
      <c r="AU69" s="140">
        <v>325</v>
      </c>
      <c r="AV69" s="140">
        <v>-15</v>
      </c>
      <c r="AW69" s="141">
        <f t="shared" si="425"/>
        <v>-4.6153846153846156E-2</v>
      </c>
      <c r="AX69" s="23"/>
      <c r="AY69" s="132">
        <v>6</v>
      </c>
      <c r="AZ69" s="132">
        <v>194</v>
      </c>
      <c r="BA69" s="132">
        <v>9</v>
      </c>
      <c r="BB69" s="139"/>
      <c r="BC69" s="140">
        <v>280</v>
      </c>
      <c r="BD69" s="140">
        <v>51</v>
      </c>
      <c r="BE69" s="141">
        <f t="shared" si="426"/>
        <v>0.18214285714285713</v>
      </c>
      <c r="BF69" s="23"/>
      <c r="BG69" s="132">
        <v>4.4000000000000004</v>
      </c>
      <c r="BH69" s="132">
        <v>244</v>
      </c>
      <c r="BI69" s="132">
        <v>3</v>
      </c>
      <c r="BJ69" s="139"/>
      <c r="BK69" s="140">
        <v>117</v>
      </c>
      <c r="BL69" s="140">
        <v>-75</v>
      </c>
      <c r="BM69" s="141">
        <f t="shared" si="427"/>
        <v>-0.64102564102564108</v>
      </c>
      <c r="BN69" s="23"/>
      <c r="BO69" s="132">
        <v>6.1</v>
      </c>
      <c r="BP69" s="132">
        <v>167</v>
      </c>
      <c r="BQ69" s="132">
        <v>10</v>
      </c>
      <c r="BR69" s="139"/>
      <c r="BS69" s="140">
        <v>352</v>
      </c>
      <c r="BT69" s="140">
        <v>166</v>
      </c>
      <c r="BU69" s="141">
        <f t="shared" si="428"/>
        <v>0.47159090909090912</v>
      </c>
      <c r="BV69" s="23"/>
      <c r="BW69" s="132"/>
      <c r="BX69" s="132"/>
      <c r="BY69" s="132"/>
      <c r="BZ69" s="139"/>
      <c r="CA69" s="140"/>
      <c r="CB69" s="140"/>
      <c r="CC69" s="141">
        <f t="shared" si="429"/>
        <v>0</v>
      </c>
      <c r="CD69" s="23"/>
      <c r="CE69" s="132">
        <v>8.1999999999999993</v>
      </c>
      <c r="CF69" s="132">
        <v>450</v>
      </c>
      <c r="CG69" s="132">
        <v>17</v>
      </c>
      <c r="CH69" s="139"/>
      <c r="CI69" s="140">
        <v>399</v>
      </c>
      <c r="CJ69" s="140">
        <v>57</v>
      </c>
      <c r="CK69" s="141">
        <f t="shared" si="430"/>
        <v>0.14285714285714285</v>
      </c>
      <c r="CL69" s="23"/>
      <c r="CM69" s="132"/>
      <c r="CN69" s="132"/>
      <c r="CO69" s="132"/>
      <c r="CP69" s="139"/>
      <c r="CQ69" s="140"/>
      <c r="CR69" s="140"/>
      <c r="CS69" s="141">
        <f t="shared" si="431"/>
        <v>0</v>
      </c>
      <c r="CT69" s="23"/>
      <c r="CU69" s="132">
        <v>6.3</v>
      </c>
      <c r="CV69" s="132">
        <v>393</v>
      </c>
      <c r="CW69" s="132">
        <v>21</v>
      </c>
      <c r="CX69" s="139"/>
      <c r="CY69" s="140">
        <v>384</v>
      </c>
      <c r="CZ69" s="140">
        <v>76</v>
      </c>
      <c r="DA69" s="141">
        <f t="shared" si="432"/>
        <v>0.19791666666666666</v>
      </c>
      <c r="DB69" s="23"/>
      <c r="DC69" s="132">
        <v>5.0999999999999996</v>
      </c>
      <c r="DD69" s="132">
        <v>221</v>
      </c>
      <c r="DE69" s="132">
        <v>7</v>
      </c>
      <c r="DF69" s="139"/>
      <c r="DG69" s="140">
        <v>186</v>
      </c>
      <c r="DH69" s="140">
        <v>-2</v>
      </c>
      <c r="DI69" s="141">
        <f t="shared" si="433"/>
        <v>-1.0752688172043012E-2</v>
      </c>
      <c r="DJ69" s="23"/>
      <c r="DK69" s="132">
        <v>8</v>
      </c>
      <c r="DL69" s="132">
        <v>322</v>
      </c>
      <c r="DM69" s="132">
        <v>23</v>
      </c>
      <c r="DN69" s="139"/>
      <c r="DO69" s="140">
        <v>601</v>
      </c>
      <c r="DP69" s="140">
        <v>241</v>
      </c>
      <c r="DQ69" s="141">
        <f t="shared" si="434"/>
        <v>0.40099833610648916</v>
      </c>
      <c r="DR69" s="23"/>
      <c r="DS69" s="132">
        <v>4</v>
      </c>
      <c r="DT69" s="132">
        <v>191</v>
      </c>
      <c r="DU69" s="132">
        <v>3</v>
      </c>
      <c r="DV69" s="139"/>
      <c r="DW69" s="140">
        <v>79</v>
      </c>
      <c r="DX69" s="140">
        <v>-82</v>
      </c>
      <c r="DY69" s="141">
        <f t="shared" si="435"/>
        <v>-1.0379746835443038</v>
      </c>
      <c r="DZ69" s="23"/>
      <c r="EA69" s="132">
        <v>8.1</v>
      </c>
      <c r="EB69" s="132">
        <v>535</v>
      </c>
      <c r="EC69" s="132">
        <v>23</v>
      </c>
      <c r="ED69" s="139"/>
      <c r="EE69" s="140">
        <v>621</v>
      </c>
      <c r="EF69" s="140">
        <v>241</v>
      </c>
      <c r="EG69" s="141">
        <f t="shared" si="436"/>
        <v>0.38808373590982287</v>
      </c>
      <c r="EH69" s="23"/>
      <c r="EI69" s="132">
        <v>4.0999999999999996</v>
      </c>
      <c r="EJ69" s="132">
        <v>223</v>
      </c>
      <c r="EK69" s="132">
        <v>11</v>
      </c>
      <c r="EL69" s="139"/>
      <c r="EM69" s="140">
        <v>330</v>
      </c>
      <c r="EN69" s="140">
        <v>145</v>
      </c>
      <c r="EO69" s="141">
        <f t="shared" si="437"/>
        <v>0.43939393939393939</v>
      </c>
      <c r="EP69" s="23"/>
      <c r="EQ69" s="132">
        <v>4.2</v>
      </c>
      <c r="ER69" s="132">
        <v>280</v>
      </c>
      <c r="ES69" s="132">
        <v>10</v>
      </c>
      <c r="ET69" s="139"/>
      <c r="EU69" s="140">
        <v>350</v>
      </c>
      <c r="EV69" s="140">
        <v>147</v>
      </c>
      <c r="EW69" s="141">
        <f t="shared" si="438"/>
        <v>0.42</v>
      </c>
      <c r="EX69" s="23"/>
      <c r="EY69" s="132">
        <v>8</v>
      </c>
      <c r="EZ69" s="132">
        <v>331</v>
      </c>
      <c r="FA69" s="132">
        <v>15</v>
      </c>
      <c r="FB69" s="139"/>
      <c r="FC69" s="140">
        <v>329</v>
      </c>
      <c r="FD69" s="140">
        <v>28</v>
      </c>
      <c r="FE69" s="141">
        <f t="shared" si="439"/>
        <v>8.5106382978723402E-2</v>
      </c>
      <c r="FF69" s="23"/>
      <c r="FG69" s="132"/>
      <c r="FH69" s="132"/>
      <c r="FI69" s="132"/>
      <c r="FJ69" s="139"/>
      <c r="FK69" s="140"/>
      <c r="FL69" s="140"/>
      <c r="FM69" s="141">
        <f t="shared" si="440"/>
        <v>0</v>
      </c>
      <c r="FN69" s="23"/>
    </row>
    <row r="70" spans="1:170" ht="16">
      <c r="A70" s="48" t="s">
        <v>42</v>
      </c>
      <c r="B70" s="23"/>
      <c r="C70" s="49">
        <f t="shared" ref="C70:E70" si="525">SUM(C65:C69)</f>
        <v>7.1</v>
      </c>
      <c r="D70" s="49">
        <f t="shared" si="525"/>
        <v>264</v>
      </c>
      <c r="E70" s="49">
        <f t="shared" si="525"/>
        <v>8</v>
      </c>
      <c r="F70" s="50">
        <f>IFERROR(SUM(D70/E70),0)</f>
        <v>33</v>
      </c>
      <c r="G70" s="51">
        <f t="shared" ref="G70:H70" si="526">SUM(G65:G69)</f>
        <v>167</v>
      </c>
      <c r="H70" s="51">
        <f t="shared" si="526"/>
        <v>-89</v>
      </c>
      <c r="I70" s="52">
        <f t="shared" si="420"/>
        <v>-0.53293413173652693</v>
      </c>
      <c r="J70" s="23"/>
      <c r="K70" s="49">
        <f t="shared" ref="K70:M70" si="527">SUM(K65:K69)</f>
        <v>40</v>
      </c>
      <c r="L70" s="49">
        <f t="shared" si="527"/>
        <v>493</v>
      </c>
      <c r="M70" s="49">
        <f t="shared" si="527"/>
        <v>63</v>
      </c>
      <c r="N70" s="50">
        <f>IFERROR(SUM(L70/M70),0)</f>
        <v>7.8253968253968251</v>
      </c>
      <c r="O70" s="51">
        <f t="shared" ref="O70:P70" si="528">SUM(O65:O69)</f>
        <v>2023</v>
      </c>
      <c r="P70" s="51">
        <f t="shared" si="528"/>
        <v>703</v>
      </c>
      <c r="Q70" s="52">
        <f t="shared" si="421"/>
        <v>0.34750370736529906</v>
      </c>
      <c r="R70" s="23"/>
      <c r="S70" s="49">
        <f t="shared" ref="S70:U70" si="529">SUM(S65:S69)</f>
        <v>34</v>
      </c>
      <c r="T70" s="49">
        <f t="shared" si="529"/>
        <v>1713</v>
      </c>
      <c r="U70" s="49">
        <f t="shared" si="529"/>
        <v>119</v>
      </c>
      <c r="V70" s="50">
        <f>IFERROR(SUM(T70/U70),0)</f>
        <v>14.394957983193278</v>
      </c>
      <c r="W70" s="51">
        <f t="shared" ref="W70:X70" si="530">SUM(W65:W69)</f>
        <v>2349</v>
      </c>
      <c r="X70" s="51">
        <f t="shared" si="530"/>
        <v>885</v>
      </c>
      <c r="Y70" s="52">
        <f t="shared" si="422"/>
        <v>0.37675606641123882</v>
      </c>
      <c r="Z70" s="23"/>
      <c r="AA70" s="49">
        <f t="shared" ref="AA70:AC70" si="531">SUM(AA65:AA69)</f>
        <v>38</v>
      </c>
      <c r="AB70" s="49">
        <f t="shared" si="531"/>
        <v>2145</v>
      </c>
      <c r="AC70" s="49">
        <f t="shared" si="531"/>
        <v>116</v>
      </c>
      <c r="AD70" s="50">
        <f>IFERROR(SUM(AB70/AC70),0)</f>
        <v>18.491379310344829</v>
      </c>
      <c r="AE70" s="51">
        <f t="shared" ref="AE70:AF70" si="532">SUM(AE65:AE69)</f>
        <v>3024</v>
      </c>
      <c r="AF70" s="51">
        <f t="shared" si="532"/>
        <v>1065</v>
      </c>
      <c r="AG70" s="52">
        <f t="shared" si="423"/>
        <v>0.35218253968253971</v>
      </c>
      <c r="AH70" s="23"/>
      <c r="AI70" s="49">
        <f t="shared" ref="AI70:AK70" si="533">SUM(AI65:AI69)</f>
        <v>14.399999999999999</v>
      </c>
      <c r="AJ70" s="49">
        <f t="shared" si="533"/>
        <v>511</v>
      </c>
      <c r="AK70" s="49">
        <f t="shared" si="533"/>
        <v>16</v>
      </c>
      <c r="AL70" s="50">
        <f>IFERROR(SUM(AJ70/AK70),0)</f>
        <v>31.9375</v>
      </c>
      <c r="AM70" s="51">
        <f t="shared" ref="AM70:AN70" si="534">SUM(AM65:AM69)</f>
        <v>434</v>
      </c>
      <c r="AN70" s="51">
        <f t="shared" si="534"/>
        <v>-88</v>
      </c>
      <c r="AO70" s="52">
        <f t="shared" si="424"/>
        <v>-0.20276497695852536</v>
      </c>
      <c r="AP70" s="23"/>
      <c r="AQ70" s="49">
        <f t="shared" ref="AQ70:AS70" si="535">SUM(AQ65:AQ69)</f>
        <v>37</v>
      </c>
      <c r="AR70" s="49">
        <f t="shared" si="535"/>
        <v>1615</v>
      </c>
      <c r="AS70" s="49">
        <f t="shared" si="535"/>
        <v>128</v>
      </c>
      <c r="AT70" s="50">
        <f>IFERROR(SUM(AR70/AS70),0)</f>
        <v>12.6171875</v>
      </c>
      <c r="AU70" s="51">
        <f t="shared" ref="AU70:AV70" si="536">SUM(AU65:AU69)</f>
        <v>2545</v>
      </c>
      <c r="AV70" s="51">
        <f t="shared" si="536"/>
        <v>891</v>
      </c>
      <c r="AW70" s="52">
        <f t="shared" si="425"/>
        <v>0.35009823182711197</v>
      </c>
      <c r="AX70" s="23"/>
      <c r="AY70" s="49">
        <f t="shared" ref="AY70:BA70" si="537">SUM(AY65:AY69)</f>
        <v>29</v>
      </c>
      <c r="AZ70" s="49">
        <f t="shared" si="537"/>
        <v>1176</v>
      </c>
      <c r="BA70" s="49">
        <f t="shared" si="537"/>
        <v>75</v>
      </c>
      <c r="BB70" s="50">
        <f>IFERROR(SUM(AZ70/BA70),0)</f>
        <v>15.68</v>
      </c>
      <c r="BC70" s="51">
        <f t="shared" ref="BC70:BD70" si="538">SUM(BC65:BC69)</f>
        <v>1834</v>
      </c>
      <c r="BD70" s="51">
        <f t="shared" si="538"/>
        <v>596</v>
      </c>
      <c r="BE70" s="52">
        <f t="shared" si="426"/>
        <v>0.32497273718647762</v>
      </c>
      <c r="BF70" s="23"/>
      <c r="BG70" s="49">
        <f t="shared" ref="BG70:BI70" si="539">SUM(BG65:BG69)</f>
        <v>20.9</v>
      </c>
      <c r="BH70" s="49">
        <f t="shared" si="539"/>
        <v>1063</v>
      </c>
      <c r="BI70" s="49">
        <f t="shared" si="539"/>
        <v>40</v>
      </c>
      <c r="BJ70" s="50">
        <f>IFERROR(SUM(BH70/BI70),0)</f>
        <v>26.574999999999999</v>
      </c>
      <c r="BK70" s="51">
        <f t="shared" ref="BK70:BL70" si="540">SUM(BK65:BK69)</f>
        <v>1062</v>
      </c>
      <c r="BL70" s="51">
        <f t="shared" si="540"/>
        <v>157</v>
      </c>
      <c r="BM70" s="52">
        <f t="shared" si="427"/>
        <v>0.14783427495291901</v>
      </c>
      <c r="BN70" s="23"/>
      <c r="BO70" s="49">
        <f t="shared" ref="BO70:BQ70" si="541">SUM(BO65:BO69)</f>
        <v>16.399999999999999</v>
      </c>
      <c r="BP70" s="49">
        <f t="shared" si="541"/>
        <v>492</v>
      </c>
      <c r="BQ70" s="49">
        <f t="shared" si="541"/>
        <v>29</v>
      </c>
      <c r="BR70" s="50">
        <f>IFERROR(SUM(BP70/BQ70),0)</f>
        <v>16.96551724137931</v>
      </c>
      <c r="BS70" s="51">
        <f t="shared" ref="BS70:BT70" si="542">SUM(BS65:BS69)</f>
        <v>930</v>
      </c>
      <c r="BT70" s="51">
        <f t="shared" si="542"/>
        <v>379</v>
      </c>
      <c r="BU70" s="52">
        <f t="shared" si="428"/>
        <v>0.40752688172043011</v>
      </c>
      <c r="BV70" s="23"/>
      <c r="BW70" s="49">
        <f t="shared" ref="BW70:BY70" si="543">SUM(BW65:BW69)</f>
        <v>0</v>
      </c>
      <c r="BX70" s="49">
        <f t="shared" si="543"/>
        <v>0</v>
      </c>
      <c r="BY70" s="49">
        <f t="shared" si="543"/>
        <v>0</v>
      </c>
      <c r="BZ70" s="50">
        <f>IFERROR(SUM(BX70/BY70),0)</f>
        <v>0</v>
      </c>
      <c r="CA70" s="51">
        <f t="shared" ref="CA70:CB70" si="544">SUM(CA65:CA69)</f>
        <v>0</v>
      </c>
      <c r="CB70" s="51">
        <f t="shared" si="544"/>
        <v>0</v>
      </c>
      <c r="CC70" s="52">
        <f t="shared" si="429"/>
        <v>0</v>
      </c>
      <c r="CD70" s="23"/>
      <c r="CE70" s="49">
        <f t="shared" ref="CE70:CG70" si="545">SUM(CE65:CE69)</f>
        <v>40.1</v>
      </c>
      <c r="CF70" s="49">
        <f t="shared" si="545"/>
        <v>2113</v>
      </c>
      <c r="CG70" s="49">
        <f t="shared" si="545"/>
        <v>104</v>
      </c>
      <c r="CH70" s="50">
        <f>IFERROR(SUM(CF70/CG70),0)</f>
        <v>20.317307692307693</v>
      </c>
      <c r="CI70" s="51">
        <f t="shared" ref="CI70:CJ70" si="546">SUM(CI65:CI69)</f>
        <v>2626</v>
      </c>
      <c r="CJ70" s="51">
        <f t="shared" si="546"/>
        <v>916</v>
      </c>
      <c r="CK70" s="52">
        <f t="shared" si="430"/>
        <v>0.3488194973343488</v>
      </c>
      <c r="CL70" s="23"/>
      <c r="CM70" s="49">
        <f t="shared" ref="CM70:CO70" si="547">SUM(CM65:CM69)</f>
        <v>8</v>
      </c>
      <c r="CN70" s="49">
        <f t="shared" si="547"/>
        <v>553</v>
      </c>
      <c r="CO70" s="49">
        <f t="shared" si="547"/>
        <v>20</v>
      </c>
      <c r="CP70" s="50">
        <f>IFERROR(SUM(CN70/CO70),0)</f>
        <v>27.65</v>
      </c>
      <c r="CQ70" s="51">
        <f t="shared" ref="CQ70:CR70" si="548">SUM(CQ65:CQ69)</f>
        <v>351</v>
      </c>
      <c r="CR70" s="51">
        <f t="shared" si="548"/>
        <v>-59</v>
      </c>
      <c r="CS70" s="52">
        <f t="shared" si="431"/>
        <v>-0.16809116809116809</v>
      </c>
      <c r="CT70" s="23"/>
      <c r="CU70" s="49">
        <f t="shared" ref="CU70:CW70" si="549">SUM(CU65:CU69)</f>
        <v>26.500000000000004</v>
      </c>
      <c r="CV70" s="49">
        <f t="shared" si="549"/>
        <v>1701</v>
      </c>
      <c r="CW70" s="49">
        <f t="shared" si="549"/>
        <v>94</v>
      </c>
      <c r="CX70" s="50">
        <f>IFERROR(SUM(CV70/CW70),0)</f>
        <v>18.095744680851062</v>
      </c>
      <c r="CY70" s="51">
        <f t="shared" ref="CY70:CZ70" si="550">SUM(CY65:CY69)</f>
        <v>1748</v>
      </c>
      <c r="CZ70" s="51">
        <f t="shared" si="550"/>
        <v>309</v>
      </c>
      <c r="DA70" s="52">
        <f t="shared" si="432"/>
        <v>0.17677345537757438</v>
      </c>
      <c r="DB70" s="23"/>
      <c r="DC70" s="49">
        <f t="shared" ref="DC70:DE70" si="551">SUM(DC65:DC69)</f>
        <v>26.5</v>
      </c>
      <c r="DD70" s="49">
        <f t="shared" si="551"/>
        <v>1161</v>
      </c>
      <c r="DE70" s="49">
        <f t="shared" si="551"/>
        <v>46</v>
      </c>
      <c r="DF70" s="50">
        <f>IFERROR(SUM(DD70/DE70),0)</f>
        <v>25.239130434782609</v>
      </c>
      <c r="DG70" s="51">
        <f t="shared" ref="DG70:DH70" si="552">SUM(DG65:DG69)</f>
        <v>1232</v>
      </c>
      <c r="DH70" s="51">
        <f t="shared" si="552"/>
        <v>207</v>
      </c>
      <c r="DI70" s="52">
        <f t="shared" si="433"/>
        <v>0.16801948051948051</v>
      </c>
      <c r="DJ70" s="23"/>
      <c r="DK70" s="49">
        <f t="shared" ref="DK70:DM70" si="553">SUM(DK65:DK69)</f>
        <v>32</v>
      </c>
      <c r="DL70" s="49">
        <f t="shared" si="553"/>
        <v>1194</v>
      </c>
      <c r="DM70" s="49">
        <f t="shared" si="553"/>
        <v>91</v>
      </c>
      <c r="DN70" s="50">
        <f>IFERROR(SUM(DL70/DM70),0)</f>
        <v>13.12087912087912</v>
      </c>
      <c r="DO70" s="51">
        <f t="shared" ref="DO70:DP70" si="554">SUM(DO65:DO69)</f>
        <v>2250</v>
      </c>
      <c r="DP70" s="51">
        <f t="shared" si="554"/>
        <v>824</v>
      </c>
      <c r="DQ70" s="52">
        <f t="shared" si="434"/>
        <v>0.36622222222222223</v>
      </c>
      <c r="DR70" s="23"/>
      <c r="DS70" s="49">
        <f t="shared" ref="DS70:DU70" si="555">SUM(DS65:DS69)</f>
        <v>10</v>
      </c>
      <c r="DT70" s="49">
        <f t="shared" si="555"/>
        <v>482</v>
      </c>
      <c r="DU70" s="49">
        <f t="shared" si="555"/>
        <v>15</v>
      </c>
      <c r="DV70" s="50">
        <f>IFERROR(SUM(DT70/DU70),0)</f>
        <v>32.133333333333333</v>
      </c>
      <c r="DW70" s="51">
        <f t="shared" ref="DW70:DX70" si="556">SUM(DW65:DW69)</f>
        <v>425</v>
      </c>
      <c r="DX70" s="51">
        <f t="shared" si="556"/>
        <v>22</v>
      </c>
      <c r="DY70" s="52">
        <f t="shared" si="435"/>
        <v>5.1764705882352942E-2</v>
      </c>
      <c r="DZ70" s="23"/>
      <c r="EA70" s="49">
        <f t="shared" ref="EA70:EC70" si="557">SUM(EA65:EA69)</f>
        <v>38.9</v>
      </c>
      <c r="EB70" s="49">
        <f t="shared" si="557"/>
        <v>2485</v>
      </c>
      <c r="EC70" s="49">
        <f t="shared" si="557"/>
        <v>142</v>
      </c>
      <c r="ED70" s="50">
        <f>IFERROR(SUM(EB70/EC70),0)</f>
        <v>17.5</v>
      </c>
      <c r="EE70" s="51">
        <f t="shared" ref="EE70:EF70" si="558">SUM(EE65:EE69)</f>
        <v>3472</v>
      </c>
      <c r="EF70" s="51">
        <f t="shared" si="558"/>
        <v>1594</v>
      </c>
      <c r="EG70" s="52">
        <f t="shared" si="436"/>
        <v>0.45910138248847926</v>
      </c>
      <c r="EH70" s="23"/>
      <c r="EI70" s="49">
        <f t="shared" ref="EI70:EK70" si="559">SUM(EI65:EI69)</f>
        <v>15.899999999999999</v>
      </c>
      <c r="EJ70" s="49">
        <f t="shared" si="559"/>
        <v>760</v>
      </c>
      <c r="EK70" s="49">
        <f t="shared" si="559"/>
        <v>50</v>
      </c>
      <c r="EL70" s="50">
        <f>IFERROR(SUM(EJ70/EK70),0)</f>
        <v>15.2</v>
      </c>
      <c r="EM70" s="51">
        <f t="shared" ref="EM70:EN70" si="560">SUM(EM65:EM69)</f>
        <v>1299</v>
      </c>
      <c r="EN70" s="51">
        <f t="shared" si="560"/>
        <v>590</v>
      </c>
      <c r="EO70" s="52">
        <f t="shared" si="437"/>
        <v>0.45419553502694382</v>
      </c>
      <c r="EP70" s="23"/>
      <c r="EQ70" s="49">
        <f t="shared" ref="EQ70:ES70" si="561">SUM(EQ65:EQ69)</f>
        <v>22.5</v>
      </c>
      <c r="ER70" s="49">
        <f t="shared" si="561"/>
        <v>1347</v>
      </c>
      <c r="ES70" s="49">
        <f t="shared" si="561"/>
        <v>57</v>
      </c>
      <c r="ET70" s="50">
        <f>IFERROR(SUM(ER70/ES70),0)</f>
        <v>23.631578947368421</v>
      </c>
      <c r="EU70" s="51">
        <f t="shared" ref="EU70:EV70" si="562">SUM(EU65:EU69)</f>
        <v>1584</v>
      </c>
      <c r="EV70" s="51">
        <f t="shared" si="562"/>
        <v>528</v>
      </c>
      <c r="EW70" s="52">
        <f t="shared" si="438"/>
        <v>0.33333333333333331</v>
      </c>
      <c r="EX70" s="23"/>
      <c r="EY70" s="49">
        <f t="shared" ref="EY70:FA70" si="563">SUM(EY65:EY69)</f>
        <v>38.4</v>
      </c>
      <c r="EZ70" s="49">
        <f t="shared" si="563"/>
        <v>1646</v>
      </c>
      <c r="FA70" s="49">
        <f t="shared" si="563"/>
        <v>59</v>
      </c>
      <c r="FB70" s="50">
        <f>IFERROR(SUM(EZ70/FA70),0)</f>
        <v>27.898305084745761</v>
      </c>
      <c r="FC70" s="51">
        <f t="shared" ref="FC70:FD70" si="564">SUM(FC65:FC69)</f>
        <v>1332</v>
      </c>
      <c r="FD70" s="51">
        <f t="shared" si="564"/>
        <v>-197</v>
      </c>
      <c r="FE70" s="52">
        <f t="shared" si="439"/>
        <v>-0.1478978978978979</v>
      </c>
      <c r="FF70" s="23"/>
      <c r="FG70" s="49">
        <f t="shared" ref="FG70:FI70" si="565">SUM(FG65:FG69)</f>
        <v>0</v>
      </c>
      <c r="FH70" s="49">
        <f t="shared" si="565"/>
        <v>0</v>
      </c>
      <c r="FI70" s="49">
        <f t="shared" si="565"/>
        <v>0</v>
      </c>
      <c r="FJ70" s="50">
        <f>IFERROR(SUM(FH70/FI70),0)</f>
        <v>0</v>
      </c>
      <c r="FK70" s="51">
        <f t="shared" ref="FK70:FL70" si="566">SUM(FK65:FK69)</f>
        <v>0</v>
      </c>
      <c r="FL70" s="51">
        <f t="shared" si="566"/>
        <v>0</v>
      </c>
      <c r="FM70" s="52">
        <f t="shared" si="440"/>
        <v>0</v>
      </c>
      <c r="FN70" s="23"/>
    </row>
    <row r="71" spans="1:170" ht="16">
      <c r="A71" s="36">
        <v>42447</v>
      </c>
      <c r="B71" s="23"/>
      <c r="C71" s="37"/>
      <c r="D71" s="37"/>
      <c r="E71" s="37"/>
      <c r="F71" s="38"/>
      <c r="G71" s="39"/>
      <c r="H71" s="39"/>
      <c r="I71" s="141">
        <f t="shared" si="420"/>
        <v>0</v>
      </c>
      <c r="J71" s="23"/>
      <c r="K71" s="37">
        <v>8</v>
      </c>
      <c r="L71" s="37">
        <v>97</v>
      </c>
      <c r="M71" s="37">
        <v>17</v>
      </c>
      <c r="N71" s="38"/>
      <c r="O71" s="39">
        <v>432</v>
      </c>
      <c r="P71" s="39">
        <v>163</v>
      </c>
      <c r="Q71" s="141">
        <f t="shared" si="421"/>
        <v>0.37731481481481483</v>
      </c>
      <c r="R71" s="23"/>
      <c r="S71" s="37">
        <v>8</v>
      </c>
      <c r="T71" s="37">
        <v>431</v>
      </c>
      <c r="U71" s="37">
        <v>36</v>
      </c>
      <c r="V71" s="38"/>
      <c r="W71" s="39">
        <v>699</v>
      </c>
      <c r="X71" s="39">
        <v>267</v>
      </c>
      <c r="Y71" s="141">
        <f t="shared" si="422"/>
        <v>0.38197424892703863</v>
      </c>
      <c r="Z71" s="23"/>
      <c r="AA71" s="37">
        <v>8</v>
      </c>
      <c r="AB71" s="37">
        <v>460</v>
      </c>
      <c r="AC71" s="37">
        <v>59</v>
      </c>
      <c r="AD71" s="38"/>
      <c r="AE71" s="39">
        <v>801</v>
      </c>
      <c r="AF71" s="39">
        <v>350</v>
      </c>
      <c r="AG71" s="141">
        <f t="shared" si="423"/>
        <v>0.43695380774032461</v>
      </c>
      <c r="AH71" s="23"/>
      <c r="AI71" s="154"/>
      <c r="AJ71" s="154"/>
      <c r="AK71" s="154"/>
      <c r="AL71" s="38"/>
      <c r="AM71" s="155"/>
      <c r="AN71" s="155"/>
      <c r="AO71" s="141">
        <f t="shared" si="424"/>
        <v>0</v>
      </c>
      <c r="AP71" s="23"/>
      <c r="AQ71" s="37">
        <v>8</v>
      </c>
      <c r="AR71" s="37">
        <v>356</v>
      </c>
      <c r="AS71" s="37">
        <v>41</v>
      </c>
      <c r="AT71" s="38"/>
      <c r="AU71" s="39">
        <v>832</v>
      </c>
      <c r="AV71" s="39">
        <v>445</v>
      </c>
      <c r="AW71" s="141">
        <f t="shared" si="425"/>
        <v>0.53485576923076927</v>
      </c>
      <c r="AX71" s="23"/>
      <c r="AY71" s="37">
        <v>8</v>
      </c>
      <c r="AZ71" s="37">
        <v>382</v>
      </c>
      <c r="BA71" s="37">
        <v>31</v>
      </c>
      <c r="BB71" s="133"/>
      <c r="BC71" s="39">
        <v>585</v>
      </c>
      <c r="BD71" s="39">
        <v>186</v>
      </c>
      <c r="BE71" s="141">
        <f t="shared" si="426"/>
        <v>0.31794871794871793</v>
      </c>
      <c r="BF71" s="23"/>
      <c r="BG71" s="37">
        <v>5.3</v>
      </c>
      <c r="BH71" s="37">
        <v>237</v>
      </c>
      <c r="BI71" s="37">
        <v>19</v>
      </c>
      <c r="BJ71" s="38"/>
      <c r="BK71" s="39">
        <v>250</v>
      </c>
      <c r="BL71" s="39">
        <v>18</v>
      </c>
      <c r="BM71" s="141">
        <f t="shared" si="427"/>
        <v>7.1999999999999995E-2</v>
      </c>
      <c r="BN71" s="23"/>
      <c r="BO71" s="37">
        <v>5</v>
      </c>
      <c r="BP71" s="37">
        <v>177</v>
      </c>
      <c r="BQ71" s="37">
        <v>15</v>
      </c>
      <c r="BR71" s="133"/>
      <c r="BS71" s="39">
        <v>254</v>
      </c>
      <c r="BT71" s="39">
        <v>60</v>
      </c>
      <c r="BU71" s="141">
        <f t="shared" si="428"/>
        <v>0.23622047244094488</v>
      </c>
      <c r="BV71" s="23"/>
      <c r="BW71" s="37"/>
      <c r="BX71" s="37"/>
      <c r="BY71" s="37"/>
      <c r="BZ71" s="133"/>
      <c r="CA71" s="39"/>
      <c r="CB71" s="39"/>
      <c r="CC71" s="141">
        <f t="shared" si="429"/>
        <v>0</v>
      </c>
      <c r="CD71" s="23"/>
      <c r="CE71" s="37">
        <v>8.1999999999999993</v>
      </c>
      <c r="CF71" s="37">
        <v>463</v>
      </c>
      <c r="CG71" s="37">
        <v>37</v>
      </c>
      <c r="CH71" s="38"/>
      <c r="CI71" s="39">
        <v>489</v>
      </c>
      <c r="CJ71" s="39">
        <v>92</v>
      </c>
      <c r="CK71" s="141">
        <f t="shared" si="430"/>
        <v>0.18813905930470348</v>
      </c>
      <c r="CL71" s="23"/>
      <c r="CM71" s="37">
        <v>1</v>
      </c>
      <c r="CN71" s="37">
        <v>63</v>
      </c>
      <c r="CO71" s="37">
        <v>7</v>
      </c>
      <c r="CP71" s="133"/>
      <c r="CQ71" s="39">
        <v>69</v>
      </c>
      <c r="CR71" s="39">
        <v>16</v>
      </c>
      <c r="CS71" s="141">
        <f t="shared" si="431"/>
        <v>0.2318840579710145</v>
      </c>
      <c r="CT71" s="23"/>
      <c r="CU71" s="37">
        <v>5.4</v>
      </c>
      <c r="CV71" s="37">
        <v>290</v>
      </c>
      <c r="CW71" s="37">
        <v>23</v>
      </c>
      <c r="CX71" s="133"/>
      <c r="CY71" s="39">
        <v>370</v>
      </c>
      <c r="CZ71" s="39">
        <v>95</v>
      </c>
      <c r="DA71" s="141">
        <f t="shared" si="432"/>
        <v>0.25675675675675674</v>
      </c>
      <c r="DB71" s="23"/>
      <c r="DC71" s="37">
        <v>4.3</v>
      </c>
      <c r="DD71" s="37">
        <v>203</v>
      </c>
      <c r="DE71" s="37">
        <v>16</v>
      </c>
      <c r="DF71" s="133"/>
      <c r="DG71" s="39">
        <v>176</v>
      </c>
      <c r="DH71" s="39">
        <v>-11</v>
      </c>
      <c r="DI71" s="141">
        <f t="shared" si="433"/>
        <v>-6.25E-2</v>
      </c>
      <c r="DJ71" s="23"/>
      <c r="DK71" s="37">
        <v>8</v>
      </c>
      <c r="DL71" s="37">
        <v>332</v>
      </c>
      <c r="DM71" s="37">
        <v>34</v>
      </c>
      <c r="DN71" s="133"/>
      <c r="DO71" s="39">
        <v>732</v>
      </c>
      <c r="DP71" s="39">
        <v>332</v>
      </c>
      <c r="DQ71" s="141">
        <f t="shared" si="434"/>
        <v>0.45355191256830601</v>
      </c>
      <c r="DR71" s="23"/>
      <c r="DS71" s="37">
        <v>7.1</v>
      </c>
      <c r="DT71" s="37">
        <v>366</v>
      </c>
      <c r="DU71" s="37">
        <v>20</v>
      </c>
      <c r="DV71" s="133"/>
      <c r="DW71" s="39">
        <v>396</v>
      </c>
      <c r="DX71" s="39">
        <v>60</v>
      </c>
      <c r="DY71" s="141">
        <f t="shared" si="435"/>
        <v>0.15151515151515152</v>
      </c>
      <c r="DZ71" s="23"/>
      <c r="EA71" s="37">
        <v>8</v>
      </c>
      <c r="EB71" s="37">
        <v>409</v>
      </c>
      <c r="EC71" s="37">
        <v>42</v>
      </c>
      <c r="ED71" s="133"/>
      <c r="EE71" s="39">
        <v>853</v>
      </c>
      <c r="EF71" s="39">
        <v>484</v>
      </c>
      <c r="EG71" s="141">
        <f t="shared" si="436"/>
        <v>0.56740914419695199</v>
      </c>
      <c r="EH71" s="23"/>
      <c r="EI71" s="37"/>
      <c r="EJ71" s="37"/>
      <c r="EK71" s="37"/>
      <c r="EL71" s="133"/>
      <c r="EM71" s="39"/>
      <c r="EN71" s="39"/>
      <c r="EO71" s="141">
        <f t="shared" si="437"/>
        <v>0</v>
      </c>
      <c r="EP71" s="23"/>
      <c r="EQ71" s="37">
        <v>5.3</v>
      </c>
      <c r="ER71" s="37">
        <v>330</v>
      </c>
      <c r="ES71" s="37">
        <v>15</v>
      </c>
      <c r="ET71" s="133"/>
      <c r="EU71" s="39">
        <v>384</v>
      </c>
      <c r="EV71" s="39">
        <v>129</v>
      </c>
      <c r="EW71" s="141">
        <f t="shared" si="438"/>
        <v>0.3359375</v>
      </c>
      <c r="EX71" s="23"/>
      <c r="EY71" s="37">
        <v>8.1999999999999993</v>
      </c>
      <c r="EZ71" s="37">
        <v>330</v>
      </c>
      <c r="FA71" s="37">
        <v>29</v>
      </c>
      <c r="FB71" s="133"/>
      <c r="FC71" s="39">
        <v>476</v>
      </c>
      <c r="FD71" s="39">
        <v>136</v>
      </c>
      <c r="FE71" s="141">
        <f t="shared" si="439"/>
        <v>0.2857142857142857</v>
      </c>
      <c r="FF71" s="23"/>
      <c r="FG71" s="37"/>
      <c r="FH71" s="37"/>
      <c r="FI71" s="37"/>
      <c r="FJ71" s="133"/>
      <c r="FK71" s="39"/>
      <c r="FL71" s="39"/>
      <c r="FM71" s="141">
        <f t="shared" si="440"/>
        <v>0</v>
      </c>
      <c r="FN71" s="23"/>
    </row>
    <row r="72" spans="1:170" ht="16">
      <c r="A72" s="36">
        <v>42448</v>
      </c>
      <c r="B72" s="23"/>
      <c r="C72" s="37"/>
      <c r="D72" s="37"/>
      <c r="E72" s="37"/>
      <c r="F72" s="38"/>
      <c r="G72" s="39"/>
      <c r="H72" s="39"/>
      <c r="I72" s="141">
        <f t="shared" si="420"/>
        <v>0</v>
      </c>
      <c r="J72" s="23"/>
      <c r="K72" s="37">
        <v>8</v>
      </c>
      <c r="L72" s="37">
        <v>126</v>
      </c>
      <c r="M72" s="37">
        <v>14</v>
      </c>
      <c r="N72" s="38"/>
      <c r="O72" s="39">
        <v>565</v>
      </c>
      <c r="P72" s="39">
        <v>279</v>
      </c>
      <c r="Q72" s="141">
        <f t="shared" si="421"/>
        <v>0.49380530973451325</v>
      </c>
      <c r="R72" s="23"/>
      <c r="S72" s="37">
        <v>8</v>
      </c>
      <c r="T72" s="37">
        <v>400</v>
      </c>
      <c r="U72" s="37">
        <v>24</v>
      </c>
      <c r="V72" s="38"/>
      <c r="W72" s="39">
        <v>610</v>
      </c>
      <c r="X72" s="39">
        <v>201</v>
      </c>
      <c r="Y72" s="141">
        <f t="shared" si="422"/>
        <v>0.32950819672131149</v>
      </c>
      <c r="Z72" s="23"/>
      <c r="AA72" s="37">
        <v>8</v>
      </c>
      <c r="AB72" s="37">
        <v>443</v>
      </c>
      <c r="AC72" s="37">
        <v>36</v>
      </c>
      <c r="AD72" s="38"/>
      <c r="AE72" s="39">
        <v>866</v>
      </c>
      <c r="AF72" s="39">
        <v>431</v>
      </c>
      <c r="AG72" s="141">
        <f t="shared" si="423"/>
        <v>0.49769053117782908</v>
      </c>
      <c r="AH72" s="23"/>
      <c r="AI72" s="37"/>
      <c r="AJ72" s="37"/>
      <c r="AK72" s="37"/>
      <c r="AL72" s="38"/>
      <c r="AM72" s="39"/>
      <c r="AN72" s="39"/>
      <c r="AO72" s="141">
        <f t="shared" si="424"/>
        <v>0</v>
      </c>
      <c r="AP72" s="23"/>
      <c r="AQ72" s="37">
        <v>8</v>
      </c>
      <c r="AR72" s="37">
        <v>356</v>
      </c>
      <c r="AS72" s="37">
        <v>28</v>
      </c>
      <c r="AT72" s="38"/>
      <c r="AU72" s="39">
        <v>616</v>
      </c>
      <c r="AV72" s="39">
        <v>234</v>
      </c>
      <c r="AW72" s="141">
        <f t="shared" si="425"/>
        <v>0.37987012987012986</v>
      </c>
      <c r="AX72" s="23"/>
      <c r="AY72" s="37">
        <v>8</v>
      </c>
      <c r="AZ72" s="37">
        <v>290</v>
      </c>
      <c r="BA72" s="37">
        <v>20</v>
      </c>
      <c r="BB72" s="38"/>
      <c r="BC72" s="39">
        <v>569</v>
      </c>
      <c r="BD72" s="39">
        <v>223</v>
      </c>
      <c r="BE72" s="141">
        <f t="shared" si="426"/>
        <v>0.39191564147627417</v>
      </c>
      <c r="BF72" s="23"/>
      <c r="BG72" s="37">
        <v>4.0999999999999996</v>
      </c>
      <c r="BH72" s="37">
        <v>182</v>
      </c>
      <c r="BI72" s="37">
        <v>8</v>
      </c>
      <c r="BJ72" s="38"/>
      <c r="BK72" s="39">
        <v>236</v>
      </c>
      <c r="BL72" s="39">
        <v>60</v>
      </c>
      <c r="BM72" s="141">
        <f t="shared" si="427"/>
        <v>0.25423728813559321</v>
      </c>
      <c r="BN72" s="23"/>
      <c r="BO72" s="37">
        <v>4.4000000000000004</v>
      </c>
      <c r="BP72" s="37">
        <v>132</v>
      </c>
      <c r="BQ72" s="37">
        <v>8</v>
      </c>
      <c r="BR72" s="38"/>
      <c r="BS72" s="39">
        <v>214</v>
      </c>
      <c r="BT72" s="39">
        <v>62</v>
      </c>
      <c r="BU72" s="141">
        <f t="shared" si="428"/>
        <v>0.28971962616822428</v>
      </c>
      <c r="BV72" s="23"/>
      <c r="BW72" s="37"/>
      <c r="BX72" s="37"/>
      <c r="BY72" s="37"/>
      <c r="BZ72" s="38"/>
      <c r="CA72" s="39"/>
      <c r="CB72" s="39"/>
      <c r="CC72" s="141">
        <f t="shared" si="429"/>
        <v>0</v>
      </c>
      <c r="CD72" s="23"/>
      <c r="CE72" s="37">
        <v>8.1999999999999993</v>
      </c>
      <c r="CF72" s="37">
        <v>499</v>
      </c>
      <c r="CG72" s="37">
        <v>20</v>
      </c>
      <c r="CH72" s="38"/>
      <c r="CI72" s="39">
        <v>550</v>
      </c>
      <c r="CJ72" s="39">
        <v>141</v>
      </c>
      <c r="CK72" s="141">
        <f t="shared" si="430"/>
        <v>0.25636363636363635</v>
      </c>
      <c r="CL72" s="23"/>
      <c r="CM72" s="37">
        <v>1</v>
      </c>
      <c r="CN72" s="37">
        <v>62</v>
      </c>
      <c r="CO72" s="37">
        <v>4</v>
      </c>
      <c r="CP72" s="38"/>
      <c r="CQ72" s="39">
        <v>19</v>
      </c>
      <c r="CR72" s="39">
        <v>-32</v>
      </c>
      <c r="CS72" s="141">
        <f t="shared" si="431"/>
        <v>-1.6842105263157894</v>
      </c>
      <c r="CT72" s="23"/>
      <c r="CU72" s="37">
        <v>5.2</v>
      </c>
      <c r="CV72" s="37">
        <v>316</v>
      </c>
      <c r="CW72" s="37">
        <v>10</v>
      </c>
      <c r="CX72" s="38"/>
      <c r="CY72" s="39">
        <v>233</v>
      </c>
      <c r="CZ72" s="39">
        <v>-47</v>
      </c>
      <c r="DA72" s="141">
        <f t="shared" si="432"/>
        <v>-0.20171673819742489</v>
      </c>
      <c r="DB72" s="23"/>
      <c r="DC72" s="37">
        <v>8</v>
      </c>
      <c r="DD72" s="37">
        <v>290</v>
      </c>
      <c r="DE72" s="37">
        <v>9</v>
      </c>
      <c r="DF72" s="38"/>
      <c r="DG72" s="39">
        <v>339</v>
      </c>
      <c r="DH72" s="39">
        <v>41</v>
      </c>
      <c r="DI72" s="141">
        <f t="shared" si="433"/>
        <v>0.12094395280235988</v>
      </c>
      <c r="DJ72" s="23"/>
      <c r="DK72" s="37">
        <v>8</v>
      </c>
      <c r="DL72" s="37">
        <v>332</v>
      </c>
      <c r="DM72" s="37">
        <v>30</v>
      </c>
      <c r="DN72" s="38"/>
      <c r="DO72" s="39">
        <v>695</v>
      </c>
      <c r="DP72" s="39">
        <v>299</v>
      </c>
      <c r="DQ72" s="141">
        <f t="shared" si="434"/>
        <v>0.43021582733812952</v>
      </c>
      <c r="DR72" s="23"/>
      <c r="DS72" s="37">
        <v>4.0999999999999996</v>
      </c>
      <c r="DT72" s="37">
        <v>205</v>
      </c>
      <c r="DU72" s="37">
        <v>9</v>
      </c>
      <c r="DV72" s="38"/>
      <c r="DW72" s="39">
        <v>191</v>
      </c>
      <c r="DX72" s="39">
        <v>3</v>
      </c>
      <c r="DY72" s="141">
        <f t="shared" si="435"/>
        <v>1.5706806282722512E-2</v>
      </c>
      <c r="DZ72" s="23"/>
      <c r="EA72" s="37">
        <v>8</v>
      </c>
      <c r="EB72" s="37">
        <v>529</v>
      </c>
      <c r="EC72" s="37">
        <v>34</v>
      </c>
      <c r="ED72" s="38"/>
      <c r="EE72" s="39">
        <v>864</v>
      </c>
      <c r="EF72" s="39">
        <v>434</v>
      </c>
      <c r="EG72" s="141">
        <f t="shared" si="436"/>
        <v>0.50231481481481477</v>
      </c>
      <c r="EH72" s="23"/>
      <c r="EI72" s="37"/>
      <c r="EJ72" s="37"/>
      <c r="EK72" s="37"/>
      <c r="EL72" s="38"/>
      <c r="EM72" s="39"/>
      <c r="EN72" s="39"/>
      <c r="EO72" s="141">
        <f t="shared" si="437"/>
        <v>0</v>
      </c>
      <c r="EP72" s="23"/>
      <c r="EQ72" s="37">
        <v>5.3</v>
      </c>
      <c r="ER72" s="37">
        <v>312</v>
      </c>
      <c r="ES72" s="37">
        <v>13</v>
      </c>
      <c r="ET72" s="38"/>
      <c r="EU72" s="39">
        <v>336</v>
      </c>
      <c r="EV72" s="39">
        <v>69</v>
      </c>
      <c r="EW72" s="141">
        <f t="shared" si="438"/>
        <v>0.20535714285714285</v>
      </c>
      <c r="EX72" s="23"/>
      <c r="EY72" s="37">
        <v>7.4</v>
      </c>
      <c r="EZ72" s="37">
        <v>422</v>
      </c>
      <c r="FA72" s="37">
        <v>14</v>
      </c>
      <c r="FB72" s="38"/>
      <c r="FC72" s="39">
        <v>392</v>
      </c>
      <c r="FD72" s="39">
        <v>26</v>
      </c>
      <c r="FE72" s="141">
        <f t="shared" si="439"/>
        <v>6.6326530612244902E-2</v>
      </c>
      <c r="FF72" s="23"/>
      <c r="FG72" s="37"/>
      <c r="FH72" s="37"/>
      <c r="FI72" s="37"/>
      <c r="FJ72" s="38"/>
      <c r="FK72" s="39"/>
      <c r="FL72" s="39"/>
      <c r="FM72" s="141">
        <f t="shared" si="440"/>
        <v>0</v>
      </c>
      <c r="FN72" s="23"/>
    </row>
    <row r="73" spans="1:170" ht="16">
      <c r="A73" s="36">
        <v>42449</v>
      </c>
      <c r="B73" s="23"/>
      <c r="C73" s="132"/>
      <c r="D73" s="132"/>
      <c r="E73" s="132"/>
      <c r="F73" s="139"/>
      <c r="G73" s="140"/>
      <c r="H73" s="140"/>
      <c r="I73" s="141">
        <f t="shared" si="420"/>
        <v>0</v>
      </c>
      <c r="J73" s="23"/>
      <c r="K73" s="132">
        <v>8</v>
      </c>
      <c r="L73" s="132">
        <v>136</v>
      </c>
      <c r="M73" s="132">
        <v>17</v>
      </c>
      <c r="N73" s="139"/>
      <c r="O73" s="140">
        <v>670</v>
      </c>
      <c r="P73" s="140">
        <v>383</v>
      </c>
      <c r="Q73" s="141">
        <f t="shared" si="421"/>
        <v>0.57164179104477608</v>
      </c>
      <c r="R73" s="23"/>
      <c r="S73" s="132">
        <v>8</v>
      </c>
      <c r="T73" s="132">
        <v>480</v>
      </c>
      <c r="U73" s="132">
        <v>26</v>
      </c>
      <c r="V73" s="142"/>
      <c r="W73" s="140">
        <v>668</v>
      </c>
      <c r="X73" s="140">
        <v>220</v>
      </c>
      <c r="Y73" s="141">
        <f t="shared" si="422"/>
        <v>0.32934131736526945</v>
      </c>
      <c r="Z73" s="23"/>
      <c r="AA73" s="132">
        <v>8</v>
      </c>
      <c r="AB73" s="132">
        <v>475</v>
      </c>
      <c r="AC73" s="132">
        <v>24</v>
      </c>
      <c r="AD73" s="142"/>
      <c r="AE73" s="140">
        <v>570</v>
      </c>
      <c r="AF73" s="140">
        <v>120</v>
      </c>
      <c r="AG73" s="141">
        <f t="shared" si="423"/>
        <v>0.21052631578947367</v>
      </c>
      <c r="AH73" s="23"/>
      <c r="AI73" s="132"/>
      <c r="AJ73" s="132"/>
      <c r="AK73" s="132"/>
      <c r="AL73" s="139"/>
      <c r="AM73" s="140"/>
      <c r="AN73" s="140"/>
      <c r="AO73" s="141">
        <f t="shared" si="424"/>
        <v>0</v>
      </c>
      <c r="AP73" s="23"/>
      <c r="AQ73" s="132">
        <v>8</v>
      </c>
      <c r="AR73" s="132">
        <v>370</v>
      </c>
      <c r="AS73" s="132">
        <v>19</v>
      </c>
      <c r="AT73" s="139"/>
      <c r="AU73" s="140">
        <v>465</v>
      </c>
      <c r="AV73" s="140">
        <v>77</v>
      </c>
      <c r="AW73" s="141">
        <f t="shared" si="425"/>
        <v>0.16559139784946236</v>
      </c>
      <c r="AX73" s="23"/>
      <c r="AY73" s="132">
        <v>8</v>
      </c>
      <c r="AZ73" s="132">
        <v>369</v>
      </c>
      <c r="BA73" s="132">
        <v>19</v>
      </c>
      <c r="BB73" s="139"/>
      <c r="BC73" s="140">
        <v>602</v>
      </c>
      <c r="BD73" s="140">
        <v>218</v>
      </c>
      <c r="BE73" s="141">
        <f t="shared" si="426"/>
        <v>0.36212624584717606</v>
      </c>
      <c r="BF73" s="23"/>
      <c r="BG73" s="132">
        <v>4.2</v>
      </c>
      <c r="BH73" s="132">
        <v>162</v>
      </c>
      <c r="BI73" s="132">
        <v>11</v>
      </c>
      <c r="BJ73" s="139"/>
      <c r="BK73" s="140">
        <v>242</v>
      </c>
      <c r="BL73" s="140">
        <v>75</v>
      </c>
      <c r="BM73" s="141">
        <f t="shared" si="427"/>
        <v>0.30991735537190085</v>
      </c>
      <c r="BN73" s="23"/>
      <c r="BO73" s="132">
        <v>4</v>
      </c>
      <c r="BP73" s="132">
        <v>107</v>
      </c>
      <c r="BQ73" s="132">
        <v>6</v>
      </c>
      <c r="BR73" s="139"/>
      <c r="BS73" s="140">
        <v>220</v>
      </c>
      <c r="BT73" s="140">
        <v>89</v>
      </c>
      <c r="BU73" s="141">
        <f t="shared" si="428"/>
        <v>0.40454545454545454</v>
      </c>
      <c r="BV73" s="23"/>
      <c r="BW73" s="132"/>
      <c r="BX73" s="132"/>
      <c r="BY73" s="132"/>
      <c r="BZ73" s="139"/>
      <c r="CA73" s="140"/>
      <c r="CB73" s="140"/>
      <c r="CC73" s="141">
        <f t="shared" si="429"/>
        <v>0</v>
      </c>
      <c r="CD73" s="23"/>
      <c r="CE73" s="132">
        <v>6</v>
      </c>
      <c r="CF73" s="132">
        <v>418</v>
      </c>
      <c r="CG73" s="132">
        <v>15</v>
      </c>
      <c r="CH73" s="139"/>
      <c r="CI73" s="140">
        <v>412</v>
      </c>
      <c r="CJ73" s="140">
        <v>87</v>
      </c>
      <c r="CK73" s="141">
        <f t="shared" si="430"/>
        <v>0.21116504854368931</v>
      </c>
      <c r="CL73" s="23"/>
      <c r="CM73" s="132">
        <v>0.3</v>
      </c>
      <c r="CN73" s="132">
        <v>53</v>
      </c>
      <c r="CO73" s="132">
        <v>1</v>
      </c>
      <c r="CP73" s="139"/>
      <c r="CQ73" s="140">
        <v>4</v>
      </c>
      <c r="CR73" s="140">
        <v>-29</v>
      </c>
      <c r="CS73" s="141">
        <f t="shared" si="431"/>
        <v>-7.25</v>
      </c>
      <c r="CT73" s="23"/>
      <c r="CU73" s="132">
        <v>4.3</v>
      </c>
      <c r="CV73" s="132">
        <v>231</v>
      </c>
      <c r="CW73" s="132">
        <v>9</v>
      </c>
      <c r="CX73" s="139"/>
      <c r="CY73" s="140">
        <v>240</v>
      </c>
      <c r="CZ73" s="140">
        <v>25</v>
      </c>
      <c r="DA73" s="141">
        <f t="shared" si="432"/>
        <v>0.10416666666666667</v>
      </c>
      <c r="DB73" s="23"/>
      <c r="DC73" s="132">
        <v>5</v>
      </c>
      <c r="DD73" s="132">
        <v>217</v>
      </c>
      <c r="DE73" s="132">
        <v>15</v>
      </c>
      <c r="DF73" s="139"/>
      <c r="DG73" s="140">
        <v>530</v>
      </c>
      <c r="DH73" s="140">
        <v>326</v>
      </c>
      <c r="DI73" s="141">
        <f t="shared" si="433"/>
        <v>0.61509433962264148</v>
      </c>
      <c r="DJ73" s="23"/>
      <c r="DK73" s="132">
        <v>8</v>
      </c>
      <c r="DL73" s="132">
        <v>371</v>
      </c>
      <c r="DM73" s="132">
        <v>23</v>
      </c>
      <c r="DN73" s="139"/>
      <c r="DO73" s="140">
        <v>606</v>
      </c>
      <c r="DP73" s="140">
        <v>192</v>
      </c>
      <c r="DQ73" s="141">
        <f t="shared" si="434"/>
        <v>0.31683168316831684</v>
      </c>
      <c r="DR73" s="23"/>
      <c r="DS73" s="132">
        <v>7.2</v>
      </c>
      <c r="DT73" s="132">
        <v>347</v>
      </c>
      <c r="DU73" s="132">
        <v>21</v>
      </c>
      <c r="DV73" s="139"/>
      <c r="DW73" s="140">
        <v>552</v>
      </c>
      <c r="DX73" s="140">
        <v>230</v>
      </c>
      <c r="DY73" s="141">
        <f t="shared" si="435"/>
        <v>0.41666666666666669</v>
      </c>
      <c r="DZ73" s="23"/>
      <c r="EA73" s="132">
        <v>8</v>
      </c>
      <c r="EB73" s="132">
        <v>491</v>
      </c>
      <c r="EC73" s="132">
        <v>28</v>
      </c>
      <c r="ED73" s="139"/>
      <c r="EE73" s="140">
        <v>788</v>
      </c>
      <c r="EF73" s="140">
        <v>384</v>
      </c>
      <c r="EG73" s="141">
        <f t="shared" si="436"/>
        <v>0.48730964467005078</v>
      </c>
      <c r="EH73" s="23"/>
      <c r="EI73" s="132"/>
      <c r="EJ73" s="132"/>
      <c r="EK73" s="132"/>
      <c r="EL73" s="139"/>
      <c r="EM73" s="140"/>
      <c r="EN73" s="140"/>
      <c r="EO73" s="141">
        <f t="shared" si="437"/>
        <v>0</v>
      </c>
      <c r="EP73" s="23"/>
      <c r="EQ73" s="132">
        <v>6.2</v>
      </c>
      <c r="ER73" s="132">
        <v>429</v>
      </c>
      <c r="ES73" s="132">
        <v>13</v>
      </c>
      <c r="ET73" s="139"/>
      <c r="EU73" s="140">
        <v>376</v>
      </c>
      <c r="EV73" s="140">
        <v>32</v>
      </c>
      <c r="EW73" s="141">
        <f t="shared" si="438"/>
        <v>8.5106382978723402E-2</v>
      </c>
      <c r="EX73" s="23"/>
      <c r="EY73" s="132">
        <v>8</v>
      </c>
      <c r="EZ73" s="132">
        <v>458</v>
      </c>
      <c r="FA73" s="132">
        <v>21</v>
      </c>
      <c r="FB73" s="139"/>
      <c r="FC73" s="140">
        <v>431</v>
      </c>
      <c r="FD73" s="140">
        <v>36</v>
      </c>
      <c r="FE73" s="141">
        <f t="shared" si="439"/>
        <v>8.3526682134570762E-2</v>
      </c>
      <c r="FF73" s="23"/>
      <c r="FG73" s="132"/>
      <c r="FH73" s="132"/>
      <c r="FI73" s="132"/>
      <c r="FJ73" s="139"/>
      <c r="FK73" s="140"/>
      <c r="FL73" s="140"/>
      <c r="FM73" s="141">
        <f t="shared" si="440"/>
        <v>0</v>
      </c>
      <c r="FN73" s="23"/>
    </row>
    <row r="74" spans="1:170" ht="16">
      <c r="A74" s="36">
        <v>42450</v>
      </c>
      <c r="B74" s="23"/>
      <c r="C74" s="132"/>
      <c r="D74" s="132"/>
      <c r="E74" s="132"/>
      <c r="F74" s="139"/>
      <c r="G74" s="140"/>
      <c r="H74" s="140"/>
      <c r="I74" s="141">
        <f t="shared" si="420"/>
        <v>0</v>
      </c>
      <c r="J74" s="23"/>
      <c r="K74" s="132">
        <v>8</v>
      </c>
      <c r="L74" s="132">
        <v>110</v>
      </c>
      <c r="M74" s="132">
        <v>12</v>
      </c>
      <c r="N74" s="139"/>
      <c r="O74" s="140">
        <v>386</v>
      </c>
      <c r="P74" s="140">
        <v>112</v>
      </c>
      <c r="Q74" s="141">
        <f t="shared" si="421"/>
        <v>0.29015544041450775</v>
      </c>
      <c r="R74" s="23"/>
      <c r="S74" s="132">
        <v>8</v>
      </c>
      <c r="T74" s="132">
        <v>359</v>
      </c>
      <c r="U74" s="132">
        <v>31</v>
      </c>
      <c r="V74" s="139"/>
      <c r="W74" s="140">
        <v>772</v>
      </c>
      <c r="X74" s="140">
        <v>385</v>
      </c>
      <c r="Y74" s="141">
        <f t="shared" si="422"/>
        <v>0.49870466321243523</v>
      </c>
      <c r="Z74" s="23"/>
      <c r="AA74" s="132">
        <v>8</v>
      </c>
      <c r="AB74" s="132">
        <v>448</v>
      </c>
      <c r="AC74" s="132">
        <v>22</v>
      </c>
      <c r="AD74" s="139"/>
      <c r="AE74" s="140">
        <v>533</v>
      </c>
      <c r="AF74" s="140">
        <v>95</v>
      </c>
      <c r="AG74" s="141">
        <f t="shared" si="423"/>
        <v>0.17823639774859287</v>
      </c>
      <c r="AH74" s="23"/>
      <c r="AI74" s="132"/>
      <c r="AJ74" s="132"/>
      <c r="AK74" s="132"/>
      <c r="AL74" s="139"/>
      <c r="AM74" s="140"/>
      <c r="AN74" s="140"/>
      <c r="AO74" s="141">
        <f t="shared" si="424"/>
        <v>0</v>
      </c>
      <c r="AP74" s="23"/>
      <c r="AQ74" s="132">
        <v>8</v>
      </c>
      <c r="AR74" s="132">
        <v>353</v>
      </c>
      <c r="AS74" s="132">
        <v>21</v>
      </c>
      <c r="AT74" s="139"/>
      <c r="AU74" s="140">
        <v>507</v>
      </c>
      <c r="AV74" s="140">
        <v>127</v>
      </c>
      <c r="AW74" s="141">
        <f t="shared" si="425"/>
        <v>0.2504930966469428</v>
      </c>
      <c r="AX74" s="23"/>
      <c r="AY74" s="132">
        <v>8</v>
      </c>
      <c r="AZ74" s="132">
        <v>410</v>
      </c>
      <c r="BA74" s="132">
        <v>17</v>
      </c>
      <c r="BB74" s="139"/>
      <c r="BC74" s="140">
        <v>488</v>
      </c>
      <c r="BD74" s="140">
        <v>81</v>
      </c>
      <c r="BE74" s="141">
        <f t="shared" si="426"/>
        <v>0.16598360655737704</v>
      </c>
      <c r="BF74" s="23"/>
      <c r="BG74" s="132">
        <v>4.5</v>
      </c>
      <c r="BH74" s="132">
        <v>227</v>
      </c>
      <c r="BI74" s="132">
        <v>14</v>
      </c>
      <c r="BJ74" s="142"/>
      <c r="BK74" s="140">
        <v>324</v>
      </c>
      <c r="BL74" s="140">
        <v>117</v>
      </c>
      <c r="BM74" s="141">
        <f t="shared" si="427"/>
        <v>0.3611111111111111</v>
      </c>
      <c r="BN74" s="23"/>
      <c r="BO74" s="132">
        <v>2</v>
      </c>
      <c r="BP74" s="132">
        <v>61</v>
      </c>
      <c r="BQ74" s="132">
        <v>2</v>
      </c>
      <c r="BR74" s="139"/>
      <c r="BS74" s="140">
        <v>66</v>
      </c>
      <c r="BT74" s="140">
        <v>-3</v>
      </c>
      <c r="BU74" s="141">
        <f t="shared" si="428"/>
        <v>-4.5454545454545456E-2</v>
      </c>
      <c r="BV74" s="23"/>
      <c r="BW74" s="132"/>
      <c r="BX74" s="132"/>
      <c r="BY74" s="132"/>
      <c r="BZ74" s="139"/>
      <c r="CA74" s="140"/>
      <c r="CB74" s="140"/>
      <c r="CC74" s="141">
        <f t="shared" si="429"/>
        <v>0</v>
      </c>
      <c r="CD74" s="23"/>
      <c r="CE74" s="132">
        <v>8.4</v>
      </c>
      <c r="CF74" s="132">
        <v>617</v>
      </c>
      <c r="CG74" s="132">
        <v>37</v>
      </c>
      <c r="CH74" s="139"/>
      <c r="CI74" s="140">
        <v>884</v>
      </c>
      <c r="CJ74" s="140">
        <v>411</v>
      </c>
      <c r="CK74" s="141">
        <f t="shared" si="430"/>
        <v>0.46493212669683259</v>
      </c>
      <c r="CL74" s="23"/>
      <c r="CM74" s="132"/>
      <c r="CN74" s="132"/>
      <c r="CO74" s="132"/>
      <c r="CP74" s="139"/>
      <c r="CQ74" s="140"/>
      <c r="CR74" s="140"/>
      <c r="CS74" s="141">
        <f t="shared" si="431"/>
        <v>0</v>
      </c>
      <c r="CT74" s="23"/>
      <c r="CU74" s="132">
        <v>6.4</v>
      </c>
      <c r="CV74" s="132">
        <v>405</v>
      </c>
      <c r="CW74" s="132">
        <v>18</v>
      </c>
      <c r="CX74" s="139"/>
      <c r="CY74" s="140">
        <v>472</v>
      </c>
      <c r="CZ74" s="140">
        <v>119</v>
      </c>
      <c r="DA74" s="141">
        <f t="shared" si="432"/>
        <v>0.2521186440677966</v>
      </c>
      <c r="DB74" s="23"/>
      <c r="DC74" s="132">
        <v>4.5</v>
      </c>
      <c r="DD74" s="132">
        <v>238</v>
      </c>
      <c r="DE74" s="132">
        <v>12</v>
      </c>
      <c r="DF74" s="139"/>
      <c r="DG74" s="140">
        <v>365</v>
      </c>
      <c r="DH74" s="140">
        <v>159</v>
      </c>
      <c r="DI74" s="141">
        <f t="shared" si="433"/>
        <v>0.43561643835616437</v>
      </c>
      <c r="DJ74" s="23"/>
      <c r="DK74" s="132">
        <v>8</v>
      </c>
      <c r="DL74" s="132">
        <v>352</v>
      </c>
      <c r="DM74" s="132">
        <v>24</v>
      </c>
      <c r="DN74" s="139"/>
      <c r="DO74" s="140">
        <v>628</v>
      </c>
      <c r="DP74" s="140">
        <v>223</v>
      </c>
      <c r="DQ74" s="141">
        <f t="shared" si="434"/>
        <v>0.35509554140127386</v>
      </c>
      <c r="DR74" s="23"/>
      <c r="DS74" s="132">
        <v>4.3</v>
      </c>
      <c r="DT74" s="132">
        <v>212</v>
      </c>
      <c r="DU74" s="132">
        <v>8</v>
      </c>
      <c r="DV74" s="139"/>
      <c r="DW74" s="140">
        <v>209</v>
      </c>
      <c r="DX74" s="140">
        <v>14</v>
      </c>
      <c r="DY74" s="141">
        <f t="shared" si="435"/>
        <v>6.6985645933014357E-2</v>
      </c>
      <c r="DZ74" s="23"/>
      <c r="EA74" s="132">
        <v>8</v>
      </c>
      <c r="EB74" s="132">
        <v>494</v>
      </c>
      <c r="EC74" s="132">
        <v>28</v>
      </c>
      <c r="ED74" s="139"/>
      <c r="EE74" s="140">
        <v>769</v>
      </c>
      <c r="EF74" s="140">
        <v>363</v>
      </c>
      <c r="EG74" s="141">
        <f t="shared" si="436"/>
        <v>0.4720416124837451</v>
      </c>
      <c r="EH74" s="23"/>
      <c r="EI74" s="132">
        <v>3.1</v>
      </c>
      <c r="EJ74" s="132">
        <v>123</v>
      </c>
      <c r="EK74" s="132">
        <v>8</v>
      </c>
      <c r="EL74" s="139"/>
      <c r="EM74" s="140">
        <v>241</v>
      </c>
      <c r="EN74" s="140">
        <v>109</v>
      </c>
      <c r="EO74" s="141">
        <f t="shared" si="437"/>
        <v>0.45228215767634855</v>
      </c>
      <c r="EP74" s="23"/>
      <c r="EQ74" s="132">
        <v>3</v>
      </c>
      <c r="ER74" s="132">
        <v>198</v>
      </c>
      <c r="ES74" s="132">
        <v>5</v>
      </c>
      <c r="ET74" s="139"/>
      <c r="EU74" s="140">
        <v>152</v>
      </c>
      <c r="EV74" s="140">
        <v>-9</v>
      </c>
      <c r="EW74" s="141">
        <f t="shared" si="438"/>
        <v>-5.921052631578947E-2</v>
      </c>
      <c r="EX74" s="23"/>
      <c r="EY74" s="132">
        <v>6.4</v>
      </c>
      <c r="EZ74" s="132">
        <v>316</v>
      </c>
      <c r="FA74" s="132">
        <v>14</v>
      </c>
      <c r="FB74" s="139"/>
      <c r="FC74" s="140">
        <v>304</v>
      </c>
      <c r="FD74" s="140">
        <v>12</v>
      </c>
      <c r="FE74" s="141">
        <f t="shared" si="439"/>
        <v>3.9473684210526314E-2</v>
      </c>
      <c r="FF74" s="23"/>
      <c r="FG74" s="132"/>
      <c r="FH74" s="132"/>
      <c r="FI74" s="132"/>
      <c r="FJ74" s="139"/>
      <c r="FK74" s="140"/>
      <c r="FL74" s="140"/>
      <c r="FM74" s="141">
        <f t="shared" si="440"/>
        <v>0</v>
      </c>
      <c r="FN74" s="23"/>
    </row>
    <row r="75" spans="1:170" ht="16">
      <c r="A75" s="36">
        <v>42451</v>
      </c>
      <c r="B75" s="23"/>
      <c r="C75" s="132"/>
      <c r="D75" s="132"/>
      <c r="E75" s="132"/>
      <c r="F75" s="139"/>
      <c r="G75" s="140"/>
      <c r="H75" s="140"/>
      <c r="I75" s="141">
        <f t="shared" si="420"/>
        <v>0</v>
      </c>
      <c r="J75" s="23"/>
      <c r="K75" s="132">
        <v>8</v>
      </c>
      <c r="L75" s="132">
        <v>132</v>
      </c>
      <c r="M75" s="132">
        <v>12</v>
      </c>
      <c r="N75" s="139"/>
      <c r="O75" s="140">
        <v>346</v>
      </c>
      <c r="P75" s="140">
        <v>72</v>
      </c>
      <c r="Q75" s="141">
        <f t="shared" si="421"/>
        <v>0.20809248554913296</v>
      </c>
      <c r="R75" s="23"/>
      <c r="S75" s="132">
        <v>8</v>
      </c>
      <c r="T75" s="132">
        <v>400</v>
      </c>
      <c r="U75" s="132">
        <v>26</v>
      </c>
      <c r="V75" s="139"/>
      <c r="W75" s="140">
        <v>658</v>
      </c>
      <c r="X75" s="140">
        <v>285</v>
      </c>
      <c r="Y75" s="141">
        <f t="shared" si="422"/>
        <v>0.43313069908814589</v>
      </c>
      <c r="Z75" s="23"/>
      <c r="AA75" s="132">
        <v>8</v>
      </c>
      <c r="AB75" s="132">
        <v>361</v>
      </c>
      <c r="AC75" s="132">
        <v>15</v>
      </c>
      <c r="AD75" s="139"/>
      <c r="AE75" s="140">
        <v>348</v>
      </c>
      <c r="AF75" s="140">
        <v>-12</v>
      </c>
      <c r="AG75" s="141">
        <f t="shared" si="423"/>
        <v>-3.4482758620689655E-2</v>
      </c>
      <c r="AH75" s="23"/>
      <c r="AI75" s="132"/>
      <c r="AJ75" s="132"/>
      <c r="AK75" s="132"/>
      <c r="AL75" s="139"/>
      <c r="AM75" s="140"/>
      <c r="AN75" s="140"/>
      <c r="AO75" s="141">
        <f t="shared" si="424"/>
        <v>0</v>
      </c>
      <c r="AP75" s="23"/>
      <c r="AQ75" s="132">
        <v>8</v>
      </c>
      <c r="AR75" s="132">
        <v>349</v>
      </c>
      <c r="AS75" s="132">
        <v>24</v>
      </c>
      <c r="AT75" s="139"/>
      <c r="AU75" s="140">
        <v>630</v>
      </c>
      <c r="AV75" s="140">
        <v>284</v>
      </c>
      <c r="AW75" s="141">
        <f t="shared" si="425"/>
        <v>0.4507936507936508</v>
      </c>
      <c r="AX75" s="23"/>
      <c r="AY75" s="132">
        <v>8</v>
      </c>
      <c r="AZ75" s="132">
        <v>422</v>
      </c>
      <c r="BA75" s="132">
        <v>22</v>
      </c>
      <c r="BB75" s="142"/>
      <c r="BC75" s="140">
        <v>480</v>
      </c>
      <c r="BD75" s="140">
        <v>104</v>
      </c>
      <c r="BE75" s="141">
        <f t="shared" si="426"/>
        <v>0.21666666666666667</v>
      </c>
      <c r="BF75" s="23"/>
      <c r="BG75" s="132">
        <v>4</v>
      </c>
      <c r="BH75" s="132">
        <v>188</v>
      </c>
      <c r="BI75" s="132">
        <v>9</v>
      </c>
      <c r="BJ75" s="139"/>
      <c r="BK75" s="140">
        <v>234</v>
      </c>
      <c r="BL75" s="140">
        <v>75</v>
      </c>
      <c r="BM75" s="141">
        <f t="shared" si="427"/>
        <v>0.32051282051282054</v>
      </c>
      <c r="BN75" s="23"/>
      <c r="BO75" s="132">
        <v>5.0999999999999996</v>
      </c>
      <c r="BP75" s="132">
        <v>152</v>
      </c>
      <c r="BQ75" s="132">
        <v>8</v>
      </c>
      <c r="BR75" s="142"/>
      <c r="BS75" s="140">
        <v>227</v>
      </c>
      <c r="BT75" s="140">
        <v>66</v>
      </c>
      <c r="BU75" s="141">
        <f t="shared" si="428"/>
        <v>0.29074889867841408</v>
      </c>
      <c r="BV75" s="23"/>
      <c r="BW75" s="132">
        <v>3</v>
      </c>
      <c r="BX75" s="132">
        <v>265</v>
      </c>
      <c r="BY75" s="132">
        <v>10</v>
      </c>
      <c r="BZ75" s="142"/>
      <c r="CA75" s="140">
        <v>177</v>
      </c>
      <c r="CB75" s="140">
        <v>14</v>
      </c>
      <c r="CC75" s="141">
        <f t="shared" si="429"/>
        <v>7.909604519774012E-2</v>
      </c>
      <c r="CD75" s="23"/>
      <c r="CE75" s="132">
        <v>8.1999999999999993</v>
      </c>
      <c r="CF75" s="132">
        <v>554</v>
      </c>
      <c r="CG75" s="132">
        <v>25</v>
      </c>
      <c r="CH75" s="139"/>
      <c r="CI75" s="140">
        <v>632</v>
      </c>
      <c r="CJ75" s="140">
        <v>171</v>
      </c>
      <c r="CK75" s="141">
        <f t="shared" si="430"/>
        <v>0.27056962025316456</v>
      </c>
      <c r="CL75" s="23"/>
      <c r="CM75" s="132"/>
      <c r="CN75" s="132"/>
      <c r="CO75" s="132"/>
      <c r="CP75" s="142"/>
      <c r="CQ75" s="140"/>
      <c r="CR75" s="140"/>
      <c r="CS75" s="141">
        <f t="shared" si="431"/>
        <v>0</v>
      </c>
      <c r="CT75" s="23"/>
      <c r="CU75" s="132">
        <v>6</v>
      </c>
      <c r="CV75" s="132">
        <v>342</v>
      </c>
      <c r="CW75" s="132">
        <v>39</v>
      </c>
      <c r="CX75" s="142"/>
      <c r="CY75" s="140">
        <v>784</v>
      </c>
      <c r="CZ75" s="140">
        <v>339</v>
      </c>
      <c r="DA75" s="141">
        <f t="shared" si="432"/>
        <v>0.43239795918367346</v>
      </c>
      <c r="DB75" s="23"/>
      <c r="DC75" s="132">
        <v>4</v>
      </c>
      <c r="DD75" s="132">
        <v>243</v>
      </c>
      <c r="DE75" s="132">
        <v>6</v>
      </c>
      <c r="DF75" s="142"/>
      <c r="DG75" s="140">
        <v>140</v>
      </c>
      <c r="DH75" s="140">
        <v>-45</v>
      </c>
      <c r="DI75" s="141">
        <f t="shared" si="433"/>
        <v>-0.32142857142857145</v>
      </c>
      <c r="DJ75" s="23"/>
      <c r="DK75" s="132">
        <v>8</v>
      </c>
      <c r="DL75" s="132">
        <v>345</v>
      </c>
      <c r="DM75" s="132">
        <v>26</v>
      </c>
      <c r="DN75" s="142"/>
      <c r="DO75" s="140">
        <v>568</v>
      </c>
      <c r="DP75" s="140">
        <v>197</v>
      </c>
      <c r="DQ75" s="141">
        <f t="shared" si="434"/>
        <v>0.34683098591549294</v>
      </c>
      <c r="DR75" s="23"/>
      <c r="DS75" s="132"/>
      <c r="DT75" s="132"/>
      <c r="DU75" s="132"/>
      <c r="DV75" s="142"/>
      <c r="DW75" s="140"/>
      <c r="DX75" s="140"/>
      <c r="DY75" s="141">
        <f t="shared" si="435"/>
        <v>0</v>
      </c>
      <c r="DZ75" s="23"/>
      <c r="EA75" s="132">
        <v>7.3</v>
      </c>
      <c r="EB75" s="132">
        <v>461</v>
      </c>
      <c r="EC75" s="132">
        <v>32</v>
      </c>
      <c r="ED75" s="142"/>
      <c r="EE75" s="140">
        <v>800</v>
      </c>
      <c r="EF75" s="140">
        <v>380</v>
      </c>
      <c r="EG75" s="141">
        <f t="shared" si="436"/>
        <v>0.47499999999999998</v>
      </c>
      <c r="EH75" s="23"/>
      <c r="EI75" s="132">
        <v>3</v>
      </c>
      <c r="EJ75" s="132">
        <v>174</v>
      </c>
      <c r="EK75" s="132">
        <v>5</v>
      </c>
      <c r="EL75" s="142"/>
      <c r="EM75" s="140">
        <v>148</v>
      </c>
      <c r="EN75" s="140">
        <v>8</v>
      </c>
      <c r="EO75" s="141">
        <f t="shared" si="437"/>
        <v>5.4054054054054057E-2</v>
      </c>
      <c r="EP75" s="23"/>
      <c r="EQ75" s="132">
        <v>5.3</v>
      </c>
      <c r="ER75" s="132">
        <v>296</v>
      </c>
      <c r="ES75" s="132">
        <v>11</v>
      </c>
      <c r="ET75" s="142"/>
      <c r="EU75" s="140">
        <v>256</v>
      </c>
      <c r="EV75" s="140">
        <v>25</v>
      </c>
      <c r="EW75" s="141">
        <f t="shared" si="438"/>
        <v>9.765625E-2</v>
      </c>
      <c r="EX75" s="23"/>
      <c r="EY75" s="132">
        <v>8</v>
      </c>
      <c r="EZ75" s="132">
        <v>425</v>
      </c>
      <c r="FA75" s="132">
        <v>12</v>
      </c>
      <c r="FB75" s="142"/>
      <c r="FC75" s="140">
        <v>254</v>
      </c>
      <c r="FD75" s="140">
        <v>-95</v>
      </c>
      <c r="FE75" s="141">
        <f t="shared" si="439"/>
        <v>-0.37401574803149606</v>
      </c>
      <c r="FF75" s="23"/>
      <c r="FG75" s="132"/>
      <c r="FH75" s="132"/>
      <c r="FI75" s="132"/>
      <c r="FJ75" s="142"/>
      <c r="FK75" s="140"/>
      <c r="FL75" s="140"/>
      <c r="FM75" s="141">
        <f t="shared" si="440"/>
        <v>0</v>
      </c>
      <c r="FN75" s="23"/>
    </row>
    <row r="76" spans="1:170" ht="16">
      <c r="A76" s="48" t="s">
        <v>42</v>
      </c>
      <c r="B76" s="23"/>
      <c r="C76" s="49">
        <f t="shared" ref="C76:E76" si="567">SUM(C71:C75)</f>
        <v>0</v>
      </c>
      <c r="D76" s="49">
        <f t="shared" si="567"/>
        <v>0</v>
      </c>
      <c r="E76" s="49">
        <f t="shared" si="567"/>
        <v>0</v>
      </c>
      <c r="F76" s="50">
        <f>IFERROR(SUM(D76/E76),0)</f>
        <v>0</v>
      </c>
      <c r="G76" s="51">
        <f t="shared" ref="G76:H76" si="568">SUM(G71:G75)</f>
        <v>0</v>
      </c>
      <c r="H76" s="51">
        <f t="shared" si="568"/>
        <v>0</v>
      </c>
      <c r="I76" s="52">
        <f t="shared" si="420"/>
        <v>0</v>
      </c>
      <c r="J76" s="23"/>
      <c r="K76" s="49">
        <f t="shared" ref="K76:M76" si="569">SUM(K71:K75)</f>
        <v>40</v>
      </c>
      <c r="L76" s="49">
        <f t="shared" si="569"/>
        <v>601</v>
      </c>
      <c r="M76" s="49">
        <f t="shared" si="569"/>
        <v>72</v>
      </c>
      <c r="N76" s="50">
        <f>IFERROR(SUM(L76/M76),0)</f>
        <v>8.3472222222222214</v>
      </c>
      <c r="O76" s="51">
        <f t="shared" ref="O76:P76" si="570">SUM(O71:O75)</f>
        <v>2399</v>
      </c>
      <c r="P76" s="51">
        <f t="shared" si="570"/>
        <v>1009</v>
      </c>
      <c r="Q76" s="52">
        <f t="shared" si="421"/>
        <v>0.42059191329720719</v>
      </c>
      <c r="R76" s="23"/>
      <c r="S76" s="49">
        <f t="shared" ref="S76:U76" si="571">SUM(S71:S75)</f>
        <v>40</v>
      </c>
      <c r="T76" s="49">
        <f t="shared" si="571"/>
        <v>2070</v>
      </c>
      <c r="U76" s="49">
        <f t="shared" si="571"/>
        <v>143</v>
      </c>
      <c r="V76" s="50">
        <f>IFERROR(SUM(T76/U76),0)</f>
        <v>14.475524475524475</v>
      </c>
      <c r="W76" s="51">
        <f t="shared" ref="W76:X76" si="572">SUM(W71:W75)</f>
        <v>3407</v>
      </c>
      <c r="X76" s="51">
        <f t="shared" si="572"/>
        <v>1358</v>
      </c>
      <c r="Y76" s="52">
        <f t="shared" si="422"/>
        <v>0.39859113589668332</v>
      </c>
      <c r="Z76" s="23"/>
      <c r="AA76" s="49">
        <f t="shared" ref="AA76:AC76" si="573">SUM(AA71:AA75)</f>
        <v>40</v>
      </c>
      <c r="AB76" s="49">
        <f t="shared" si="573"/>
        <v>2187</v>
      </c>
      <c r="AC76" s="49">
        <f t="shared" si="573"/>
        <v>156</v>
      </c>
      <c r="AD76" s="50">
        <f>IFERROR(SUM(AB76/AC76),0)</f>
        <v>14.01923076923077</v>
      </c>
      <c r="AE76" s="51">
        <f t="shared" ref="AE76:AF76" si="574">SUM(AE71:AE75)</f>
        <v>3118</v>
      </c>
      <c r="AF76" s="51">
        <f t="shared" si="574"/>
        <v>984</v>
      </c>
      <c r="AG76" s="52">
        <f t="shared" si="423"/>
        <v>0.31558691468890315</v>
      </c>
      <c r="AH76" s="23"/>
      <c r="AI76" s="49">
        <f t="shared" ref="AI76:AK76" si="575">SUM(AI71:AI75)</f>
        <v>0</v>
      </c>
      <c r="AJ76" s="49">
        <f t="shared" si="575"/>
        <v>0</v>
      </c>
      <c r="AK76" s="49">
        <f t="shared" si="575"/>
        <v>0</v>
      </c>
      <c r="AL76" s="50">
        <f>IFERROR(SUM(AJ76/AK76),0)</f>
        <v>0</v>
      </c>
      <c r="AM76" s="51">
        <f t="shared" ref="AM76:AN76" si="576">SUM(AM71:AM75)</f>
        <v>0</v>
      </c>
      <c r="AN76" s="51">
        <f t="shared" si="576"/>
        <v>0</v>
      </c>
      <c r="AO76" s="52">
        <f t="shared" si="424"/>
        <v>0</v>
      </c>
      <c r="AP76" s="23"/>
      <c r="AQ76" s="49">
        <f t="shared" ref="AQ76:AS76" si="577">SUM(AQ71:AQ75)</f>
        <v>40</v>
      </c>
      <c r="AR76" s="49">
        <f t="shared" si="577"/>
        <v>1784</v>
      </c>
      <c r="AS76" s="49">
        <f t="shared" si="577"/>
        <v>133</v>
      </c>
      <c r="AT76" s="50">
        <f>IFERROR(SUM(AR76/AS76),0)</f>
        <v>13.413533834586467</v>
      </c>
      <c r="AU76" s="51">
        <f t="shared" ref="AU76:AV76" si="578">SUM(AU71:AU75)</f>
        <v>3050</v>
      </c>
      <c r="AV76" s="51">
        <f t="shared" si="578"/>
        <v>1167</v>
      </c>
      <c r="AW76" s="52">
        <f t="shared" si="425"/>
        <v>0.38262295081967213</v>
      </c>
      <c r="AX76" s="23"/>
      <c r="AY76" s="49">
        <f t="shared" ref="AY76:BA76" si="579">SUM(AY71:AY75)</f>
        <v>40</v>
      </c>
      <c r="AZ76" s="49">
        <f t="shared" si="579"/>
        <v>1873</v>
      </c>
      <c r="BA76" s="49">
        <f t="shared" si="579"/>
        <v>109</v>
      </c>
      <c r="BB76" s="50">
        <f>IFERROR(SUM(AZ76/BA76),0)</f>
        <v>17.183486238532112</v>
      </c>
      <c r="BC76" s="51">
        <f t="shared" ref="BC76:BD76" si="580">SUM(BC71:BC75)</f>
        <v>2724</v>
      </c>
      <c r="BD76" s="51">
        <f t="shared" si="580"/>
        <v>812</v>
      </c>
      <c r="BE76" s="52">
        <f t="shared" si="426"/>
        <v>0.29809104258443464</v>
      </c>
      <c r="BF76" s="23"/>
      <c r="BG76" s="49">
        <f t="shared" ref="BG76:BI76" si="581">SUM(BG71:BG75)</f>
        <v>22.099999999999998</v>
      </c>
      <c r="BH76" s="49">
        <f t="shared" si="581"/>
        <v>996</v>
      </c>
      <c r="BI76" s="49">
        <f t="shared" si="581"/>
        <v>61</v>
      </c>
      <c r="BJ76" s="50">
        <f>IFERROR(SUM(BH76/BI76),0)</f>
        <v>16.327868852459016</v>
      </c>
      <c r="BK76" s="51">
        <f t="shared" ref="BK76:BL76" si="582">SUM(BK71:BK75)</f>
        <v>1286</v>
      </c>
      <c r="BL76" s="51">
        <f t="shared" si="582"/>
        <v>345</v>
      </c>
      <c r="BM76" s="52">
        <f t="shared" si="427"/>
        <v>0.26827371695178848</v>
      </c>
      <c r="BN76" s="23"/>
      <c r="BO76" s="49">
        <f t="shared" ref="BO76:BQ76" si="583">SUM(BO71:BO75)</f>
        <v>20.5</v>
      </c>
      <c r="BP76" s="49">
        <f t="shared" si="583"/>
        <v>629</v>
      </c>
      <c r="BQ76" s="49">
        <f t="shared" si="583"/>
        <v>39</v>
      </c>
      <c r="BR76" s="50">
        <f>IFERROR(SUM(BP76/BQ76),0)</f>
        <v>16.128205128205128</v>
      </c>
      <c r="BS76" s="51">
        <f t="shared" ref="BS76:BT76" si="584">SUM(BS71:BS75)</f>
        <v>981</v>
      </c>
      <c r="BT76" s="51">
        <f t="shared" si="584"/>
        <v>274</v>
      </c>
      <c r="BU76" s="52">
        <f t="shared" si="428"/>
        <v>0.27930682976554538</v>
      </c>
      <c r="BV76" s="23"/>
      <c r="BW76" s="49">
        <f t="shared" ref="BW76:BY76" si="585">SUM(BW71:BW75)</f>
        <v>3</v>
      </c>
      <c r="BX76" s="49">
        <f t="shared" si="585"/>
        <v>265</v>
      </c>
      <c r="BY76" s="49">
        <f t="shared" si="585"/>
        <v>10</v>
      </c>
      <c r="BZ76" s="50">
        <f>IFERROR(SUM(BX76/BY76),0)</f>
        <v>26.5</v>
      </c>
      <c r="CA76" s="51">
        <f t="shared" ref="CA76:CB76" si="586">SUM(CA71:CA75)</f>
        <v>177</v>
      </c>
      <c r="CB76" s="51">
        <f t="shared" si="586"/>
        <v>14</v>
      </c>
      <c r="CC76" s="52">
        <f t="shared" si="429"/>
        <v>7.909604519774012E-2</v>
      </c>
      <c r="CD76" s="23"/>
      <c r="CE76" s="49">
        <f t="shared" ref="CE76:CG76" si="587">SUM(CE71:CE75)</f>
        <v>39</v>
      </c>
      <c r="CF76" s="49">
        <f t="shared" si="587"/>
        <v>2551</v>
      </c>
      <c r="CG76" s="49">
        <f t="shared" si="587"/>
        <v>134</v>
      </c>
      <c r="CH76" s="50">
        <f>IFERROR(SUM(CF76/CG76),0)</f>
        <v>19.03731343283582</v>
      </c>
      <c r="CI76" s="51">
        <f t="shared" ref="CI76:CJ76" si="588">SUM(CI71:CI75)</f>
        <v>2967</v>
      </c>
      <c r="CJ76" s="51">
        <f t="shared" si="588"/>
        <v>902</v>
      </c>
      <c r="CK76" s="52">
        <f t="shared" si="430"/>
        <v>0.3040107853050219</v>
      </c>
      <c r="CL76" s="23"/>
      <c r="CM76" s="49">
        <f t="shared" ref="CM76:CO76" si="589">SUM(CM71:CM75)</f>
        <v>2.2999999999999998</v>
      </c>
      <c r="CN76" s="49">
        <f t="shared" si="589"/>
        <v>178</v>
      </c>
      <c r="CO76" s="49">
        <f t="shared" si="589"/>
        <v>12</v>
      </c>
      <c r="CP76" s="50">
        <f>IFERROR(SUM(CN76/CO76),0)</f>
        <v>14.833333333333334</v>
      </c>
      <c r="CQ76" s="51">
        <f t="shared" ref="CQ76:CR76" si="590">SUM(CQ71:CQ75)</f>
        <v>92</v>
      </c>
      <c r="CR76" s="51">
        <f t="shared" si="590"/>
        <v>-45</v>
      </c>
      <c r="CS76" s="52">
        <f t="shared" si="431"/>
        <v>-0.4891304347826087</v>
      </c>
      <c r="CT76" s="23"/>
      <c r="CU76" s="49">
        <f t="shared" ref="CU76:CW76" si="591">SUM(CU71:CU75)</f>
        <v>27.300000000000004</v>
      </c>
      <c r="CV76" s="49">
        <f t="shared" si="591"/>
        <v>1584</v>
      </c>
      <c r="CW76" s="49">
        <f t="shared" si="591"/>
        <v>99</v>
      </c>
      <c r="CX76" s="50">
        <f>IFERROR(SUM(CV76/CW76),0)</f>
        <v>16</v>
      </c>
      <c r="CY76" s="51">
        <f t="shared" ref="CY76:CZ76" si="592">SUM(CY71:CY75)</f>
        <v>2099</v>
      </c>
      <c r="CZ76" s="51">
        <f t="shared" si="592"/>
        <v>531</v>
      </c>
      <c r="DA76" s="52">
        <f t="shared" si="432"/>
        <v>0.25297760838494521</v>
      </c>
      <c r="DB76" s="23"/>
      <c r="DC76" s="49">
        <f t="shared" ref="DC76:DE76" si="593">SUM(DC71:DC75)</f>
        <v>25.8</v>
      </c>
      <c r="DD76" s="49">
        <f t="shared" si="593"/>
        <v>1191</v>
      </c>
      <c r="DE76" s="49">
        <f t="shared" si="593"/>
        <v>58</v>
      </c>
      <c r="DF76" s="50">
        <f>IFERROR(SUM(DD76/DE76),0)</f>
        <v>20.53448275862069</v>
      </c>
      <c r="DG76" s="51">
        <f t="shared" ref="DG76:DH76" si="594">SUM(DG71:DG75)</f>
        <v>1550</v>
      </c>
      <c r="DH76" s="51">
        <f t="shared" si="594"/>
        <v>470</v>
      </c>
      <c r="DI76" s="52">
        <f t="shared" si="433"/>
        <v>0.3032258064516129</v>
      </c>
      <c r="DJ76" s="23"/>
      <c r="DK76" s="49">
        <f t="shared" ref="DK76:DM76" si="595">SUM(DK71:DK75)</f>
        <v>40</v>
      </c>
      <c r="DL76" s="49">
        <f t="shared" si="595"/>
        <v>1732</v>
      </c>
      <c r="DM76" s="49">
        <f t="shared" si="595"/>
        <v>137</v>
      </c>
      <c r="DN76" s="50">
        <f>IFERROR(SUM(DL76/DM76),0)</f>
        <v>12.642335766423358</v>
      </c>
      <c r="DO76" s="51">
        <f t="shared" ref="DO76:DP76" si="596">SUM(DO71:DO75)</f>
        <v>3229</v>
      </c>
      <c r="DP76" s="51">
        <f t="shared" si="596"/>
        <v>1243</v>
      </c>
      <c r="DQ76" s="52">
        <f t="shared" si="434"/>
        <v>0.38494890058841746</v>
      </c>
      <c r="DR76" s="23"/>
      <c r="DS76" s="49">
        <f t="shared" ref="DS76:DU76" si="597">SUM(DS71:DS75)</f>
        <v>22.7</v>
      </c>
      <c r="DT76" s="49">
        <f t="shared" si="597"/>
        <v>1130</v>
      </c>
      <c r="DU76" s="49">
        <f t="shared" si="597"/>
        <v>58</v>
      </c>
      <c r="DV76" s="50">
        <f>IFERROR(SUM(DT76/DU76),0)</f>
        <v>19.482758620689655</v>
      </c>
      <c r="DW76" s="51">
        <f t="shared" ref="DW76:DX76" si="598">SUM(DW71:DW75)</f>
        <v>1348</v>
      </c>
      <c r="DX76" s="51">
        <f t="shared" si="598"/>
        <v>307</v>
      </c>
      <c r="DY76" s="52">
        <f t="shared" si="435"/>
        <v>0.22774480712166173</v>
      </c>
      <c r="DZ76" s="23"/>
      <c r="EA76" s="49">
        <f t="shared" ref="EA76:EC76" si="599">SUM(EA71:EA75)</f>
        <v>39.299999999999997</v>
      </c>
      <c r="EB76" s="49">
        <f t="shared" si="599"/>
        <v>2384</v>
      </c>
      <c r="EC76" s="49">
        <f t="shared" si="599"/>
        <v>164</v>
      </c>
      <c r="ED76" s="50">
        <f>IFERROR(SUM(EB76/EC76),0)</f>
        <v>14.536585365853659</v>
      </c>
      <c r="EE76" s="51">
        <f t="shared" ref="EE76:EF76" si="600">SUM(EE71:EE75)</f>
        <v>4074</v>
      </c>
      <c r="EF76" s="51">
        <f t="shared" si="600"/>
        <v>2045</v>
      </c>
      <c r="EG76" s="52">
        <f t="shared" si="436"/>
        <v>0.50196367206676484</v>
      </c>
      <c r="EH76" s="23"/>
      <c r="EI76" s="49">
        <f t="shared" ref="EI76:EK76" si="601">SUM(EI71:EI75)</f>
        <v>6.1</v>
      </c>
      <c r="EJ76" s="49">
        <f t="shared" si="601"/>
        <v>297</v>
      </c>
      <c r="EK76" s="49">
        <f t="shared" si="601"/>
        <v>13</v>
      </c>
      <c r="EL76" s="50">
        <f>IFERROR(SUM(EJ76/EK76),0)</f>
        <v>22.846153846153847</v>
      </c>
      <c r="EM76" s="51">
        <f t="shared" ref="EM76:EN76" si="602">SUM(EM71:EM75)</f>
        <v>389</v>
      </c>
      <c r="EN76" s="51">
        <f t="shared" si="602"/>
        <v>117</v>
      </c>
      <c r="EO76" s="52">
        <f t="shared" si="437"/>
        <v>0.30077120822622105</v>
      </c>
      <c r="EP76" s="23"/>
      <c r="EQ76" s="49">
        <f t="shared" ref="EQ76:ES76" si="603">SUM(EQ71:EQ75)</f>
        <v>25.1</v>
      </c>
      <c r="ER76" s="49">
        <f t="shared" si="603"/>
        <v>1565</v>
      </c>
      <c r="ES76" s="49">
        <f t="shared" si="603"/>
        <v>57</v>
      </c>
      <c r="ET76" s="50">
        <f>IFERROR(SUM(ER76/ES76),0)</f>
        <v>27.456140350877192</v>
      </c>
      <c r="EU76" s="51">
        <f t="shared" ref="EU76:EV76" si="604">SUM(EU71:EU75)</f>
        <v>1504</v>
      </c>
      <c r="EV76" s="51">
        <f t="shared" si="604"/>
        <v>246</v>
      </c>
      <c r="EW76" s="52">
        <f t="shared" si="438"/>
        <v>0.16356382978723405</v>
      </c>
      <c r="EX76" s="23"/>
      <c r="EY76" s="49">
        <f t="shared" ref="EY76:FA76" si="605">SUM(EY71:EY75)</f>
        <v>38</v>
      </c>
      <c r="EZ76" s="49">
        <f t="shared" si="605"/>
        <v>1951</v>
      </c>
      <c r="FA76" s="49">
        <f t="shared" si="605"/>
        <v>90</v>
      </c>
      <c r="FB76" s="50">
        <f>IFERROR(SUM(EZ76/FA76),0)</f>
        <v>21.677777777777777</v>
      </c>
      <c r="FC76" s="51">
        <f t="shared" ref="FC76:FD76" si="606">SUM(FC71:FC75)</f>
        <v>1857</v>
      </c>
      <c r="FD76" s="51">
        <f t="shared" si="606"/>
        <v>115</v>
      </c>
      <c r="FE76" s="52">
        <f t="shared" si="439"/>
        <v>6.192784060312332E-2</v>
      </c>
      <c r="FF76" s="23"/>
      <c r="FG76" s="49">
        <f t="shared" ref="FG76:FI76" si="607">SUM(FG71:FG75)</f>
        <v>0</v>
      </c>
      <c r="FH76" s="49">
        <f t="shared" si="607"/>
        <v>0</v>
      </c>
      <c r="FI76" s="49">
        <f t="shared" si="607"/>
        <v>0</v>
      </c>
      <c r="FJ76" s="50">
        <f>IFERROR(SUM(FH76/FI76),0)</f>
        <v>0</v>
      </c>
      <c r="FK76" s="51">
        <f t="shared" ref="FK76:FL76" si="608">SUM(FK71:FK75)</f>
        <v>0</v>
      </c>
      <c r="FL76" s="51">
        <f t="shared" si="608"/>
        <v>0</v>
      </c>
      <c r="FM76" s="52">
        <f t="shared" si="440"/>
        <v>0</v>
      </c>
      <c r="FN76" s="23"/>
    </row>
    <row r="77" spans="1:170" ht="16">
      <c r="A77" s="36">
        <v>42454</v>
      </c>
      <c r="B77" s="23"/>
      <c r="C77" s="37"/>
      <c r="D77" s="37"/>
      <c r="E77" s="37"/>
      <c r="F77" s="38"/>
      <c r="G77" s="39"/>
      <c r="H77" s="39"/>
      <c r="I77" s="40">
        <f t="shared" si="420"/>
        <v>0</v>
      </c>
      <c r="J77" s="23"/>
      <c r="K77" s="37">
        <v>8</v>
      </c>
      <c r="L77" s="37">
        <v>137</v>
      </c>
      <c r="M77" s="37">
        <v>21</v>
      </c>
      <c r="N77" s="38"/>
      <c r="O77" s="39">
        <v>709</v>
      </c>
      <c r="P77" s="39">
        <v>422</v>
      </c>
      <c r="Q77" s="40">
        <f t="shared" si="421"/>
        <v>0.5952045133991537</v>
      </c>
      <c r="R77" s="23"/>
      <c r="S77" s="37">
        <v>8</v>
      </c>
      <c r="T77" s="37">
        <v>465</v>
      </c>
      <c r="U77" s="37">
        <v>33</v>
      </c>
      <c r="V77" s="38"/>
      <c r="W77" s="39">
        <v>705</v>
      </c>
      <c r="X77" s="39">
        <v>267</v>
      </c>
      <c r="Y77" s="40">
        <f t="shared" si="422"/>
        <v>0.37872340425531914</v>
      </c>
      <c r="Z77" s="23"/>
      <c r="AA77" s="37">
        <v>8</v>
      </c>
      <c r="AB77" s="37">
        <v>482</v>
      </c>
      <c r="AC77" s="37">
        <v>27</v>
      </c>
      <c r="AD77" s="38"/>
      <c r="AE77" s="39">
        <v>715</v>
      </c>
      <c r="AF77" s="39">
        <v>265</v>
      </c>
      <c r="AG77" s="40">
        <f t="shared" si="423"/>
        <v>0.37062937062937062</v>
      </c>
      <c r="AH77" s="23"/>
      <c r="AI77" s="154"/>
      <c r="AJ77" s="154"/>
      <c r="AK77" s="154"/>
      <c r="AL77" s="38"/>
      <c r="AM77" s="155"/>
      <c r="AN77" s="155"/>
      <c r="AO77" s="40">
        <f t="shared" si="424"/>
        <v>0</v>
      </c>
      <c r="AP77" s="23"/>
      <c r="AQ77" s="37">
        <v>8</v>
      </c>
      <c r="AR77" s="37">
        <v>353</v>
      </c>
      <c r="AS77" s="37">
        <v>28</v>
      </c>
      <c r="AT77" s="38"/>
      <c r="AU77" s="39">
        <v>672</v>
      </c>
      <c r="AV77" s="39">
        <v>296</v>
      </c>
      <c r="AW77" s="40">
        <f t="shared" si="425"/>
        <v>0.44047619047619047</v>
      </c>
      <c r="AX77" s="23"/>
      <c r="AY77" s="37">
        <v>8</v>
      </c>
      <c r="AZ77" s="37">
        <v>420</v>
      </c>
      <c r="BA77" s="37">
        <v>30</v>
      </c>
      <c r="BB77" s="38"/>
      <c r="BC77" s="39">
        <v>670</v>
      </c>
      <c r="BD77" s="39">
        <v>263</v>
      </c>
      <c r="BE77" s="40">
        <f t="shared" si="426"/>
        <v>0.39253731343283582</v>
      </c>
      <c r="BF77" s="23"/>
      <c r="BG77" s="37">
        <v>4.0999999999999996</v>
      </c>
      <c r="BH77" s="37">
        <v>201</v>
      </c>
      <c r="BI77" s="37">
        <v>7</v>
      </c>
      <c r="BJ77" s="38"/>
      <c r="BK77" s="39">
        <v>210</v>
      </c>
      <c r="BL77" s="39">
        <v>26</v>
      </c>
      <c r="BM77" s="40">
        <f t="shared" si="427"/>
        <v>0.12380952380952381</v>
      </c>
      <c r="BN77" s="23"/>
      <c r="BO77" s="37">
        <v>5.0999999999999996</v>
      </c>
      <c r="BP77" s="37">
        <v>134</v>
      </c>
      <c r="BQ77" s="37">
        <v>12</v>
      </c>
      <c r="BR77" s="38"/>
      <c r="BS77" s="39">
        <v>338</v>
      </c>
      <c r="BT77" s="39">
        <v>174</v>
      </c>
      <c r="BU77" s="40">
        <f t="shared" si="428"/>
        <v>0.51479289940828399</v>
      </c>
      <c r="BV77" s="23"/>
      <c r="BW77" s="37">
        <v>5</v>
      </c>
      <c r="BX77" s="37">
        <v>232</v>
      </c>
      <c r="BY77" s="37">
        <v>8</v>
      </c>
      <c r="BZ77" s="38"/>
      <c r="CA77" s="39">
        <v>201</v>
      </c>
      <c r="CB77" s="39">
        <v>3</v>
      </c>
      <c r="CC77" s="40">
        <f t="shared" si="429"/>
        <v>1.4925373134328358E-2</v>
      </c>
      <c r="CD77" s="23"/>
      <c r="CE77" s="37">
        <v>6</v>
      </c>
      <c r="CF77" s="37">
        <v>416</v>
      </c>
      <c r="CG77" s="37">
        <v>9</v>
      </c>
      <c r="CH77" s="38"/>
      <c r="CI77" s="39">
        <v>291</v>
      </c>
      <c r="CJ77" s="39">
        <v>-30</v>
      </c>
      <c r="CK77" s="40">
        <f t="shared" si="430"/>
        <v>-0.10309278350515463</v>
      </c>
      <c r="CL77" s="23"/>
      <c r="CM77" s="37"/>
      <c r="CN77" s="37"/>
      <c r="CO77" s="37"/>
      <c r="CP77" s="38"/>
      <c r="CQ77" s="39"/>
      <c r="CR77" s="39"/>
      <c r="CS77" s="40">
        <f t="shared" si="431"/>
        <v>0</v>
      </c>
      <c r="CT77" s="23"/>
      <c r="CU77" s="37">
        <v>5.4</v>
      </c>
      <c r="CV77" s="37">
        <v>314</v>
      </c>
      <c r="CW77" s="37">
        <v>8</v>
      </c>
      <c r="CX77" s="38"/>
      <c r="CY77" s="39">
        <v>242</v>
      </c>
      <c r="CZ77" s="39">
        <v>-38</v>
      </c>
      <c r="DA77" s="40">
        <f t="shared" si="432"/>
        <v>-0.15702479338842976</v>
      </c>
      <c r="DB77" s="23"/>
      <c r="DC77" s="37">
        <v>6.4</v>
      </c>
      <c r="DD77" s="37">
        <v>266</v>
      </c>
      <c r="DE77" s="37">
        <v>13</v>
      </c>
      <c r="DF77" s="38"/>
      <c r="DG77" s="39">
        <v>349</v>
      </c>
      <c r="DH77" s="39">
        <v>97</v>
      </c>
      <c r="DI77" s="40">
        <f t="shared" si="433"/>
        <v>0.27793696275071633</v>
      </c>
      <c r="DJ77" s="23"/>
      <c r="DK77" s="37">
        <v>8</v>
      </c>
      <c r="DL77" s="37">
        <v>344</v>
      </c>
      <c r="DM77" s="37">
        <v>26</v>
      </c>
      <c r="DN77" s="38"/>
      <c r="DO77" s="39">
        <v>588</v>
      </c>
      <c r="DP77" s="39">
        <v>190</v>
      </c>
      <c r="DQ77" s="40">
        <f t="shared" si="434"/>
        <v>0.3231292517006803</v>
      </c>
      <c r="DR77" s="23"/>
      <c r="DS77" s="37">
        <v>8</v>
      </c>
      <c r="DT77" s="37">
        <v>368</v>
      </c>
      <c r="DU77" s="37">
        <v>25</v>
      </c>
      <c r="DV77" s="38"/>
      <c r="DW77" s="39">
        <v>701</v>
      </c>
      <c r="DX77" s="39">
        <v>356</v>
      </c>
      <c r="DY77" s="40">
        <f t="shared" si="435"/>
        <v>0.50784593437945791</v>
      </c>
      <c r="DZ77" s="23"/>
      <c r="EA77" s="37">
        <v>8</v>
      </c>
      <c r="EB77" s="37">
        <v>498</v>
      </c>
      <c r="EC77" s="37">
        <v>26</v>
      </c>
      <c r="ED77" s="38"/>
      <c r="EE77" s="39">
        <v>636</v>
      </c>
      <c r="EF77" s="39">
        <v>233</v>
      </c>
      <c r="EG77" s="40">
        <f t="shared" si="436"/>
        <v>0.36635220125786161</v>
      </c>
      <c r="EH77" s="23"/>
      <c r="EI77" s="37">
        <v>1.3</v>
      </c>
      <c r="EJ77" s="37">
        <v>57</v>
      </c>
      <c r="EK77" s="37">
        <v>6</v>
      </c>
      <c r="EL77" s="38"/>
      <c r="EM77" s="39">
        <v>143</v>
      </c>
      <c r="EN77" s="39">
        <v>86</v>
      </c>
      <c r="EO77" s="40">
        <f t="shared" si="437"/>
        <v>0.60139860139860135</v>
      </c>
      <c r="EP77" s="23"/>
      <c r="EQ77" s="37">
        <v>4.3</v>
      </c>
      <c r="ER77" s="37">
        <v>251</v>
      </c>
      <c r="ES77" s="37">
        <v>7</v>
      </c>
      <c r="ET77" s="38"/>
      <c r="EU77" s="39">
        <v>243</v>
      </c>
      <c r="EV77" s="39">
        <v>31</v>
      </c>
      <c r="EW77" s="40">
        <f t="shared" si="438"/>
        <v>0.12757201646090535</v>
      </c>
      <c r="EX77" s="23"/>
      <c r="EY77" s="37">
        <v>4.3</v>
      </c>
      <c r="EZ77" s="37">
        <v>394</v>
      </c>
      <c r="FA77" s="37">
        <v>17</v>
      </c>
      <c r="FB77" s="38"/>
      <c r="FC77" s="39">
        <v>369</v>
      </c>
      <c r="FD77" s="39">
        <v>24</v>
      </c>
      <c r="FE77" s="40">
        <f t="shared" si="439"/>
        <v>6.5040650406504072E-2</v>
      </c>
      <c r="FF77" s="23"/>
      <c r="FG77" s="37"/>
      <c r="FH77" s="37"/>
      <c r="FI77" s="37"/>
      <c r="FJ77" s="38"/>
      <c r="FK77" s="39"/>
      <c r="FL77" s="39"/>
      <c r="FM77" s="40">
        <f t="shared" si="440"/>
        <v>0</v>
      </c>
      <c r="FN77" s="23"/>
    </row>
    <row r="78" spans="1:170" ht="16">
      <c r="A78" s="36">
        <v>42455</v>
      </c>
      <c r="B78" s="23"/>
      <c r="C78" s="37"/>
      <c r="D78" s="37"/>
      <c r="E78" s="37"/>
      <c r="F78" s="38"/>
      <c r="G78" s="39"/>
      <c r="H78" s="39"/>
      <c r="I78" s="40">
        <f t="shared" si="420"/>
        <v>0</v>
      </c>
      <c r="J78" s="23"/>
      <c r="K78" s="37">
        <v>8</v>
      </c>
      <c r="L78" s="37">
        <v>77</v>
      </c>
      <c r="M78" s="37">
        <v>10</v>
      </c>
      <c r="N78" s="38"/>
      <c r="O78" s="39">
        <v>471</v>
      </c>
      <c r="P78" s="39">
        <v>212</v>
      </c>
      <c r="Q78" s="40">
        <f t="shared" si="421"/>
        <v>0.45010615711252655</v>
      </c>
      <c r="R78" s="23"/>
      <c r="S78" s="37">
        <v>8</v>
      </c>
      <c r="T78" s="37">
        <v>335</v>
      </c>
      <c r="U78" s="37">
        <v>24</v>
      </c>
      <c r="V78" s="38"/>
      <c r="W78" s="39">
        <v>736</v>
      </c>
      <c r="X78" s="39">
        <v>356</v>
      </c>
      <c r="Y78" s="40">
        <f t="shared" si="422"/>
        <v>0.48369565217391303</v>
      </c>
      <c r="Z78" s="23"/>
      <c r="AA78" s="37">
        <v>8</v>
      </c>
      <c r="AB78" s="37">
        <v>497</v>
      </c>
      <c r="AC78" s="37">
        <v>24</v>
      </c>
      <c r="AD78" s="38"/>
      <c r="AE78" s="39">
        <v>745</v>
      </c>
      <c r="AF78" s="39">
        <v>275</v>
      </c>
      <c r="AG78" s="40">
        <f t="shared" si="423"/>
        <v>0.36912751677852351</v>
      </c>
      <c r="AH78" s="23"/>
      <c r="AI78" s="37"/>
      <c r="AJ78" s="37"/>
      <c r="AK78" s="37"/>
      <c r="AL78" s="38"/>
      <c r="AM78" s="39"/>
      <c r="AN78" s="39"/>
      <c r="AO78" s="40">
        <f t="shared" si="424"/>
        <v>0</v>
      </c>
      <c r="AP78" s="23"/>
      <c r="AQ78" s="37">
        <v>8</v>
      </c>
      <c r="AR78" s="37">
        <v>364</v>
      </c>
      <c r="AS78" s="37">
        <v>26</v>
      </c>
      <c r="AT78" s="38"/>
      <c r="AU78" s="39">
        <v>795</v>
      </c>
      <c r="AV78" s="39">
        <v>404</v>
      </c>
      <c r="AW78" s="40">
        <f t="shared" si="425"/>
        <v>0.50817610062893082</v>
      </c>
      <c r="AX78" s="47"/>
      <c r="AY78" s="37">
        <v>8</v>
      </c>
      <c r="AZ78" s="37">
        <v>459</v>
      </c>
      <c r="BA78" s="37">
        <v>16</v>
      </c>
      <c r="BB78" s="133"/>
      <c r="BC78" s="39">
        <v>580</v>
      </c>
      <c r="BD78" s="39">
        <v>140</v>
      </c>
      <c r="BE78" s="40">
        <f t="shared" si="426"/>
        <v>0.2413793103448276</v>
      </c>
      <c r="BF78" s="23"/>
      <c r="BG78" s="37"/>
      <c r="BH78" s="37"/>
      <c r="BI78" s="37"/>
      <c r="BJ78" s="133"/>
      <c r="BK78" s="39"/>
      <c r="BL78" s="39"/>
      <c r="BM78" s="40">
        <f t="shared" si="427"/>
        <v>0</v>
      </c>
      <c r="BN78" s="23"/>
      <c r="BO78" s="37">
        <v>2.5</v>
      </c>
      <c r="BP78" s="37">
        <v>78</v>
      </c>
      <c r="BQ78" s="37">
        <v>4</v>
      </c>
      <c r="BR78" s="38"/>
      <c r="BS78" s="39">
        <v>223</v>
      </c>
      <c r="BT78" s="39">
        <v>135</v>
      </c>
      <c r="BU78" s="40">
        <f t="shared" si="428"/>
        <v>0.60538116591928248</v>
      </c>
      <c r="BV78" s="23"/>
      <c r="BW78" s="37">
        <v>4</v>
      </c>
      <c r="BX78" s="37">
        <v>207</v>
      </c>
      <c r="BY78" s="37">
        <v>6</v>
      </c>
      <c r="BZ78" s="38"/>
      <c r="CA78" s="39">
        <v>135</v>
      </c>
      <c r="CB78" s="39">
        <v>-42</v>
      </c>
      <c r="CC78" s="40">
        <f t="shared" si="429"/>
        <v>-0.31111111111111112</v>
      </c>
      <c r="CD78" s="23"/>
      <c r="CE78" s="37">
        <v>7</v>
      </c>
      <c r="CF78" s="37">
        <v>400</v>
      </c>
      <c r="CG78" s="37">
        <v>14</v>
      </c>
      <c r="CH78" s="38"/>
      <c r="CI78" s="39">
        <v>509</v>
      </c>
      <c r="CJ78" s="39">
        <v>168</v>
      </c>
      <c r="CK78" s="40">
        <f t="shared" si="430"/>
        <v>0.33005893909626721</v>
      </c>
      <c r="CL78" s="23"/>
      <c r="CM78" s="37"/>
      <c r="CN78" s="37"/>
      <c r="CO78" s="37"/>
      <c r="CP78" s="38"/>
      <c r="CQ78" s="39"/>
      <c r="CR78" s="39"/>
      <c r="CS78" s="40">
        <f t="shared" si="431"/>
        <v>0</v>
      </c>
      <c r="CT78" s="23"/>
      <c r="CU78" s="37">
        <v>6.2</v>
      </c>
      <c r="CV78" s="37">
        <v>371</v>
      </c>
      <c r="CW78" s="37">
        <v>15</v>
      </c>
      <c r="CX78" s="38"/>
      <c r="CY78" s="39">
        <v>385</v>
      </c>
      <c r="CZ78" s="39">
        <v>49</v>
      </c>
      <c r="DA78" s="40">
        <f t="shared" si="432"/>
        <v>0.12727272727272726</v>
      </c>
      <c r="DB78" s="23"/>
      <c r="DC78" s="37">
        <v>6.1</v>
      </c>
      <c r="DD78" s="37">
        <v>285</v>
      </c>
      <c r="DE78" s="37">
        <v>11</v>
      </c>
      <c r="DF78" s="38"/>
      <c r="DG78" s="39">
        <v>363</v>
      </c>
      <c r="DH78" s="39">
        <v>99</v>
      </c>
      <c r="DI78" s="40">
        <f t="shared" si="433"/>
        <v>0.27272727272727271</v>
      </c>
      <c r="DJ78" s="23"/>
      <c r="DK78" s="37">
        <v>8</v>
      </c>
      <c r="DL78" s="37">
        <v>357</v>
      </c>
      <c r="DM78" s="37">
        <v>19</v>
      </c>
      <c r="DN78" s="38"/>
      <c r="DO78" s="39">
        <v>495</v>
      </c>
      <c r="DP78" s="39">
        <v>81</v>
      </c>
      <c r="DQ78" s="40">
        <f t="shared" si="434"/>
        <v>0.16363636363636364</v>
      </c>
      <c r="DR78" s="23"/>
      <c r="DS78" s="37">
        <v>8</v>
      </c>
      <c r="DT78" s="37">
        <v>471</v>
      </c>
      <c r="DU78" s="37">
        <v>9</v>
      </c>
      <c r="DV78" s="38"/>
      <c r="DW78" s="39">
        <v>222</v>
      </c>
      <c r="DX78" s="39">
        <v>-187</v>
      </c>
      <c r="DY78" s="40">
        <f t="shared" si="435"/>
        <v>-0.84234234234234229</v>
      </c>
      <c r="DZ78" s="23"/>
      <c r="EA78" s="37">
        <v>7</v>
      </c>
      <c r="EB78" s="37">
        <v>416</v>
      </c>
      <c r="EC78" s="37">
        <v>23</v>
      </c>
      <c r="ED78" s="38"/>
      <c r="EE78" s="39">
        <v>713</v>
      </c>
      <c r="EF78" s="39">
        <v>360</v>
      </c>
      <c r="EG78" s="40">
        <f t="shared" si="436"/>
        <v>0.50490883590462832</v>
      </c>
      <c r="EH78" s="23"/>
      <c r="EI78" s="37"/>
      <c r="EJ78" s="37"/>
      <c r="EK78" s="37"/>
      <c r="EL78" s="38"/>
      <c r="EM78" s="39"/>
      <c r="EN78" s="39"/>
      <c r="EO78" s="40">
        <f t="shared" si="437"/>
        <v>0</v>
      </c>
      <c r="EP78" s="23"/>
      <c r="EQ78" s="37">
        <v>6.3</v>
      </c>
      <c r="ER78" s="37">
        <v>368</v>
      </c>
      <c r="ES78" s="37">
        <v>16</v>
      </c>
      <c r="ET78" s="38"/>
      <c r="EU78" s="39">
        <v>564</v>
      </c>
      <c r="EV78" s="39">
        <v>243</v>
      </c>
      <c r="EW78" s="40">
        <f t="shared" si="438"/>
        <v>0.43085106382978722</v>
      </c>
      <c r="EX78" s="23"/>
      <c r="EY78" s="37">
        <v>8.3000000000000007</v>
      </c>
      <c r="EZ78" s="37">
        <v>445</v>
      </c>
      <c r="FA78" s="37">
        <v>15</v>
      </c>
      <c r="FB78" s="38"/>
      <c r="FC78" s="39">
        <v>247</v>
      </c>
      <c r="FD78" s="39">
        <v>-156</v>
      </c>
      <c r="FE78" s="40">
        <f t="shared" si="439"/>
        <v>-0.63157894736842102</v>
      </c>
      <c r="FF78" s="23"/>
      <c r="FG78" s="37"/>
      <c r="FH78" s="37"/>
      <c r="FI78" s="37"/>
      <c r="FJ78" s="38"/>
      <c r="FK78" s="39"/>
      <c r="FL78" s="39"/>
      <c r="FM78" s="40">
        <f t="shared" si="440"/>
        <v>0</v>
      </c>
      <c r="FN78" s="23"/>
    </row>
    <row r="79" spans="1:170" ht="16">
      <c r="A79" s="36">
        <v>42456</v>
      </c>
      <c r="B79" s="23"/>
      <c r="C79" s="132">
        <v>4</v>
      </c>
      <c r="D79" s="132">
        <v>166</v>
      </c>
      <c r="E79" s="132">
        <v>4</v>
      </c>
      <c r="F79" s="139"/>
      <c r="G79" s="140">
        <v>190</v>
      </c>
      <c r="H79" s="140">
        <v>17</v>
      </c>
      <c r="I79" s="141">
        <f t="shared" si="420"/>
        <v>8.9473684210526316E-2</v>
      </c>
      <c r="J79" s="23"/>
      <c r="K79" s="132">
        <v>8</v>
      </c>
      <c r="L79" s="132">
        <v>30</v>
      </c>
      <c r="M79" s="132">
        <v>6</v>
      </c>
      <c r="N79" s="139"/>
      <c r="O79" s="140">
        <v>236</v>
      </c>
      <c r="P79" s="140">
        <v>2</v>
      </c>
      <c r="Q79" s="141">
        <f t="shared" si="421"/>
        <v>8.4745762711864406E-3</v>
      </c>
      <c r="R79" s="23"/>
      <c r="S79" s="132">
        <v>8</v>
      </c>
      <c r="T79" s="132">
        <v>431</v>
      </c>
      <c r="U79" s="132">
        <v>26</v>
      </c>
      <c r="V79" s="139"/>
      <c r="W79" s="140">
        <v>621</v>
      </c>
      <c r="X79" s="140">
        <v>178</v>
      </c>
      <c r="Y79" s="141">
        <f t="shared" si="422"/>
        <v>0.28663446054750402</v>
      </c>
      <c r="Z79" s="23"/>
      <c r="AA79" s="132">
        <v>8</v>
      </c>
      <c r="AB79" s="132">
        <v>558</v>
      </c>
      <c r="AC79" s="132">
        <v>33</v>
      </c>
      <c r="AD79" s="139"/>
      <c r="AE79" s="140">
        <v>1063</v>
      </c>
      <c r="AF79" s="140">
        <v>546</v>
      </c>
      <c r="AG79" s="141">
        <f t="shared" si="423"/>
        <v>0.51364063969896523</v>
      </c>
      <c r="AH79" s="23"/>
      <c r="AI79" s="132"/>
      <c r="AJ79" s="132"/>
      <c r="AK79" s="132"/>
      <c r="AL79" s="139"/>
      <c r="AM79" s="140"/>
      <c r="AN79" s="140"/>
      <c r="AO79" s="141">
        <f t="shared" si="424"/>
        <v>0</v>
      </c>
      <c r="AP79" s="23"/>
      <c r="AQ79" s="132">
        <v>5</v>
      </c>
      <c r="AR79" s="132">
        <v>210</v>
      </c>
      <c r="AS79" s="132">
        <v>19</v>
      </c>
      <c r="AT79" s="139"/>
      <c r="AU79" s="140">
        <v>606</v>
      </c>
      <c r="AV79" s="140">
        <v>365</v>
      </c>
      <c r="AW79" s="141">
        <f t="shared" si="425"/>
        <v>0.60231023102310233</v>
      </c>
      <c r="AX79" s="23"/>
      <c r="AY79" s="132">
        <v>8</v>
      </c>
      <c r="AZ79" s="132">
        <v>439</v>
      </c>
      <c r="BA79" s="132">
        <v>24</v>
      </c>
      <c r="BB79" s="139"/>
      <c r="BC79" s="140">
        <v>669</v>
      </c>
      <c r="BD79" s="140">
        <v>228</v>
      </c>
      <c r="BE79" s="141">
        <f t="shared" si="426"/>
        <v>0.34080717488789236</v>
      </c>
      <c r="BF79" s="23"/>
      <c r="BG79" s="132">
        <v>5.3</v>
      </c>
      <c r="BH79" s="132">
        <v>265</v>
      </c>
      <c r="BI79" s="132">
        <v>11</v>
      </c>
      <c r="BJ79" s="139"/>
      <c r="BK79" s="140">
        <v>322</v>
      </c>
      <c r="BL79" s="140">
        <v>68</v>
      </c>
      <c r="BM79" s="141">
        <f t="shared" si="427"/>
        <v>0.21118012422360249</v>
      </c>
      <c r="BN79" s="23"/>
      <c r="BO79" s="132">
        <v>5.0999999999999996</v>
      </c>
      <c r="BP79" s="132">
        <v>124</v>
      </c>
      <c r="BQ79" s="132">
        <v>9</v>
      </c>
      <c r="BR79" s="139"/>
      <c r="BS79" s="140">
        <v>289</v>
      </c>
      <c r="BT79" s="140">
        <v>123</v>
      </c>
      <c r="BU79" s="141">
        <f t="shared" si="428"/>
        <v>0.42560553633217996</v>
      </c>
      <c r="BV79" s="23"/>
      <c r="BW79" s="132"/>
      <c r="BX79" s="132"/>
      <c r="BY79" s="132"/>
      <c r="BZ79" s="139"/>
      <c r="CA79" s="140"/>
      <c r="CB79" s="140"/>
      <c r="CC79" s="141">
        <f t="shared" si="429"/>
        <v>0</v>
      </c>
      <c r="CD79" s="23"/>
      <c r="CE79" s="132">
        <v>8</v>
      </c>
      <c r="CF79" s="132">
        <v>453</v>
      </c>
      <c r="CG79" s="132">
        <v>29</v>
      </c>
      <c r="CH79" s="139"/>
      <c r="CI79" s="140">
        <v>823</v>
      </c>
      <c r="CJ79" s="140">
        <v>422</v>
      </c>
      <c r="CK79" s="141">
        <f t="shared" si="430"/>
        <v>0.51275820170109354</v>
      </c>
      <c r="CL79" s="23"/>
      <c r="CM79" s="132"/>
      <c r="CN79" s="132"/>
      <c r="CO79" s="132"/>
      <c r="CP79" s="139"/>
      <c r="CQ79" s="140"/>
      <c r="CR79" s="140"/>
      <c r="CS79" s="141">
        <f t="shared" si="431"/>
        <v>0</v>
      </c>
      <c r="CT79" s="23"/>
      <c r="CU79" s="132">
        <v>4.0999999999999996</v>
      </c>
      <c r="CV79" s="132">
        <v>264</v>
      </c>
      <c r="CW79" s="132">
        <v>16</v>
      </c>
      <c r="CX79" s="139"/>
      <c r="CY79" s="140">
        <v>388</v>
      </c>
      <c r="CZ79" s="140">
        <v>149</v>
      </c>
      <c r="DA79" s="141">
        <f t="shared" si="432"/>
        <v>0.38402061855670105</v>
      </c>
      <c r="DB79" s="23"/>
      <c r="DC79" s="132">
        <v>6.2</v>
      </c>
      <c r="DD79" s="132">
        <v>258</v>
      </c>
      <c r="DE79" s="132">
        <v>13</v>
      </c>
      <c r="DF79" s="139"/>
      <c r="DG79" s="140">
        <v>288</v>
      </c>
      <c r="DH79" s="140">
        <v>30</v>
      </c>
      <c r="DI79" s="141">
        <f t="shared" si="433"/>
        <v>0.10416666666666667</v>
      </c>
      <c r="DJ79" s="23"/>
      <c r="DK79" s="132">
        <v>8</v>
      </c>
      <c r="DL79" s="132">
        <v>364</v>
      </c>
      <c r="DM79" s="132">
        <v>23</v>
      </c>
      <c r="DN79" s="139"/>
      <c r="DO79" s="140">
        <v>577</v>
      </c>
      <c r="DP79" s="140">
        <v>151</v>
      </c>
      <c r="DQ79" s="141">
        <f t="shared" si="434"/>
        <v>0.26169844020797228</v>
      </c>
      <c r="DR79" s="23"/>
      <c r="DS79" s="132">
        <v>5.5</v>
      </c>
      <c r="DT79" s="132">
        <v>302</v>
      </c>
      <c r="DU79" s="132">
        <v>9</v>
      </c>
      <c r="DV79" s="139"/>
      <c r="DW79" s="140">
        <v>359</v>
      </c>
      <c r="DX79" s="140">
        <v>81</v>
      </c>
      <c r="DY79" s="141">
        <f t="shared" si="435"/>
        <v>0.22562674094707522</v>
      </c>
      <c r="DZ79" s="23"/>
      <c r="EA79" s="132"/>
      <c r="EB79" s="132"/>
      <c r="EC79" s="132"/>
      <c r="ED79" s="139"/>
      <c r="EE79" s="140"/>
      <c r="EF79" s="140"/>
      <c r="EG79" s="141">
        <f t="shared" si="436"/>
        <v>0</v>
      </c>
      <c r="EH79" s="23"/>
      <c r="EI79" s="132">
        <v>3.1</v>
      </c>
      <c r="EJ79" s="132">
        <v>138</v>
      </c>
      <c r="EK79" s="132">
        <v>4</v>
      </c>
      <c r="EL79" s="139"/>
      <c r="EM79" s="140">
        <v>150</v>
      </c>
      <c r="EN79" s="140">
        <v>5</v>
      </c>
      <c r="EO79" s="141">
        <f t="shared" si="437"/>
        <v>3.3333333333333333E-2</v>
      </c>
      <c r="EP79" s="23"/>
      <c r="EQ79" s="132">
        <v>5.4</v>
      </c>
      <c r="ER79" s="132">
        <v>307</v>
      </c>
      <c r="ES79" s="132">
        <v>15</v>
      </c>
      <c r="ET79" s="139"/>
      <c r="EU79" s="140">
        <v>441</v>
      </c>
      <c r="EV79" s="140">
        <v>162</v>
      </c>
      <c r="EW79" s="141">
        <f t="shared" si="438"/>
        <v>0.36734693877551022</v>
      </c>
      <c r="EX79" s="23"/>
      <c r="EY79" s="132">
        <v>8</v>
      </c>
      <c r="EZ79" s="132">
        <v>379</v>
      </c>
      <c r="FA79" s="132">
        <v>12</v>
      </c>
      <c r="FB79" s="139"/>
      <c r="FC79" s="140">
        <v>379</v>
      </c>
      <c r="FD79" s="140">
        <v>7</v>
      </c>
      <c r="FE79" s="141">
        <f t="shared" si="439"/>
        <v>1.8469656992084433E-2</v>
      </c>
      <c r="FF79" s="23"/>
      <c r="FG79" s="132"/>
      <c r="FH79" s="132"/>
      <c r="FI79" s="132"/>
      <c r="FJ79" s="139"/>
      <c r="FK79" s="140"/>
      <c r="FL79" s="140"/>
      <c r="FM79" s="141">
        <f t="shared" si="440"/>
        <v>0</v>
      </c>
      <c r="FN79" s="23"/>
    </row>
    <row r="80" spans="1:170" ht="16">
      <c r="A80" s="36">
        <v>42457</v>
      </c>
      <c r="B80" s="23"/>
      <c r="C80" s="132">
        <v>4</v>
      </c>
      <c r="D80" s="132">
        <v>83</v>
      </c>
      <c r="E80" s="132">
        <v>7</v>
      </c>
      <c r="F80" s="139"/>
      <c r="G80" s="140">
        <v>214</v>
      </c>
      <c r="H80" s="140">
        <v>93</v>
      </c>
      <c r="I80" s="141">
        <f t="shared" si="420"/>
        <v>0.43457943925233644</v>
      </c>
      <c r="J80" s="23"/>
      <c r="K80" s="132"/>
      <c r="L80" s="132"/>
      <c r="M80" s="132"/>
      <c r="N80" s="139"/>
      <c r="O80" s="140"/>
      <c r="P80" s="140"/>
      <c r="Q80" s="141">
        <f t="shared" si="421"/>
        <v>0</v>
      </c>
      <c r="R80" s="23"/>
      <c r="S80" s="132">
        <v>8</v>
      </c>
      <c r="T80" s="132">
        <v>426</v>
      </c>
      <c r="U80" s="132">
        <v>18</v>
      </c>
      <c r="V80" s="139"/>
      <c r="W80" s="140">
        <v>536</v>
      </c>
      <c r="X80" s="140">
        <v>123</v>
      </c>
      <c r="Y80" s="141">
        <f t="shared" si="422"/>
        <v>0.2294776119402985</v>
      </c>
      <c r="Z80" s="23"/>
      <c r="AA80" s="132">
        <v>8</v>
      </c>
      <c r="AB80" s="132">
        <v>421</v>
      </c>
      <c r="AC80" s="132">
        <v>23</v>
      </c>
      <c r="AD80" s="139"/>
      <c r="AE80" s="140">
        <v>747</v>
      </c>
      <c r="AF80" s="140">
        <v>332</v>
      </c>
      <c r="AG80" s="141">
        <f t="shared" si="423"/>
        <v>0.44444444444444442</v>
      </c>
      <c r="AH80" s="23"/>
      <c r="AI80" s="132"/>
      <c r="AJ80" s="132"/>
      <c r="AK80" s="132"/>
      <c r="AL80" s="139"/>
      <c r="AM80" s="140"/>
      <c r="AN80" s="140"/>
      <c r="AO80" s="141">
        <f t="shared" si="424"/>
        <v>0</v>
      </c>
      <c r="AP80" s="23"/>
      <c r="AQ80" s="132">
        <v>8</v>
      </c>
      <c r="AR80" s="132">
        <v>385</v>
      </c>
      <c r="AS80" s="132">
        <v>20</v>
      </c>
      <c r="AT80" s="139"/>
      <c r="AU80" s="140">
        <v>597</v>
      </c>
      <c r="AV80" s="140">
        <v>209</v>
      </c>
      <c r="AW80" s="141">
        <f t="shared" si="425"/>
        <v>0.35008375209380233</v>
      </c>
      <c r="AX80" s="23"/>
      <c r="AY80" s="132">
        <v>8</v>
      </c>
      <c r="AZ80" s="132">
        <v>445</v>
      </c>
      <c r="BA80" s="132">
        <v>21</v>
      </c>
      <c r="BB80" s="139"/>
      <c r="BC80" s="140">
        <v>698</v>
      </c>
      <c r="BD80" s="140">
        <v>282</v>
      </c>
      <c r="BE80" s="141">
        <f t="shared" si="426"/>
        <v>0.4040114613180516</v>
      </c>
      <c r="BF80" s="23"/>
      <c r="BG80" s="132">
        <v>5</v>
      </c>
      <c r="BH80" s="132">
        <v>203</v>
      </c>
      <c r="BI80" s="132">
        <v>10</v>
      </c>
      <c r="BJ80" s="139"/>
      <c r="BK80" s="140">
        <v>282</v>
      </c>
      <c r="BL80" s="140">
        <v>82</v>
      </c>
      <c r="BM80" s="141">
        <f t="shared" si="427"/>
        <v>0.29078014184397161</v>
      </c>
      <c r="BN80" s="23"/>
      <c r="BO80" s="132">
        <v>5</v>
      </c>
      <c r="BP80" s="132">
        <v>87</v>
      </c>
      <c r="BQ80" s="132">
        <v>4</v>
      </c>
      <c r="BR80" s="139"/>
      <c r="BS80" s="140">
        <v>200</v>
      </c>
      <c r="BT80" s="140">
        <v>91</v>
      </c>
      <c r="BU80" s="141">
        <f t="shared" si="428"/>
        <v>0.45500000000000002</v>
      </c>
      <c r="BV80" s="23"/>
      <c r="BW80" s="132">
        <v>3.4</v>
      </c>
      <c r="BX80" s="132">
        <v>168</v>
      </c>
      <c r="BY80" s="132">
        <v>7</v>
      </c>
      <c r="BZ80" s="139"/>
      <c r="CA80" s="140">
        <v>146</v>
      </c>
      <c r="CB80" s="140">
        <v>5</v>
      </c>
      <c r="CC80" s="141">
        <f t="shared" si="429"/>
        <v>3.4246575342465752E-2</v>
      </c>
      <c r="CD80" s="23"/>
      <c r="CE80" s="132">
        <v>7.5</v>
      </c>
      <c r="CF80" s="132">
        <v>525</v>
      </c>
      <c r="CG80" s="132">
        <v>18</v>
      </c>
      <c r="CH80" s="139"/>
      <c r="CI80" s="140">
        <v>589</v>
      </c>
      <c r="CJ80" s="140">
        <v>191</v>
      </c>
      <c r="CK80" s="141">
        <f t="shared" si="430"/>
        <v>0.32427843803056028</v>
      </c>
      <c r="CL80" s="23"/>
      <c r="CM80" s="132"/>
      <c r="CN80" s="132"/>
      <c r="CO80" s="132"/>
      <c r="CP80" s="139"/>
      <c r="CQ80" s="140"/>
      <c r="CR80" s="140"/>
      <c r="CS80" s="141">
        <f t="shared" si="431"/>
        <v>0</v>
      </c>
      <c r="CT80" s="23"/>
      <c r="CU80" s="132">
        <v>6</v>
      </c>
      <c r="CV80" s="132">
        <v>373</v>
      </c>
      <c r="CW80" s="132">
        <v>20</v>
      </c>
      <c r="CX80" s="139"/>
      <c r="CY80" s="140">
        <v>328</v>
      </c>
      <c r="CZ80" s="140">
        <v>8</v>
      </c>
      <c r="DA80" s="141">
        <f t="shared" si="432"/>
        <v>2.4390243902439025E-2</v>
      </c>
      <c r="DB80" s="23"/>
      <c r="DC80" s="132">
        <v>7</v>
      </c>
      <c r="DD80" s="132">
        <v>330</v>
      </c>
      <c r="DE80" s="132">
        <v>15</v>
      </c>
      <c r="DF80" s="139"/>
      <c r="DG80" s="140">
        <v>418</v>
      </c>
      <c r="DH80" s="140">
        <v>124</v>
      </c>
      <c r="DI80" s="141">
        <f t="shared" si="433"/>
        <v>0.29665071770334928</v>
      </c>
      <c r="DJ80" s="23"/>
      <c r="DK80" s="132">
        <v>8</v>
      </c>
      <c r="DL80" s="132">
        <v>476</v>
      </c>
      <c r="DM80" s="132">
        <v>28</v>
      </c>
      <c r="DN80" s="139"/>
      <c r="DO80" s="140">
        <v>951</v>
      </c>
      <c r="DP80" s="140">
        <v>492</v>
      </c>
      <c r="DQ80" s="141">
        <f t="shared" si="434"/>
        <v>0.51735015772870663</v>
      </c>
      <c r="DR80" s="23"/>
      <c r="DS80" s="132">
        <v>3.2</v>
      </c>
      <c r="DT80" s="132">
        <v>100</v>
      </c>
      <c r="DU80" s="132">
        <v>4</v>
      </c>
      <c r="DV80" s="139"/>
      <c r="DW80" s="140">
        <v>110</v>
      </c>
      <c r="DX80" s="140">
        <v>-3</v>
      </c>
      <c r="DY80" s="141">
        <f t="shared" si="435"/>
        <v>-2.7272727272727271E-2</v>
      </c>
      <c r="DZ80" s="23"/>
      <c r="EA80" s="132">
        <v>8.3000000000000007</v>
      </c>
      <c r="EB80" s="132">
        <v>547</v>
      </c>
      <c r="EC80" s="132">
        <v>30</v>
      </c>
      <c r="ED80" s="139"/>
      <c r="EE80" s="140">
        <v>757</v>
      </c>
      <c r="EF80" s="140">
        <v>329</v>
      </c>
      <c r="EG80" s="141">
        <f t="shared" si="436"/>
        <v>0.43461030383091148</v>
      </c>
      <c r="EH80" s="23"/>
      <c r="EI80" s="132">
        <v>0.5</v>
      </c>
      <c r="EJ80" s="132">
        <v>29</v>
      </c>
      <c r="EK80" s="132">
        <v>1</v>
      </c>
      <c r="EL80" s="139"/>
      <c r="EM80" s="140">
        <v>27</v>
      </c>
      <c r="EN80" s="140">
        <v>2</v>
      </c>
      <c r="EO80" s="141">
        <f t="shared" si="437"/>
        <v>7.407407407407407E-2</v>
      </c>
      <c r="EP80" s="23"/>
      <c r="EQ80" s="132">
        <v>5.2</v>
      </c>
      <c r="ER80" s="132">
        <v>301</v>
      </c>
      <c r="ES80" s="132">
        <v>9</v>
      </c>
      <c r="ET80" s="139"/>
      <c r="EU80" s="140">
        <v>312</v>
      </c>
      <c r="EV80" s="140">
        <v>60</v>
      </c>
      <c r="EW80" s="141">
        <f t="shared" si="438"/>
        <v>0.19230769230769232</v>
      </c>
      <c r="EX80" s="23"/>
      <c r="EY80" s="132">
        <v>8</v>
      </c>
      <c r="EZ80" s="132">
        <v>408</v>
      </c>
      <c r="FA80" s="132">
        <v>14</v>
      </c>
      <c r="FB80" s="139"/>
      <c r="FC80" s="140">
        <v>204</v>
      </c>
      <c r="FD80" s="140">
        <v>-159</v>
      </c>
      <c r="FE80" s="141">
        <f t="shared" si="439"/>
        <v>-0.77941176470588236</v>
      </c>
      <c r="FF80" s="23"/>
      <c r="FG80" s="132"/>
      <c r="FH80" s="132"/>
      <c r="FI80" s="132"/>
      <c r="FJ80" s="139"/>
      <c r="FK80" s="140"/>
      <c r="FL80" s="140"/>
      <c r="FM80" s="141">
        <f t="shared" si="440"/>
        <v>0</v>
      </c>
      <c r="FN80" s="23"/>
    </row>
    <row r="81" spans="1:170" ht="16">
      <c r="A81" s="36">
        <v>42458</v>
      </c>
      <c r="B81" s="23"/>
      <c r="C81" s="156">
        <v>4</v>
      </c>
      <c r="D81" s="158">
        <v>197</v>
      </c>
      <c r="E81" s="158">
        <v>8</v>
      </c>
      <c r="F81" s="160"/>
      <c r="G81" s="162">
        <v>353</v>
      </c>
      <c r="H81" s="162">
        <v>161</v>
      </c>
      <c r="I81" s="163">
        <f t="shared" si="420"/>
        <v>0.45609065155807366</v>
      </c>
      <c r="J81" s="23"/>
      <c r="K81" s="164"/>
      <c r="L81" s="164"/>
      <c r="M81" s="164"/>
      <c r="N81" s="160"/>
      <c r="O81" s="165"/>
      <c r="P81" s="165"/>
      <c r="Q81" s="163">
        <f t="shared" si="421"/>
        <v>0</v>
      </c>
      <c r="R81" s="23"/>
      <c r="S81" s="158">
        <v>8</v>
      </c>
      <c r="T81" s="158">
        <v>335</v>
      </c>
      <c r="U81" s="158">
        <v>18</v>
      </c>
      <c r="V81" s="160"/>
      <c r="W81" s="162">
        <v>510</v>
      </c>
      <c r="X81" s="162">
        <v>117</v>
      </c>
      <c r="Y81" s="163">
        <f t="shared" si="422"/>
        <v>0.22941176470588234</v>
      </c>
      <c r="Z81" s="23"/>
      <c r="AA81" s="132">
        <v>8</v>
      </c>
      <c r="AB81" s="132">
        <v>325</v>
      </c>
      <c r="AC81" s="132">
        <v>20</v>
      </c>
      <c r="AD81" s="139"/>
      <c r="AE81" s="140">
        <v>702</v>
      </c>
      <c r="AF81" s="140">
        <v>310</v>
      </c>
      <c r="AG81" s="163">
        <f t="shared" si="423"/>
        <v>0.44159544159544162</v>
      </c>
      <c r="AH81" s="23"/>
      <c r="AI81" s="132"/>
      <c r="AJ81" s="132"/>
      <c r="AK81" s="132"/>
      <c r="AL81" s="139"/>
      <c r="AM81" s="140"/>
      <c r="AN81" s="140"/>
      <c r="AO81" s="163">
        <f t="shared" si="424"/>
        <v>0</v>
      </c>
      <c r="AP81" s="23"/>
      <c r="AQ81" s="132">
        <v>8</v>
      </c>
      <c r="AR81" s="132">
        <v>384</v>
      </c>
      <c r="AS81" s="132">
        <v>24</v>
      </c>
      <c r="AT81" s="139"/>
      <c r="AU81" s="140">
        <v>662</v>
      </c>
      <c r="AV81" s="140">
        <v>246</v>
      </c>
      <c r="AW81" s="163">
        <f t="shared" si="425"/>
        <v>0.37160120845921452</v>
      </c>
      <c r="AX81" s="23"/>
      <c r="AY81" s="132">
        <v>8</v>
      </c>
      <c r="AZ81" s="132">
        <v>158</v>
      </c>
      <c r="BA81" s="132">
        <v>15</v>
      </c>
      <c r="BB81" s="139"/>
      <c r="BC81" s="140">
        <v>516</v>
      </c>
      <c r="BD81" s="140">
        <v>230</v>
      </c>
      <c r="BE81" s="163">
        <f t="shared" si="426"/>
        <v>0.44573643410852715</v>
      </c>
      <c r="BF81" s="23"/>
      <c r="BG81" s="158">
        <v>4</v>
      </c>
      <c r="BH81" s="158">
        <v>103</v>
      </c>
      <c r="BI81" s="158">
        <v>8</v>
      </c>
      <c r="BJ81" s="160"/>
      <c r="BK81" s="162">
        <v>292</v>
      </c>
      <c r="BL81" s="162">
        <v>154</v>
      </c>
      <c r="BM81" s="163">
        <f t="shared" si="427"/>
        <v>0.5273972602739726</v>
      </c>
      <c r="BN81" s="23"/>
      <c r="BO81" s="132">
        <v>3</v>
      </c>
      <c r="BP81" s="132">
        <v>66</v>
      </c>
      <c r="BQ81" s="132">
        <v>7</v>
      </c>
      <c r="BR81" s="139"/>
      <c r="BS81" s="140">
        <v>169</v>
      </c>
      <c r="BT81" s="140">
        <v>74</v>
      </c>
      <c r="BU81" s="163">
        <f t="shared" si="428"/>
        <v>0.43786982248520712</v>
      </c>
      <c r="BV81" s="23"/>
      <c r="BW81" s="132">
        <v>2.2000000000000002</v>
      </c>
      <c r="BX81" s="132">
        <v>97</v>
      </c>
      <c r="BY81" s="132">
        <v>2</v>
      </c>
      <c r="BZ81" s="139"/>
      <c r="CA81" s="140">
        <v>56</v>
      </c>
      <c r="CB81" s="140">
        <v>-36</v>
      </c>
      <c r="CC81" s="163">
        <f t="shared" si="429"/>
        <v>-0.6428571428571429</v>
      </c>
      <c r="CD81" s="23"/>
      <c r="CE81" s="132">
        <v>8</v>
      </c>
      <c r="CF81" s="132">
        <v>492</v>
      </c>
      <c r="CG81" s="132">
        <v>25</v>
      </c>
      <c r="CH81" s="139"/>
      <c r="CI81" s="140">
        <v>712</v>
      </c>
      <c r="CJ81" s="140">
        <v>203</v>
      </c>
      <c r="CK81" s="163">
        <f t="shared" si="430"/>
        <v>0.2851123595505618</v>
      </c>
      <c r="CL81" s="23"/>
      <c r="CM81" s="132"/>
      <c r="CN81" s="132"/>
      <c r="CO81" s="132"/>
      <c r="CP81" s="142" t="s">
        <v>53</v>
      </c>
      <c r="CQ81" s="140"/>
      <c r="CR81" s="140"/>
      <c r="CS81" s="163">
        <f t="shared" si="431"/>
        <v>0</v>
      </c>
      <c r="CT81" s="23"/>
      <c r="CU81" s="132">
        <v>5.5</v>
      </c>
      <c r="CV81" s="132">
        <v>376</v>
      </c>
      <c r="CW81" s="132">
        <v>24</v>
      </c>
      <c r="CX81" s="139"/>
      <c r="CY81" s="140">
        <v>615</v>
      </c>
      <c r="CZ81" s="140">
        <v>96</v>
      </c>
      <c r="DA81" s="163">
        <f t="shared" si="432"/>
        <v>0.15609756097560976</v>
      </c>
      <c r="DB81" s="23"/>
      <c r="DC81" s="132">
        <v>4.3</v>
      </c>
      <c r="DD81" s="132">
        <v>180</v>
      </c>
      <c r="DE81" s="132">
        <v>11</v>
      </c>
      <c r="DF81" s="139"/>
      <c r="DG81" s="140">
        <v>434</v>
      </c>
      <c r="DH81" s="140">
        <v>252</v>
      </c>
      <c r="DI81" s="163">
        <f t="shared" si="433"/>
        <v>0.58064516129032262</v>
      </c>
      <c r="DJ81" s="23"/>
      <c r="DK81" s="132">
        <v>8</v>
      </c>
      <c r="DL81" s="132">
        <v>372</v>
      </c>
      <c r="DM81" s="132">
        <v>21</v>
      </c>
      <c r="DN81" s="139"/>
      <c r="DO81" s="140">
        <v>710</v>
      </c>
      <c r="DP81" s="140">
        <v>274</v>
      </c>
      <c r="DQ81" s="163">
        <f t="shared" si="434"/>
        <v>0.38591549295774646</v>
      </c>
      <c r="DR81" s="23"/>
      <c r="DS81" s="132"/>
      <c r="DT81" s="132"/>
      <c r="DU81" s="132"/>
      <c r="DV81" s="139"/>
      <c r="DW81" s="140"/>
      <c r="DX81" s="140"/>
      <c r="DY81" s="163">
        <f t="shared" si="435"/>
        <v>0</v>
      </c>
      <c r="DZ81" s="23"/>
      <c r="EA81" s="132">
        <v>4.0999999999999996</v>
      </c>
      <c r="EB81" s="132">
        <v>247</v>
      </c>
      <c r="EC81" s="132">
        <v>25</v>
      </c>
      <c r="ED81" s="139"/>
      <c r="EE81" s="140">
        <v>858</v>
      </c>
      <c r="EF81" s="140">
        <v>762</v>
      </c>
      <c r="EG81" s="163">
        <f t="shared" si="436"/>
        <v>0.88811188811188813</v>
      </c>
      <c r="EH81" s="23"/>
      <c r="EI81" s="132">
        <v>3.3</v>
      </c>
      <c r="EJ81" s="132">
        <v>170</v>
      </c>
      <c r="EK81" s="132">
        <v>8</v>
      </c>
      <c r="EL81" s="139"/>
      <c r="EM81" s="140">
        <v>257</v>
      </c>
      <c r="EN81" s="140">
        <v>88</v>
      </c>
      <c r="EO81" s="163">
        <f t="shared" si="437"/>
        <v>0.34241245136186771</v>
      </c>
      <c r="EP81" s="23"/>
      <c r="EQ81" s="132">
        <v>3.1</v>
      </c>
      <c r="ER81" s="132">
        <v>169</v>
      </c>
      <c r="ES81" s="132">
        <v>6</v>
      </c>
      <c r="ET81" s="139"/>
      <c r="EU81" s="140">
        <v>189</v>
      </c>
      <c r="EV81" s="140">
        <v>31</v>
      </c>
      <c r="EW81" s="163">
        <f t="shared" si="438"/>
        <v>0.16402116402116401</v>
      </c>
      <c r="EX81" s="23"/>
      <c r="EY81" s="132">
        <v>8</v>
      </c>
      <c r="EZ81" s="132">
        <v>430</v>
      </c>
      <c r="FA81" s="132">
        <v>8</v>
      </c>
      <c r="FB81" s="139"/>
      <c r="FC81" s="140">
        <v>171</v>
      </c>
      <c r="FD81" s="140">
        <v>-235</v>
      </c>
      <c r="FE81" s="163">
        <f t="shared" si="439"/>
        <v>-1.3742690058479532</v>
      </c>
      <c r="FF81" s="23"/>
      <c r="FG81" s="132"/>
      <c r="FH81" s="132"/>
      <c r="FI81" s="132"/>
      <c r="FJ81" s="139"/>
      <c r="FK81" s="140"/>
      <c r="FL81" s="140"/>
      <c r="FM81" s="163">
        <f t="shared" si="440"/>
        <v>0</v>
      </c>
      <c r="FN81" s="23"/>
    </row>
    <row r="82" spans="1:170" ht="16">
      <c r="A82" s="48" t="s">
        <v>42</v>
      </c>
      <c r="B82" s="23"/>
      <c r="C82" s="49">
        <f t="shared" ref="C82:E82" si="609">SUM(C77:C81)</f>
        <v>12</v>
      </c>
      <c r="D82" s="49">
        <f t="shared" si="609"/>
        <v>446</v>
      </c>
      <c r="E82" s="49">
        <f t="shared" si="609"/>
        <v>19</v>
      </c>
      <c r="F82" s="50">
        <f t="shared" ref="F82:F83" si="610">IFERROR(SUM(D82/E82),0)</f>
        <v>23.473684210526315</v>
      </c>
      <c r="G82" s="51">
        <f t="shared" ref="G82:H82" si="611">SUM(G77:G81)</f>
        <v>757</v>
      </c>
      <c r="H82" s="51">
        <f t="shared" si="611"/>
        <v>271</v>
      </c>
      <c r="I82" s="52">
        <f t="shared" si="420"/>
        <v>0.3579920739762219</v>
      </c>
      <c r="J82" s="23"/>
      <c r="K82" s="49">
        <f t="shared" ref="K82:M82" si="612">SUM(K77:K81)</f>
        <v>24</v>
      </c>
      <c r="L82" s="49">
        <f t="shared" si="612"/>
        <v>244</v>
      </c>
      <c r="M82" s="49">
        <f t="shared" si="612"/>
        <v>37</v>
      </c>
      <c r="N82" s="50">
        <f t="shared" ref="N82:N83" si="613">IFERROR(SUM(L82/M82),0)</f>
        <v>6.5945945945945947</v>
      </c>
      <c r="O82" s="51">
        <f t="shared" ref="O82:P82" si="614">SUM(O77:O81)</f>
        <v>1416</v>
      </c>
      <c r="P82" s="51">
        <f t="shared" si="614"/>
        <v>636</v>
      </c>
      <c r="Q82" s="52">
        <f t="shared" si="421"/>
        <v>0.44915254237288138</v>
      </c>
      <c r="R82" s="23"/>
      <c r="S82" s="49">
        <f t="shared" ref="S82:U82" si="615">SUM(S77:S81)</f>
        <v>40</v>
      </c>
      <c r="T82" s="49">
        <f t="shared" si="615"/>
        <v>1992</v>
      </c>
      <c r="U82" s="49">
        <f t="shared" si="615"/>
        <v>119</v>
      </c>
      <c r="V82" s="50">
        <f t="shared" ref="V82:V83" si="616">IFERROR(SUM(T82/U82),0)</f>
        <v>16.739495798319329</v>
      </c>
      <c r="W82" s="51">
        <f t="shared" ref="W82:X82" si="617">SUM(W77:W81)</f>
        <v>3108</v>
      </c>
      <c r="X82" s="51">
        <f t="shared" si="617"/>
        <v>1041</v>
      </c>
      <c r="Y82" s="52">
        <f t="shared" si="422"/>
        <v>0.33494208494208494</v>
      </c>
      <c r="Z82" s="23"/>
      <c r="AA82" s="49">
        <f t="shared" ref="AA82:AC82" si="618">SUM(AA77:AA81)</f>
        <v>40</v>
      </c>
      <c r="AB82" s="49">
        <f t="shared" si="618"/>
        <v>2283</v>
      </c>
      <c r="AC82" s="49">
        <f t="shared" si="618"/>
        <v>127</v>
      </c>
      <c r="AD82" s="50">
        <f t="shared" ref="AD82:AD83" si="619">IFERROR(SUM(AB82/AC82),0)</f>
        <v>17.976377952755904</v>
      </c>
      <c r="AE82" s="51">
        <f t="shared" ref="AE82:AF82" si="620">SUM(AE77:AE81)</f>
        <v>3972</v>
      </c>
      <c r="AF82" s="51">
        <f t="shared" si="620"/>
        <v>1728</v>
      </c>
      <c r="AG82" s="52">
        <f t="shared" si="423"/>
        <v>0.43504531722054379</v>
      </c>
      <c r="AH82" s="23"/>
      <c r="AI82" s="49">
        <f t="shared" ref="AI82:AK82" si="621">SUM(AI77:AI81)</f>
        <v>0</v>
      </c>
      <c r="AJ82" s="49">
        <f t="shared" si="621"/>
        <v>0</v>
      </c>
      <c r="AK82" s="49">
        <f t="shared" si="621"/>
        <v>0</v>
      </c>
      <c r="AL82" s="50">
        <f t="shared" ref="AL82:AL83" si="622">IFERROR(SUM(AJ82/AK82),0)</f>
        <v>0</v>
      </c>
      <c r="AM82" s="51">
        <f t="shared" ref="AM82:AN82" si="623">SUM(AM77:AM81)</f>
        <v>0</v>
      </c>
      <c r="AN82" s="51">
        <f t="shared" si="623"/>
        <v>0</v>
      </c>
      <c r="AO82" s="52">
        <f t="shared" si="424"/>
        <v>0</v>
      </c>
      <c r="AP82" s="23"/>
      <c r="AQ82" s="49">
        <f t="shared" ref="AQ82:AS82" si="624">SUM(AQ77:AQ81)</f>
        <v>37</v>
      </c>
      <c r="AR82" s="49">
        <f t="shared" si="624"/>
        <v>1696</v>
      </c>
      <c r="AS82" s="49">
        <f t="shared" si="624"/>
        <v>117</v>
      </c>
      <c r="AT82" s="50">
        <f t="shared" ref="AT82:AT83" si="625">IFERROR(SUM(AR82/AS82),0)</f>
        <v>14.495726495726496</v>
      </c>
      <c r="AU82" s="51">
        <f t="shared" ref="AU82:AV82" si="626">SUM(AU77:AU81)</f>
        <v>3332</v>
      </c>
      <c r="AV82" s="51">
        <f t="shared" si="626"/>
        <v>1520</v>
      </c>
      <c r="AW82" s="52">
        <f t="shared" si="425"/>
        <v>0.45618247298919568</v>
      </c>
      <c r="AX82" s="23"/>
      <c r="AY82" s="49">
        <f t="shared" ref="AY82:BA82" si="627">SUM(AY77:AY81)</f>
        <v>40</v>
      </c>
      <c r="AZ82" s="49">
        <f t="shared" si="627"/>
        <v>1921</v>
      </c>
      <c r="BA82" s="49">
        <f t="shared" si="627"/>
        <v>106</v>
      </c>
      <c r="BB82" s="50">
        <f t="shared" ref="BB82:BB83" si="628">IFERROR(SUM(AZ82/BA82),0)</f>
        <v>18.122641509433961</v>
      </c>
      <c r="BC82" s="51">
        <f t="shared" ref="BC82:BD82" si="629">SUM(BC77:BC81)</f>
        <v>3133</v>
      </c>
      <c r="BD82" s="51">
        <f t="shared" si="629"/>
        <v>1143</v>
      </c>
      <c r="BE82" s="52">
        <f t="shared" si="426"/>
        <v>0.36482604532397062</v>
      </c>
      <c r="BF82" s="23"/>
      <c r="BG82" s="49">
        <f t="shared" ref="BG82:BI82" si="630">SUM(BG77:BG81)</f>
        <v>18.399999999999999</v>
      </c>
      <c r="BH82" s="49">
        <f t="shared" si="630"/>
        <v>772</v>
      </c>
      <c r="BI82" s="49">
        <f t="shared" si="630"/>
        <v>36</v>
      </c>
      <c r="BJ82" s="50">
        <f t="shared" ref="BJ82:BJ83" si="631">IFERROR(SUM(BH82/BI82),0)</f>
        <v>21.444444444444443</v>
      </c>
      <c r="BK82" s="51">
        <f t="shared" ref="BK82:BL82" si="632">SUM(BK77:BK81)</f>
        <v>1106</v>
      </c>
      <c r="BL82" s="51">
        <f t="shared" si="632"/>
        <v>330</v>
      </c>
      <c r="BM82" s="52">
        <f t="shared" si="427"/>
        <v>0.29837251356238698</v>
      </c>
      <c r="BN82" s="23"/>
      <c r="BO82" s="49">
        <f t="shared" ref="BO82:BQ82" si="633">SUM(BO77:BO81)</f>
        <v>20.7</v>
      </c>
      <c r="BP82" s="49">
        <f t="shared" si="633"/>
        <v>489</v>
      </c>
      <c r="BQ82" s="49">
        <f t="shared" si="633"/>
        <v>36</v>
      </c>
      <c r="BR82" s="50">
        <f t="shared" ref="BR82:BR83" si="634">IFERROR(SUM(BP82/BQ82),0)</f>
        <v>13.583333333333334</v>
      </c>
      <c r="BS82" s="51">
        <f t="shared" ref="BS82:BT82" si="635">SUM(BS77:BS81)</f>
        <v>1219</v>
      </c>
      <c r="BT82" s="51">
        <f t="shared" si="635"/>
        <v>597</v>
      </c>
      <c r="BU82" s="52">
        <f t="shared" si="428"/>
        <v>0.48974569319114025</v>
      </c>
      <c r="BV82" s="23"/>
      <c r="BW82" s="49">
        <f t="shared" ref="BW82:BY82" si="636">SUM(BW77:BW81)</f>
        <v>14.600000000000001</v>
      </c>
      <c r="BX82" s="49">
        <f t="shared" si="636"/>
        <v>704</v>
      </c>
      <c r="BY82" s="49">
        <f t="shared" si="636"/>
        <v>23</v>
      </c>
      <c r="BZ82" s="50">
        <f t="shared" ref="BZ82:BZ83" si="637">IFERROR(SUM(BX82/BY82),0)</f>
        <v>30.608695652173914</v>
      </c>
      <c r="CA82" s="51">
        <f t="shared" ref="CA82:CB82" si="638">SUM(CA77:CA81)</f>
        <v>538</v>
      </c>
      <c r="CB82" s="51">
        <f t="shared" si="638"/>
        <v>-70</v>
      </c>
      <c r="CC82" s="52">
        <f t="shared" si="429"/>
        <v>-0.13011152416356878</v>
      </c>
      <c r="CD82" s="23"/>
      <c r="CE82" s="49">
        <f t="shared" ref="CE82:CG82" si="639">SUM(CE77:CE81)</f>
        <v>36.5</v>
      </c>
      <c r="CF82" s="49">
        <f t="shared" si="639"/>
        <v>2286</v>
      </c>
      <c r="CG82" s="49">
        <f t="shared" si="639"/>
        <v>95</v>
      </c>
      <c r="CH82" s="50">
        <f t="shared" ref="CH82:CH83" si="640">IFERROR(SUM(CF82/CG82),0)</f>
        <v>24.063157894736843</v>
      </c>
      <c r="CI82" s="51">
        <f t="shared" ref="CI82:CJ82" si="641">SUM(CI77:CI81)</f>
        <v>2924</v>
      </c>
      <c r="CJ82" s="51">
        <f t="shared" si="641"/>
        <v>954</v>
      </c>
      <c r="CK82" s="52">
        <f t="shared" si="430"/>
        <v>0.32626538987688097</v>
      </c>
      <c r="CL82" s="23"/>
      <c r="CM82" s="49">
        <f t="shared" ref="CM82:CO82" si="642">SUM(CM77:CM81)</f>
        <v>0</v>
      </c>
      <c r="CN82" s="49">
        <f t="shared" si="642"/>
        <v>0</v>
      </c>
      <c r="CO82" s="49">
        <f t="shared" si="642"/>
        <v>0</v>
      </c>
      <c r="CP82" s="50">
        <f t="shared" ref="CP82:CP83" si="643">IFERROR(SUM(CN82/CO82),0)</f>
        <v>0</v>
      </c>
      <c r="CQ82" s="51">
        <f t="shared" ref="CQ82:CR82" si="644">SUM(CQ77:CQ81)</f>
        <v>0</v>
      </c>
      <c r="CR82" s="51">
        <f t="shared" si="644"/>
        <v>0</v>
      </c>
      <c r="CS82" s="52">
        <f t="shared" si="431"/>
        <v>0</v>
      </c>
      <c r="CT82" s="23"/>
      <c r="CU82" s="49">
        <f t="shared" ref="CU82:CW82" si="645">SUM(CU77:CU81)</f>
        <v>27.200000000000003</v>
      </c>
      <c r="CV82" s="49">
        <f t="shared" si="645"/>
        <v>1698</v>
      </c>
      <c r="CW82" s="49">
        <f t="shared" si="645"/>
        <v>83</v>
      </c>
      <c r="CX82" s="50">
        <f t="shared" ref="CX82:CX83" si="646">IFERROR(SUM(CV82/CW82),0)</f>
        <v>20.457831325301203</v>
      </c>
      <c r="CY82" s="51">
        <f t="shared" ref="CY82:CZ82" si="647">SUM(CY77:CY81)</f>
        <v>1958</v>
      </c>
      <c r="CZ82" s="51">
        <f t="shared" si="647"/>
        <v>264</v>
      </c>
      <c r="DA82" s="52">
        <f t="shared" si="432"/>
        <v>0.1348314606741573</v>
      </c>
      <c r="DB82" s="23"/>
      <c r="DC82" s="49">
        <f t="shared" ref="DC82:DE82" si="648">SUM(DC77:DC81)</f>
        <v>30</v>
      </c>
      <c r="DD82" s="49">
        <f t="shared" si="648"/>
        <v>1319</v>
      </c>
      <c r="DE82" s="49">
        <f t="shared" si="648"/>
        <v>63</v>
      </c>
      <c r="DF82" s="50">
        <f t="shared" ref="DF82:DF83" si="649">IFERROR(SUM(DD82/DE82),0)</f>
        <v>20.936507936507937</v>
      </c>
      <c r="DG82" s="51">
        <f t="shared" ref="DG82:DH82" si="650">SUM(DG77:DG81)</f>
        <v>1852</v>
      </c>
      <c r="DH82" s="51">
        <f t="shared" si="650"/>
        <v>602</v>
      </c>
      <c r="DI82" s="52">
        <f t="shared" si="433"/>
        <v>0.3250539956803456</v>
      </c>
      <c r="DJ82" s="23"/>
      <c r="DK82" s="49">
        <f t="shared" ref="DK82:DM82" si="651">SUM(DK77:DK81)</f>
        <v>40</v>
      </c>
      <c r="DL82" s="49">
        <f t="shared" si="651"/>
        <v>1913</v>
      </c>
      <c r="DM82" s="49">
        <f t="shared" si="651"/>
        <v>117</v>
      </c>
      <c r="DN82" s="50">
        <f t="shared" ref="DN82:DN83" si="652">IFERROR(SUM(DL82/DM82),0)</f>
        <v>16.350427350427349</v>
      </c>
      <c r="DO82" s="51">
        <f t="shared" ref="DO82:DP82" si="653">SUM(DO77:DO81)</f>
        <v>3321</v>
      </c>
      <c r="DP82" s="51">
        <f t="shared" si="653"/>
        <v>1188</v>
      </c>
      <c r="DQ82" s="52">
        <f t="shared" si="434"/>
        <v>0.35772357723577236</v>
      </c>
      <c r="DR82" s="23"/>
      <c r="DS82" s="49">
        <f t="shared" ref="DS82:DU82" si="654">SUM(DS77:DS81)</f>
        <v>24.7</v>
      </c>
      <c r="DT82" s="49">
        <f t="shared" si="654"/>
        <v>1241</v>
      </c>
      <c r="DU82" s="49">
        <f t="shared" si="654"/>
        <v>47</v>
      </c>
      <c r="DV82" s="50">
        <f t="shared" ref="DV82:DV83" si="655">IFERROR(SUM(DT82/DU82),0)</f>
        <v>26.404255319148938</v>
      </c>
      <c r="DW82" s="51">
        <f t="shared" ref="DW82:DX82" si="656">SUM(DW77:DW81)</f>
        <v>1392</v>
      </c>
      <c r="DX82" s="51">
        <f t="shared" si="656"/>
        <v>247</v>
      </c>
      <c r="DY82" s="52">
        <f t="shared" si="435"/>
        <v>0.17744252873563218</v>
      </c>
      <c r="DZ82" s="23"/>
      <c r="EA82" s="49">
        <f t="shared" ref="EA82:EC82" si="657">SUM(EA77:EA81)</f>
        <v>27.4</v>
      </c>
      <c r="EB82" s="49">
        <f t="shared" si="657"/>
        <v>1708</v>
      </c>
      <c r="EC82" s="49">
        <f t="shared" si="657"/>
        <v>104</v>
      </c>
      <c r="ED82" s="50">
        <f t="shared" ref="ED82:ED83" si="658">IFERROR(SUM(EB82/EC82),0)</f>
        <v>16.423076923076923</v>
      </c>
      <c r="EE82" s="51">
        <f t="shared" ref="EE82:EF82" si="659">SUM(EE77:EE81)</f>
        <v>2964</v>
      </c>
      <c r="EF82" s="51">
        <f t="shared" si="659"/>
        <v>1684</v>
      </c>
      <c r="EG82" s="52">
        <f t="shared" si="436"/>
        <v>0.56815114709851555</v>
      </c>
      <c r="EH82" s="23"/>
      <c r="EI82" s="49">
        <f t="shared" ref="EI82:EK82" si="660">SUM(EI77:EI81)</f>
        <v>8.1999999999999993</v>
      </c>
      <c r="EJ82" s="49">
        <f t="shared" si="660"/>
        <v>394</v>
      </c>
      <c r="EK82" s="49">
        <f t="shared" si="660"/>
        <v>19</v>
      </c>
      <c r="EL82" s="50">
        <f t="shared" ref="EL82:EL83" si="661">IFERROR(SUM(EJ82/EK82),0)</f>
        <v>20.736842105263158</v>
      </c>
      <c r="EM82" s="51">
        <f t="shared" ref="EM82:EN82" si="662">SUM(EM77:EM81)</f>
        <v>577</v>
      </c>
      <c r="EN82" s="51">
        <f t="shared" si="662"/>
        <v>181</v>
      </c>
      <c r="EO82" s="52">
        <f t="shared" si="437"/>
        <v>0.31369150779896016</v>
      </c>
      <c r="EP82" s="23"/>
      <c r="EQ82" s="49">
        <f t="shared" ref="EQ82:ES82" si="663">SUM(EQ77:EQ81)</f>
        <v>24.3</v>
      </c>
      <c r="ER82" s="49">
        <f t="shared" si="663"/>
        <v>1396</v>
      </c>
      <c r="ES82" s="49">
        <f t="shared" si="663"/>
        <v>53</v>
      </c>
      <c r="ET82" s="50">
        <f t="shared" ref="ET82:ET83" si="664">IFERROR(SUM(ER82/ES82),0)</f>
        <v>26.339622641509433</v>
      </c>
      <c r="EU82" s="51">
        <f t="shared" ref="EU82:EV82" si="665">SUM(EU77:EU81)</f>
        <v>1749</v>
      </c>
      <c r="EV82" s="51">
        <f t="shared" si="665"/>
        <v>527</v>
      </c>
      <c r="EW82" s="52">
        <f t="shared" si="438"/>
        <v>0.30131503716409375</v>
      </c>
      <c r="EX82" s="23"/>
      <c r="EY82" s="49">
        <f t="shared" ref="EY82:FA82" si="666">SUM(EY77:EY81)</f>
        <v>36.6</v>
      </c>
      <c r="EZ82" s="49">
        <f t="shared" si="666"/>
        <v>2056</v>
      </c>
      <c r="FA82" s="49">
        <f t="shared" si="666"/>
        <v>66</v>
      </c>
      <c r="FB82" s="50">
        <f t="shared" ref="FB82:FB83" si="667">IFERROR(SUM(EZ82/FA82),0)</f>
        <v>31.151515151515152</v>
      </c>
      <c r="FC82" s="51">
        <f t="shared" ref="FC82:FD82" si="668">SUM(FC77:FC81)</f>
        <v>1370</v>
      </c>
      <c r="FD82" s="51">
        <f t="shared" si="668"/>
        <v>-519</v>
      </c>
      <c r="FE82" s="52">
        <f t="shared" si="439"/>
        <v>-0.37883211678832118</v>
      </c>
      <c r="FF82" s="23"/>
      <c r="FG82" s="49">
        <f t="shared" ref="FG82:FI82" si="669">SUM(FG77:FG81)</f>
        <v>0</v>
      </c>
      <c r="FH82" s="49">
        <f t="shared" si="669"/>
        <v>0</v>
      </c>
      <c r="FI82" s="49">
        <f t="shared" si="669"/>
        <v>0</v>
      </c>
      <c r="FJ82" s="50">
        <f t="shared" ref="FJ82:FJ83" si="670">IFERROR(SUM(FH82/FI82),0)</f>
        <v>0</v>
      </c>
      <c r="FK82" s="51">
        <f t="shared" ref="FK82:FL82" si="671">SUM(FK77:FK81)</f>
        <v>0</v>
      </c>
      <c r="FL82" s="51">
        <f t="shared" si="671"/>
        <v>0</v>
      </c>
      <c r="FM82" s="52">
        <f t="shared" si="440"/>
        <v>0</v>
      </c>
      <c r="FN82" s="23"/>
    </row>
    <row r="83" spans="1:170" ht="16">
      <c r="A83" s="99" t="s">
        <v>47</v>
      </c>
      <c r="B83" s="100"/>
      <c r="C83" s="104">
        <f t="shared" ref="C83:E83" si="672">SUM(C57,C59:C63,C65:C69,C71:C75,C77:C81)</f>
        <v>34.5</v>
      </c>
      <c r="D83" s="104">
        <f t="shared" si="672"/>
        <v>1164</v>
      </c>
      <c r="E83" s="104">
        <f t="shared" si="672"/>
        <v>60</v>
      </c>
      <c r="F83" s="108">
        <f t="shared" si="610"/>
        <v>19.399999999999999</v>
      </c>
      <c r="G83" s="110">
        <f t="shared" ref="G83:H83" si="673">SUM(G57,G59:G63,G65:G69,G71:G75,G77:G81)</f>
        <v>1771</v>
      </c>
      <c r="H83" s="110">
        <f t="shared" si="673"/>
        <v>470</v>
      </c>
      <c r="I83" s="112">
        <f t="shared" si="420"/>
        <v>0.26538678712591757</v>
      </c>
      <c r="J83" s="100"/>
      <c r="K83" s="104">
        <f t="shared" ref="K83:M83" si="674">SUM(K57,K59:K63,K65:K69,K71:K75,K77:K81)</f>
        <v>138</v>
      </c>
      <c r="L83" s="104">
        <f t="shared" si="674"/>
        <v>1719</v>
      </c>
      <c r="M83" s="104">
        <f t="shared" si="674"/>
        <v>216</v>
      </c>
      <c r="N83" s="108">
        <f t="shared" si="613"/>
        <v>7.958333333333333</v>
      </c>
      <c r="O83" s="110">
        <f t="shared" ref="O83:P83" si="675">SUM(O57,O59:O63,O65:O69,O71:O75,O77:O81)</f>
        <v>7699</v>
      </c>
      <c r="P83" s="110">
        <f t="shared" si="675"/>
        <v>3089</v>
      </c>
      <c r="Q83" s="112">
        <f t="shared" si="421"/>
        <v>0.40122093778412782</v>
      </c>
      <c r="R83" s="100"/>
      <c r="S83" s="104">
        <f t="shared" ref="S83:U83" si="676">SUM(S57,S59:S63,S65:S69,S71:S75,S77:S81)</f>
        <v>154</v>
      </c>
      <c r="T83" s="104">
        <f t="shared" si="676"/>
        <v>7985</v>
      </c>
      <c r="U83" s="104">
        <f t="shared" si="676"/>
        <v>507</v>
      </c>
      <c r="V83" s="108">
        <f t="shared" si="616"/>
        <v>15.749506903353057</v>
      </c>
      <c r="W83" s="110">
        <f t="shared" ref="W83:X83" si="677">SUM(W57,W59:W63,W65:W69,W71:W75,W77:W81)</f>
        <v>12118</v>
      </c>
      <c r="X83" s="110">
        <f t="shared" si="677"/>
        <v>4291</v>
      </c>
      <c r="Y83" s="112">
        <f t="shared" si="422"/>
        <v>0.35410133685426637</v>
      </c>
      <c r="Z83" s="100"/>
      <c r="AA83" s="104">
        <f t="shared" ref="AA83:AC83" si="678">SUM(AA57,AA59:AA63,AA65:AA69,AA71:AA75,AA77:AA81)</f>
        <v>158</v>
      </c>
      <c r="AB83" s="104">
        <f t="shared" si="678"/>
        <v>9030</v>
      </c>
      <c r="AC83" s="104">
        <f t="shared" si="678"/>
        <v>537</v>
      </c>
      <c r="AD83" s="108">
        <f t="shared" si="619"/>
        <v>16.815642458100559</v>
      </c>
      <c r="AE83" s="110">
        <f t="shared" ref="AE83:AF83" si="679">SUM(AE57,AE59:AE63,AE65:AE69,AE71:AE75,AE77:AE81)</f>
        <v>14102</v>
      </c>
      <c r="AF83" s="110">
        <f t="shared" si="679"/>
        <v>5343</v>
      </c>
      <c r="AG83" s="112">
        <f t="shared" si="423"/>
        <v>0.3788824280243937</v>
      </c>
      <c r="AH83" s="100"/>
      <c r="AI83" s="104">
        <f t="shared" ref="AI83:AK83" si="680">SUM(AI57,AI59:AI63,AI65:AI69,AI71:AI75,AI77:AI81)</f>
        <v>30.1</v>
      </c>
      <c r="AJ83" s="104">
        <f t="shared" si="680"/>
        <v>1077</v>
      </c>
      <c r="AK83" s="104">
        <f t="shared" si="680"/>
        <v>42</v>
      </c>
      <c r="AL83" s="108">
        <f t="shared" si="622"/>
        <v>25.642857142857142</v>
      </c>
      <c r="AM83" s="110">
        <f t="shared" ref="AM83:AN83" si="681">SUM(AM57,AM59:AM63,AM65:AM69,AM71:AM75,AM77:AM81)</f>
        <v>1037.6100000000001</v>
      </c>
      <c r="AN83" s="110">
        <f t="shared" si="681"/>
        <v>-121.38999999999999</v>
      </c>
      <c r="AO83" s="112">
        <f t="shared" si="424"/>
        <v>-0.11699000587889474</v>
      </c>
      <c r="AP83" s="100"/>
      <c r="AQ83" s="104">
        <f t="shared" ref="AQ83:AS83" si="682">SUM(AQ57,AQ59:AQ63,AQ65:AQ69,AQ71:AQ75,AQ77:AQ81)</f>
        <v>149</v>
      </c>
      <c r="AR83" s="104">
        <f t="shared" si="682"/>
        <v>6673</v>
      </c>
      <c r="AS83" s="104">
        <f t="shared" si="682"/>
        <v>484</v>
      </c>
      <c r="AT83" s="108">
        <f t="shared" si="625"/>
        <v>13.787190082644628</v>
      </c>
      <c r="AU83" s="110">
        <f t="shared" ref="AU83:AV83" si="683">SUM(AU57,AU59:AU63,AU65:AU69,AU71:AU75,AU77:AU81)</f>
        <v>11669</v>
      </c>
      <c r="AV83" s="110">
        <f t="shared" si="683"/>
        <v>4577</v>
      </c>
      <c r="AW83" s="112">
        <f t="shared" si="425"/>
        <v>0.3922358385465764</v>
      </c>
      <c r="AX83" s="100"/>
      <c r="AY83" s="104">
        <f t="shared" ref="AY83:BA83" si="684">SUM(AY57,AY59:AY63,AY65:AY69,AY71:AY75,AY77:AY81)</f>
        <v>157</v>
      </c>
      <c r="AZ83" s="104">
        <f t="shared" si="684"/>
        <v>6717</v>
      </c>
      <c r="BA83" s="104">
        <f t="shared" si="684"/>
        <v>382</v>
      </c>
      <c r="BB83" s="108">
        <f t="shared" si="628"/>
        <v>17.583769633507853</v>
      </c>
      <c r="BC83" s="110">
        <f t="shared" ref="BC83:BD83" si="685">SUM(BC57,BC59:BC63,BC65:BC69,BC71:BC75,BC77:BC81)</f>
        <v>10313</v>
      </c>
      <c r="BD83" s="110">
        <f t="shared" si="685"/>
        <v>3019</v>
      </c>
      <c r="BE83" s="112">
        <f t="shared" si="426"/>
        <v>0.2927373218268205</v>
      </c>
      <c r="BF83" s="100"/>
      <c r="BG83" s="104">
        <f t="shared" ref="BG83:BI83" si="686">SUM(BG57,BG59:BG63,BG65:BG69,BG71:BG75,BG77:BG81)</f>
        <v>75.8</v>
      </c>
      <c r="BH83" s="104">
        <f t="shared" si="686"/>
        <v>3688</v>
      </c>
      <c r="BI83" s="104">
        <f t="shared" si="686"/>
        <v>162</v>
      </c>
      <c r="BJ83" s="108">
        <f t="shared" si="631"/>
        <v>22.765432098765434</v>
      </c>
      <c r="BK83" s="110">
        <f t="shared" ref="BK83:BL83" si="687">SUM(BK57,BK59:BK63,BK65:BK69,BK71:BK75,BK77:BK81)</f>
        <v>4255</v>
      </c>
      <c r="BL83" s="110">
        <f t="shared" si="687"/>
        <v>888</v>
      </c>
      <c r="BM83" s="112">
        <f t="shared" si="427"/>
        <v>0.20869565217391303</v>
      </c>
      <c r="BN83" s="100"/>
      <c r="BO83" s="104">
        <f t="shared" ref="BO83:BQ83" si="688">SUM(BO57,BO59:BO63,BO65:BO69,BO71:BO75,BO77:BO81)</f>
        <v>83.1</v>
      </c>
      <c r="BP83" s="104">
        <f t="shared" si="688"/>
        <v>2240</v>
      </c>
      <c r="BQ83" s="104">
        <f t="shared" si="688"/>
        <v>136</v>
      </c>
      <c r="BR83" s="108">
        <f t="shared" si="634"/>
        <v>16.470588235294116</v>
      </c>
      <c r="BS83" s="110">
        <f t="shared" ref="BS83:BT83" si="689">SUM(BS57,BS59:BS63,BS65:BS69,BS71:BS75,BS77:BS81)</f>
        <v>4199</v>
      </c>
      <c r="BT83" s="110">
        <f t="shared" si="689"/>
        <v>1464</v>
      </c>
      <c r="BU83" s="112">
        <f t="shared" si="428"/>
        <v>0.34865444153369851</v>
      </c>
      <c r="BV83" s="100"/>
      <c r="BW83" s="104">
        <f t="shared" ref="BW83:BY83" si="690">SUM(BW57,BW59:BW63,BW65:BW69,BW71:BW75,BW77:BW81)</f>
        <v>17.600000000000001</v>
      </c>
      <c r="BX83" s="104">
        <f t="shared" si="690"/>
        <v>969</v>
      </c>
      <c r="BY83" s="104">
        <f t="shared" si="690"/>
        <v>33</v>
      </c>
      <c r="BZ83" s="108">
        <f t="shared" si="637"/>
        <v>29.363636363636363</v>
      </c>
      <c r="CA83" s="110">
        <f t="shared" ref="CA83:CB83" si="691">SUM(CA57,CA59:CA63,CA65:CA69,CA71:CA75,CA77:CA81)</f>
        <v>715</v>
      </c>
      <c r="CB83" s="110">
        <f t="shared" si="691"/>
        <v>-56</v>
      </c>
      <c r="CC83" s="112">
        <f t="shared" si="429"/>
        <v>-7.8321678321678329E-2</v>
      </c>
      <c r="CD83" s="100"/>
      <c r="CE83" s="104">
        <f t="shared" ref="CE83:CG83" si="692">SUM(CE57,CE59:CE63,CE65:CE69,CE71:CE75,CE77:CE81)</f>
        <v>164.5</v>
      </c>
      <c r="CF83" s="104">
        <f t="shared" si="692"/>
        <v>9828</v>
      </c>
      <c r="CG83" s="104">
        <f t="shared" si="692"/>
        <v>465</v>
      </c>
      <c r="CH83" s="108">
        <f t="shared" si="640"/>
        <v>21.135483870967743</v>
      </c>
      <c r="CI83" s="110">
        <f t="shared" ref="CI83:CJ83" si="693">SUM(CI57,CI59:CI63,CI65:CI69,CI71:CI75,CI77:CI81)</f>
        <v>12230</v>
      </c>
      <c r="CJ83" s="110">
        <f t="shared" si="693"/>
        <v>3757</v>
      </c>
      <c r="CK83" s="112">
        <f t="shared" si="430"/>
        <v>0.30719542109566639</v>
      </c>
      <c r="CL83" s="100"/>
      <c r="CM83" s="104">
        <f t="shared" ref="CM83:CO83" si="694">SUM(CM57,CM59:CM63,CM65:CM69,CM71:CM75,CM77:CM81)</f>
        <v>15.100000000000001</v>
      </c>
      <c r="CN83" s="104">
        <f t="shared" si="694"/>
        <v>1049</v>
      </c>
      <c r="CO83" s="104">
        <f t="shared" si="694"/>
        <v>40</v>
      </c>
      <c r="CP83" s="108">
        <f t="shared" si="643"/>
        <v>26.225000000000001</v>
      </c>
      <c r="CQ83" s="110">
        <f t="shared" ref="CQ83:CR83" si="695">SUM(CQ57,CQ59:CQ63,CQ65:CQ69,CQ71:CQ75,CQ77:CQ81)</f>
        <v>606</v>
      </c>
      <c r="CR83" s="110">
        <f t="shared" si="695"/>
        <v>-185</v>
      </c>
      <c r="CS83" s="112">
        <f t="shared" si="431"/>
        <v>-0.30528052805280526</v>
      </c>
      <c r="CT83" s="100"/>
      <c r="CU83" s="104">
        <f t="shared" ref="CU83:CW83" si="696">SUM(CU57,CU59:CU63,CU65:CU69,CU71:CU75,CU77:CU81)</f>
        <v>113.70000000000002</v>
      </c>
      <c r="CV83" s="104">
        <f t="shared" si="696"/>
        <v>6942</v>
      </c>
      <c r="CW83" s="104">
        <f t="shared" si="696"/>
        <v>370</v>
      </c>
      <c r="CX83" s="108">
        <f t="shared" si="646"/>
        <v>18.762162162162163</v>
      </c>
      <c r="CY83" s="110">
        <f t="shared" ref="CY83:CZ83" si="697">SUM(CY57,CY59:CY63,CY65:CY69,CY71:CY75,CY77:CY81)</f>
        <v>8277</v>
      </c>
      <c r="CZ83" s="110">
        <f t="shared" si="697"/>
        <v>1603</v>
      </c>
      <c r="DA83" s="112">
        <f t="shared" si="432"/>
        <v>0.19366920381780839</v>
      </c>
      <c r="DB83" s="100"/>
      <c r="DC83" s="104">
        <f t="shared" ref="DC83:DE83" si="698">SUM(DC57,DC59:DC63,DC65:DC69,DC71:DC75,DC77:DC81)</f>
        <v>114.5</v>
      </c>
      <c r="DD83" s="104">
        <f t="shared" si="698"/>
        <v>5157</v>
      </c>
      <c r="DE83" s="104">
        <f t="shared" si="698"/>
        <v>225</v>
      </c>
      <c r="DF83" s="108">
        <f t="shared" si="649"/>
        <v>22.92</v>
      </c>
      <c r="DG83" s="110">
        <f t="shared" ref="DG83:DH83" si="699">SUM(DG57,DG59:DG63,DG65:DG69,DG71:DG75,DG77:DG81)</f>
        <v>6353</v>
      </c>
      <c r="DH83" s="110">
        <f t="shared" si="699"/>
        <v>1534</v>
      </c>
      <c r="DI83" s="112">
        <f t="shared" si="433"/>
        <v>0.24146072721548875</v>
      </c>
      <c r="DJ83" s="100"/>
      <c r="DK83" s="104">
        <f t="shared" ref="DK83:DM83" si="700">SUM(DK57,DK59:DK63,DK65:DK69,DK71:DK75,DK77:DK81)</f>
        <v>160</v>
      </c>
      <c r="DL83" s="104">
        <f t="shared" si="700"/>
        <v>6791</v>
      </c>
      <c r="DM83" s="104">
        <f t="shared" si="700"/>
        <v>462</v>
      </c>
      <c r="DN83" s="108">
        <f t="shared" si="652"/>
        <v>14.6991341991342</v>
      </c>
      <c r="DO83" s="110">
        <f t="shared" ref="DO83:DP83" si="701">SUM(DO57,DO59:DO63,DO65:DO69,DO71:DO75,DO77:DO81)</f>
        <v>12093</v>
      </c>
      <c r="DP83" s="110">
        <f t="shared" si="701"/>
        <v>4083</v>
      </c>
      <c r="DQ83" s="112">
        <f t="shared" si="434"/>
        <v>0.33763334160258002</v>
      </c>
      <c r="DR83" s="100"/>
      <c r="DS83" s="104">
        <f t="shared" ref="DS83:DU83" si="702">SUM(DS57,DS59:DS63,DS65:DS69,DS71:DS75,DS77:DS81)</f>
        <v>57.400000000000006</v>
      </c>
      <c r="DT83" s="104">
        <f t="shared" si="702"/>
        <v>2853</v>
      </c>
      <c r="DU83" s="104">
        <f t="shared" si="702"/>
        <v>120</v>
      </c>
      <c r="DV83" s="108">
        <f t="shared" si="655"/>
        <v>23.774999999999999</v>
      </c>
      <c r="DW83" s="110">
        <f t="shared" ref="DW83:DX83" si="703">SUM(DW57,DW59:DW63,DW65:DW69,DW71:DW75,DW77:DW81)</f>
        <v>3165</v>
      </c>
      <c r="DX83" s="110">
        <f t="shared" si="703"/>
        <v>576</v>
      </c>
      <c r="DY83" s="112">
        <f t="shared" si="435"/>
        <v>0.18199052132701421</v>
      </c>
      <c r="DZ83" s="100"/>
      <c r="EA83" s="104">
        <f t="shared" ref="EA83:EC83" si="704">SUM(EA57,EA59:EA63,EA65:EA69,EA71:EA75,EA77:EA81)</f>
        <v>148.29999999999998</v>
      </c>
      <c r="EB83" s="104">
        <f t="shared" si="704"/>
        <v>9243</v>
      </c>
      <c r="EC83" s="104">
        <f t="shared" si="704"/>
        <v>558</v>
      </c>
      <c r="ED83" s="108">
        <f t="shared" si="658"/>
        <v>16.56451612903226</v>
      </c>
      <c r="EE83" s="110">
        <f t="shared" ref="EE83:EF83" si="705">SUM(EE57,EE59:EE63,EE65:EE69,EE71:EE75,EE77:EE81)</f>
        <v>14810</v>
      </c>
      <c r="EF83" s="110">
        <f t="shared" si="705"/>
        <v>7267</v>
      </c>
      <c r="EG83" s="112">
        <f t="shared" si="436"/>
        <v>0.49068197164078325</v>
      </c>
      <c r="EH83" s="100"/>
      <c r="EI83" s="104">
        <f t="shared" ref="EI83:EK83" si="706">SUM(EI57,EI59:EI63,EI65:EI69,EI71:EI75,EI77:EI81)</f>
        <v>43.8</v>
      </c>
      <c r="EJ83" s="104">
        <f t="shared" si="706"/>
        <v>2097</v>
      </c>
      <c r="EK83" s="104">
        <f t="shared" si="706"/>
        <v>114</v>
      </c>
      <c r="EL83" s="108">
        <f t="shared" si="661"/>
        <v>18.394736842105264</v>
      </c>
      <c r="EM83" s="110">
        <f t="shared" ref="EM83:EN83" si="707">SUM(EM57,EM59:EM63,EM65:EM69,EM71:EM75,EM77:EM81)</f>
        <v>3238</v>
      </c>
      <c r="EN83" s="110">
        <f t="shared" si="707"/>
        <v>1193</v>
      </c>
      <c r="EO83" s="112">
        <f t="shared" si="437"/>
        <v>0.36843730697961707</v>
      </c>
      <c r="EP83" s="100"/>
      <c r="EQ83" s="104">
        <f t="shared" ref="EQ83:ES83" si="708">SUM(EQ57,EQ59:EQ63,EQ65:EQ69,EQ71:EQ75,EQ77:EQ81)</f>
        <v>103.8</v>
      </c>
      <c r="ER83" s="104">
        <f t="shared" si="708"/>
        <v>6350</v>
      </c>
      <c r="ES83" s="104">
        <f t="shared" si="708"/>
        <v>245</v>
      </c>
      <c r="ET83" s="108">
        <f t="shared" si="664"/>
        <v>25.918367346938776</v>
      </c>
      <c r="EU83" s="110">
        <f t="shared" ref="EU83:EV83" si="709">SUM(EU57,EU59:EU63,EU65:EU69,EU71:EU75,EU77:EU81)</f>
        <v>7519</v>
      </c>
      <c r="EV83" s="110">
        <f t="shared" si="709"/>
        <v>2157</v>
      </c>
      <c r="EW83" s="112">
        <f t="shared" si="438"/>
        <v>0.28687325442213063</v>
      </c>
      <c r="EX83" s="100"/>
      <c r="EY83" s="104">
        <f t="shared" ref="EY83:FA83" si="710">SUM(EY57,EY59:EY63,EY65:EY69,EY71:EY75,EY77:EY81)</f>
        <v>130.5</v>
      </c>
      <c r="EZ83" s="104">
        <f t="shared" si="710"/>
        <v>6194</v>
      </c>
      <c r="FA83" s="104">
        <f t="shared" si="710"/>
        <v>240</v>
      </c>
      <c r="FB83" s="108">
        <f t="shared" si="667"/>
        <v>25.808333333333334</v>
      </c>
      <c r="FC83" s="110">
        <f t="shared" ref="FC83:FD83" si="711">SUM(FC57,FC59:FC63,FC65:FC69,FC71:FC75,FC77:FC81)</f>
        <v>5192</v>
      </c>
      <c r="FD83" s="110">
        <f t="shared" si="711"/>
        <v>-545</v>
      </c>
      <c r="FE83" s="112">
        <f t="shared" si="439"/>
        <v>-0.10496918335901387</v>
      </c>
      <c r="FF83" s="100"/>
      <c r="FG83" s="104">
        <f t="shared" ref="FG83:FI83" si="712">SUM(FG57,FG59:FG63,FG65:FG69,FG71:FG75,FG77:FG81)</f>
        <v>14.3</v>
      </c>
      <c r="FH83" s="104">
        <f t="shared" si="712"/>
        <v>460</v>
      </c>
      <c r="FI83" s="104">
        <f t="shared" si="712"/>
        <v>16</v>
      </c>
      <c r="FJ83" s="108">
        <f t="shared" si="670"/>
        <v>28.75</v>
      </c>
      <c r="FK83" s="110">
        <f t="shared" ref="FK83:FL83" si="713">SUM(FK57,FK59:FK63,FK65:FK69,FK71:FK75,FK77:FK81)</f>
        <v>336</v>
      </c>
      <c r="FL83" s="110">
        <f t="shared" si="713"/>
        <v>-209</v>
      </c>
      <c r="FM83" s="112">
        <f t="shared" si="440"/>
        <v>-0.62202380952380953</v>
      </c>
      <c r="FN83" s="100"/>
    </row>
    <row r="84" spans="1:170" ht="16">
      <c r="A84" s="36">
        <v>42461</v>
      </c>
      <c r="B84" s="168"/>
      <c r="C84" s="169">
        <v>4</v>
      </c>
      <c r="D84" s="169">
        <v>140</v>
      </c>
      <c r="E84" s="169">
        <v>6</v>
      </c>
      <c r="F84" s="143"/>
      <c r="G84" s="145">
        <v>256</v>
      </c>
      <c r="H84" s="145">
        <v>103</v>
      </c>
      <c r="I84" s="170">
        <f t="shared" si="420"/>
        <v>0.40234375</v>
      </c>
      <c r="J84" s="168"/>
      <c r="K84" s="169"/>
      <c r="L84" s="169"/>
      <c r="M84" s="169"/>
      <c r="N84" s="143"/>
      <c r="O84" s="145"/>
      <c r="P84" s="145"/>
      <c r="Q84" s="170">
        <f t="shared" si="421"/>
        <v>0</v>
      </c>
      <c r="R84" s="168"/>
      <c r="S84" s="169">
        <v>8</v>
      </c>
      <c r="T84" s="169">
        <v>426</v>
      </c>
      <c r="U84" s="169">
        <v>30</v>
      </c>
      <c r="V84" s="143"/>
      <c r="W84" s="145">
        <v>780</v>
      </c>
      <c r="X84" s="145">
        <v>334</v>
      </c>
      <c r="Y84" s="170">
        <f t="shared" si="422"/>
        <v>0.42820512820512818</v>
      </c>
      <c r="Z84" s="168"/>
      <c r="AA84" s="169">
        <v>8</v>
      </c>
      <c r="AB84" s="169">
        <v>443</v>
      </c>
      <c r="AC84" s="169">
        <v>28</v>
      </c>
      <c r="AD84" s="143"/>
      <c r="AE84" s="145">
        <v>937</v>
      </c>
      <c r="AF84" s="145">
        <v>477</v>
      </c>
      <c r="AG84" s="170">
        <f t="shared" si="423"/>
        <v>0.50907150480256136</v>
      </c>
      <c r="AH84" s="168"/>
      <c r="AI84" s="171"/>
      <c r="AJ84" s="171"/>
      <c r="AK84" s="171"/>
      <c r="AL84" s="143"/>
      <c r="AM84" s="172"/>
      <c r="AN84" s="172"/>
      <c r="AO84" s="170">
        <f t="shared" si="424"/>
        <v>0</v>
      </c>
      <c r="AP84" s="168"/>
      <c r="AQ84" s="169">
        <v>8</v>
      </c>
      <c r="AR84" s="169">
        <v>360</v>
      </c>
      <c r="AS84" s="169">
        <v>22</v>
      </c>
      <c r="AT84" s="143"/>
      <c r="AU84" s="145">
        <v>752</v>
      </c>
      <c r="AV84" s="145">
        <v>349</v>
      </c>
      <c r="AW84" s="170">
        <f t="shared" si="425"/>
        <v>0.46409574468085107</v>
      </c>
      <c r="AX84" s="168"/>
      <c r="AY84" s="169">
        <v>8</v>
      </c>
      <c r="AZ84" s="169">
        <v>372</v>
      </c>
      <c r="BA84" s="169">
        <v>16</v>
      </c>
      <c r="BB84" s="143"/>
      <c r="BC84" s="145">
        <v>497</v>
      </c>
      <c r="BD84" s="145">
        <v>89</v>
      </c>
      <c r="BE84" s="170">
        <f t="shared" si="426"/>
        <v>0.17907444668008049</v>
      </c>
      <c r="BF84" s="168"/>
      <c r="BG84" s="169">
        <v>4.2</v>
      </c>
      <c r="BH84" s="169">
        <v>189</v>
      </c>
      <c r="BI84" s="169">
        <v>12</v>
      </c>
      <c r="BJ84" s="143"/>
      <c r="BK84" s="145">
        <v>236</v>
      </c>
      <c r="BL84" s="145">
        <v>44</v>
      </c>
      <c r="BM84" s="170">
        <f t="shared" si="427"/>
        <v>0.1864406779661017</v>
      </c>
      <c r="BN84" s="168"/>
      <c r="BO84" s="169"/>
      <c r="BP84" s="169"/>
      <c r="BQ84" s="169"/>
      <c r="BR84" s="143"/>
      <c r="BS84" s="145"/>
      <c r="BT84" s="145"/>
      <c r="BU84" s="170">
        <f t="shared" si="428"/>
        <v>0</v>
      </c>
      <c r="BV84" s="168"/>
      <c r="BW84" s="169"/>
      <c r="BX84" s="169"/>
      <c r="BY84" s="169"/>
      <c r="BZ84" s="143"/>
      <c r="CA84" s="145"/>
      <c r="CB84" s="145"/>
      <c r="CC84" s="170">
        <f t="shared" si="429"/>
        <v>0</v>
      </c>
      <c r="CD84" s="168"/>
      <c r="CE84" s="169">
        <v>8</v>
      </c>
      <c r="CF84" s="169">
        <v>417</v>
      </c>
      <c r="CG84" s="169">
        <v>24</v>
      </c>
      <c r="CH84" s="143"/>
      <c r="CI84" s="145">
        <v>752</v>
      </c>
      <c r="CJ84" s="145">
        <v>367</v>
      </c>
      <c r="CK84" s="170">
        <f t="shared" si="430"/>
        <v>0.48803191489361702</v>
      </c>
      <c r="CL84" s="168"/>
      <c r="CM84" s="169"/>
      <c r="CN84" s="169"/>
      <c r="CO84" s="169"/>
      <c r="CP84" s="143"/>
      <c r="CQ84" s="145"/>
      <c r="CR84" s="145"/>
      <c r="CS84" s="170">
        <f t="shared" si="431"/>
        <v>0</v>
      </c>
      <c r="CT84" s="168"/>
      <c r="CU84" s="169">
        <v>6</v>
      </c>
      <c r="CV84" s="169">
        <v>341</v>
      </c>
      <c r="CW84" s="169">
        <v>24</v>
      </c>
      <c r="CX84" s="143"/>
      <c r="CY84" s="145">
        <v>554</v>
      </c>
      <c r="CZ84" s="145">
        <v>225</v>
      </c>
      <c r="DA84" s="170">
        <f t="shared" si="432"/>
        <v>0.40613718411552346</v>
      </c>
      <c r="DB84" s="168"/>
      <c r="DC84" s="169">
        <v>6.3</v>
      </c>
      <c r="DD84" s="169">
        <v>301</v>
      </c>
      <c r="DE84" s="169">
        <v>17</v>
      </c>
      <c r="DF84" s="143"/>
      <c r="DG84" s="145">
        <v>595</v>
      </c>
      <c r="DH84" s="145">
        <v>307</v>
      </c>
      <c r="DI84" s="170">
        <f t="shared" si="433"/>
        <v>0.5159663865546219</v>
      </c>
      <c r="DJ84" s="168"/>
      <c r="DK84" s="169">
        <v>8</v>
      </c>
      <c r="DL84" s="169">
        <v>363</v>
      </c>
      <c r="DM84" s="169">
        <v>24</v>
      </c>
      <c r="DN84" s="143"/>
      <c r="DO84" s="145">
        <v>649</v>
      </c>
      <c r="DP84" s="145">
        <v>218</v>
      </c>
      <c r="DQ84" s="170">
        <f t="shared" si="434"/>
        <v>0.3359013867488444</v>
      </c>
      <c r="DR84" s="168"/>
      <c r="DS84" s="169"/>
      <c r="DT84" s="169"/>
      <c r="DU84" s="169"/>
      <c r="DV84" s="143"/>
      <c r="DW84" s="145"/>
      <c r="DX84" s="145"/>
      <c r="DY84" s="170">
        <f t="shared" si="435"/>
        <v>0</v>
      </c>
      <c r="DZ84" s="168"/>
      <c r="EA84" s="169">
        <v>8</v>
      </c>
      <c r="EB84" s="169">
        <v>447</v>
      </c>
      <c r="EC84" s="169">
        <v>31</v>
      </c>
      <c r="ED84" s="143"/>
      <c r="EE84" s="145">
        <v>729</v>
      </c>
      <c r="EF84" s="145">
        <v>323</v>
      </c>
      <c r="EG84" s="170">
        <f t="shared" si="436"/>
        <v>0.44307270233196161</v>
      </c>
      <c r="EH84" s="168"/>
      <c r="EI84" s="169">
        <v>3.5</v>
      </c>
      <c r="EJ84" s="169">
        <v>175</v>
      </c>
      <c r="EK84" s="169">
        <v>7</v>
      </c>
      <c r="EL84" s="143"/>
      <c r="EM84" s="145">
        <v>207</v>
      </c>
      <c r="EN84" s="145">
        <v>30</v>
      </c>
      <c r="EO84" s="170">
        <f t="shared" si="437"/>
        <v>0.14492753623188406</v>
      </c>
      <c r="EP84" s="168"/>
      <c r="EQ84" s="169"/>
      <c r="ER84" s="169"/>
      <c r="ES84" s="169"/>
      <c r="ET84" s="143"/>
      <c r="EU84" s="145"/>
      <c r="EV84" s="145"/>
      <c r="EW84" s="170">
        <f t="shared" si="438"/>
        <v>0</v>
      </c>
      <c r="EX84" s="168"/>
      <c r="EY84" s="169">
        <v>8</v>
      </c>
      <c r="EZ84" s="169">
        <v>406</v>
      </c>
      <c r="FA84" s="169">
        <v>24</v>
      </c>
      <c r="FB84" s="143"/>
      <c r="FC84" s="145">
        <v>617</v>
      </c>
      <c r="FD84" s="145">
        <v>224</v>
      </c>
      <c r="FE84" s="170">
        <f t="shared" si="439"/>
        <v>0.36304700162074555</v>
      </c>
      <c r="FF84" s="168"/>
      <c r="FG84" s="169"/>
      <c r="FH84" s="169"/>
      <c r="FI84" s="169"/>
      <c r="FJ84" s="143"/>
      <c r="FK84" s="145"/>
      <c r="FL84" s="145"/>
      <c r="FM84" s="170">
        <f t="shared" si="440"/>
        <v>0</v>
      </c>
      <c r="FN84" s="168"/>
    </row>
    <row r="85" spans="1:170" ht="16">
      <c r="A85" s="36">
        <v>42462</v>
      </c>
      <c r="B85" s="168"/>
      <c r="C85" s="169">
        <v>4</v>
      </c>
      <c r="D85" s="169">
        <v>152</v>
      </c>
      <c r="E85" s="169">
        <v>8</v>
      </c>
      <c r="F85" s="143"/>
      <c r="G85" s="145">
        <v>264</v>
      </c>
      <c r="H85" s="145">
        <v>98</v>
      </c>
      <c r="I85" s="170">
        <f t="shared" si="420"/>
        <v>0.37121212121212122</v>
      </c>
      <c r="J85" s="168"/>
      <c r="K85" s="169"/>
      <c r="L85" s="169"/>
      <c r="M85" s="169"/>
      <c r="N85" s="143"/>
      <c r="O85" s="145"/>
      <c r="P85" s="145"/>
      <c r="Q85" s="170">
        <f t="shared" si="421"/>
        <v>0</v>
      </c>
      <c r="R85" s="168"/>
      <c r="S85" s="169">
        <v>8</v>
      </c>
      <c r="T85" s="169">
        <v>380</v>
      </c>
      <c r="U85" s="169">
        <v>20</v>
      </c>
      <c r="V85" s="143"/>
      <c r="W85" s="145">
        <v>525</v>
      </c>
      <c r="X85" s="145">
        <v>129</v>
      </c>
      <c r="Y85" s="170">
        <f t="shared" si="422"/>
        <v>0.24571428571428572</v>
      </c>
      <c r="Z85" s="168"/>
      <c r="AA85" s="169">
        <v>8</v>
      </c>
      <c r="AB85" s="169">
        <v>393</v>
      </c>
      <c r="AC85" s="169">
        <v>22</v>
      </c>
      <c r="AD85" s="138"/>
      <c r="AE85" s="145">
        <v>538</v>
      </c>
      <c r="AF85" s="145">
        <v>131</v>
      </c>
      <c r="AG85" s="170">
        <f t="shared" si="423"/>
        <v>0.24349442379182157</v>
      </c>
      <c r="AH85" s="168"/>
      <c r="AI85" s="169"/>
      <c r="AJ85" s="169"/>
      <c r="AK85" s="169"/>
      <c r="AL85" s="143"/>
      <c r="AM85" s="145"/>
      <c r="AN85" s="145"/>
      <c r="AO85" s="170">
        <f t="shared" si="424"/>
        <v>0</v>
      </c>
      <c r="AP85" s="168"/>
      <c r="AQ85" s="169">
        <v>8</v>
      </c>
      <c r="AR85" s="169">
        <v>278</v>
      </c>
      <c r="AS85" s="169">
        <v>24</v>
      </c>
      <c r="AT85" s="143"/>
      <c r="AU85" s="145">
        <v>722</v>
      </c>
      <c r="AV85" s="145">
        <v>382</v>
      </c>
      <c r="AW85" s="170">
        <f t="shared" si="425"/>
        <v>0.52908587257617734</v>
      </c>
      <c r="AX85" s="168"/>
      <c r="AY85" s="169">
        <v>8</v>
      </c>
      <c r="AZ85" s="169">
        <v>364</v>
      </c>
      <c r="BA85" s="169">
        <v>21</v>
      </c>
      <c r="BB85" s="143"/>
      <c r="BC85" s="145">
        <v>469</v>
      </c>
      <c r="BD85" s="145">
        <v>88</v>
      </c>
      <c r="BE85" s="170">
        <f t="shared" si="426"/>
        <v>0.18763326226012794</v>
      </c>
      <c r="BF85" s="168"/>
      <c r="BG85" s="169">
        <v>4.4000000000000004</v>
      </c>
      <c r="BH85" s="169">
        <v>264</v>
      </c>
      <c r="BI85" s="169">
        <v>9</v>
      </c>
      <c r="BJ85" s="143"/>
      <c r="BK85" s="145">
        <v>160</v>
      </c>
      <c r="BL85" s="145">
        <v>-62</v>
      </c>
      <c r="BM85" s="170">
        <f t="shared" si="427"/>
        <v>-0.38750000000000001</v>
      </c>
      <c r="BN85" s="168"/>
      <c r="BO85" s="169"/>
      <c r="BP85" s="169"/>
      <c r="BQ85" s="169"/>
      <c r="BR85" s="143"/>
      <c r="BS85" s="145"/>
      <c r="BT85" s="145"/>
      <c r="BU85" s="170">
        <f t="shared" si="428"/>
        <v>0</v>
      </c>
      <c r="BV85" s="168"/>
      <c r="BW85" s="169"/>
      <c r="BX85" s="169"/>
      <c r="BY85" s="169"/>
      <c r="BZ85" s="143"/>
      <c r="CA85" s="145"/>
      <c r="CB85" s="145"/>
      <c r="CC85" s="170">
        <f t="shared" si="429"/>
        <v>0</v>
      </c>
      <c r="CD85" s="168"/>
      <c r="CE85" s="169">
        <v>7</v>
      </c>
      <c r="CF85" s="169">
        <v>424</v>
      </c>
      <c r="CG85" s="169">
        <v>19</v>
      </c>
      <c r="CH85" s="143"/>
      <c r="CI85" s="145">
        <v>393</v>
      </c>
      <c r="CJ85" s="145">
        <v>48</v>
      </c>
      <c r="CK85" s="170">
        <f t="shared" si="430"/>
        <v>0.12213740458015267</v>
      </c>
      <c r="CL85" s="168"/>
      <c r="CM85" s="169"/>
      <c r="CN85" s="169"/>
      <c r="CO85" s="169"/>
      <c r="CP85" s="143"/>
      <c r="CQ85" s="145"/>
      <c r="CR85" s="145"/>
      <c r="CS85" s="170">
        <f t="shared" si="431"/>
        <v>0</v>
      </c>
      <c r="CT85" s="168"/>
      <c r="CU85" s="169">
        <v>6</v>
      </c>
      <c r="CV85" s="169">
        <v>376</v>
      </c>
      <c r="CW85" s="169">
        <v>18</v>
      </c>
      <c r="CX85" s="143"/>
      <c r="CY85" s="145">
        <v>308</v>
      </c>
      <c r="CZ85" s="145">
        <v>-18</v>
      </c>
      <c r="DA85" s="170">
        <f t="shared" si="432"/>
        <v>-5.844155844155844E-2</v>
      </c>
      <c r="DB85" s="168"/>
      <c r="DC85" s="169">
        <v>6</v>
      </c>
      <c r="DD85" s="169">
        <v>237</v>
      </c>
      <c r="DE85" s="169">
        <v>11</v>
      </c>
      <c r="DF85" s="143"/>
      <c r="DG85" s="145">
        <v>303</v>
      </c>
      <c r="DH85" s="145">
        <v>99</v>
      </c>
      <c r="DI85" s="170">
        <f t="shared" si="433"/>
        <v>0.32673267326732675</v>
      </c>
      <c r="DJ85" s="168"/>
      <c r="DK85" s="169">
        <v>8</v>
      </c>
      <c r="DL85" s="169">
        <v>299</v>
      </c>
      <c r="DM85" s="169">
        <v>20</v>
      </c>
      <c r="DN85" s="143"/>
      <c r="DO85" s="145">
        <v>560</v>
      </c>
      <c r="DP85" s="145">
        <v>184</v>
      </c>
      <c r="DQ85" s="170">
        <f t="shared" si="434"/>
        <v>0.32857142857142857</v>
      </c>
      <c r="DR85" s="168"/>
      <c r="DS85" s="169"/>
      <c r="DT85" s="169"/>
      <c r="DU85" s="169"/>
      <c r="DV85" s="143"/>
      <c r="DW85" s="145"/>
      <c r="DX85" s="145"/>
      <c r="DY85" s="170">
        <f t="shared" si="435"/>
        <v>0</v>
      </c>
      <c r="DZ85" s="168"/>
      <c r="EA85" s="169">
        <v>8.1</v>
      </c>
      <c r="EB85" s="169">
        <v>480</v>
      </c>
      <c r="EC85" s="169">
        <v>29</v>
      </c>
      <c r="ED85" s="143"/>
      <c r="EE85" s="145">
        <v>833</v>
      </c>
      <c r="EF85" s="145">
        <v>434</v>
      </c>
      <c r="EG85" s="170">
        <f t="shared" si="436"/>
        <v>0.52100840336134457</v>
      </c>
      <c r="EH85" s="168"/>
      <c r="EI85" s="169">
        <v>2.4</v>
      </c>
      <c r="EJ85" s="169">
        <v>155</v>
      </c>
      <c r="EK85" s="169">
        <v>6</v>
      </c>
      <c r="EL85" s="143"/>
      <c r="EM85" s="145">
        <v>88</v>
      </c>
      <c r="EN85" s="145">
        <v>-44</v>
      </c>
      <c r="EO85" s="170">
        <f t="shared" si="437"/>
        <v>-0.5</v>
      </c>
      <c r="EP85" s="168"/>
      <c r="EQ85" s="169">
        <v>5</v>
      </c>
      <c r="ER85" s="169">
        <v>298</v>
      </c>
      <c r="ES85" s="169">
        <v>12</v>
      </c>
      <c r="ET85" s="143"/>
      <c r="EU85" s="145">
        <v>370</v>
      </c>
      <c r="EV85" s="145">
        <v>118</v>
      </c>
      <c r="EW85" s="170">
        <f t="shared" si="438"/>
        <v>0.31891891891891894</v>
      </c>
      <c r="EX85" s="168"/>
      <c r="EY85" s="169">
        <v>3.4</v>
      </c>
      <c r="EZ85" s="169">
        <v>247</v>
      </c>
      <c r="FA85" s="169">
        <v>6</v>
      </c>
      <c r="FB85" s="143"/>
      <c r="FC85" s="145">
        <v>182</v>
      </c>
      <c r="FD85" s="145">
        <v>-12</v>
      </c>
      <c r="FE85" s="170">
        <f t="shared" si="439"/>
        <v>-6.5934065934065936E-2</v>
      </c>
      <c r="FF85" s="168"/>
      <c r="FG85" s="169">
        <v>3.2</v>
      </c>
      <c r="FH85" s="169">
        <v>177</v>
      </c>
      <c r="FI85" s="169">
        <v>9</v>
      </c>
      <c r="FJ85" s="143"/>
      <c r="FK85" s="145">
        <v>158</v>
      </c>
      <c r="FL85" s="145">
        <v>13</v>
      </c>
      <c r="FM85" s="170">
        <f t="shared" si="440"/>
        <v>8.2278481012658222E-2</v>
      </c>
      <c r="FN85" s="168"/>
    </row>
    <row r="86" spans="1:170" ht="16">
      <c r="A86" s="36">
        <v>42463</v>
      </c>
      <c r="B86" s="168"/>
      <c r="C86" s="173"/>
      <c r="D86" s="173"/>
      <c r="E86" s="173"/>
      <c r="F86" s="174"/>
      <c r="G86" s="18"/>
      <c r="H86" s="18"/>
      <c r="I86" s="175">
        <f t="shared" si="420"/>
        <v>0</v>
      </c>
      <c r="J86" s="168"/>
      <c r="K86" s="173"/>
      <c r="L86" s="173"/>
      <c r="M86" s="173"/>
      <c r="N86" s="174"/>
      <c r="O86" s="18"/>
      <c r="P86" s="18"/>
      <c r="Q86" s="175">
        <f t="shared" si="421"/>
        <v>0</v>
      </c>
      <c r="R86" s="168"/>
      <c r="S86" s="173">
        <v>8</v>
      </c>
      <c r="T86" s="173">
        <v>399</v>
      </c>
      <c r="U86" s="173">
        <v>17</v>
      </c>
      <c r="V86" s="174"/>
      <c r="W86" s="18">
        <v>626</v>
      </c>
      <c r="X86" s="18">
        <v>205</v>
      </c>
      <c r="Y86" s="175">
        <f t="shared" si="422"/>
        <v>0.32747603833865813</v>
      </c>
      <c r="Z86" s="168"/>
      <c r="AA86" s="173">
        <v>8</v>
      </c>
      <c r="AB86" s="173">
        <v>467</v>
      </c>
      <c r="AC86" s="173">
        <v>33</v>
      </c>
      <c r="AD86" s="174"/>
      <c r="AE86" s="18">
        <v>880</v>
      </c>
      <c r="AF86" s="18">
        <v>416</v>
      </c>
      <c r="AG86" s="175">
        <f t="shared" si="423"/>
        <v>0.47272727272727272</v>
      </c>
      <c r="AH86" s="168"/>
      <c r="AI86" s="173">
        <v>3</v>
      </c>
      <c r="AJ86" s="173">
        <v>115</v>
      </c>
      <c r="AK86" s="173">
        <v>5</v>
      </c>
      <c r="AL86" s="174"/>
      <c r="AM86" s="18">
        <v>58</v>
      </c>
      <c r="AN86" s="18">
        <v>-98</v>
      </c>
      <c r="AO86" s="175">
        <f t="shared" si="424"/>
        <v>-1.6896551724137931</v>
      </c>
      <c r="AP86" s="168"/>
      <c r="AQ86" s="173">
        <v>8</v>
      </c>
      <c r="AR86" s="173">
        <v>360</v>
      </c>
      <c r="AS86" s="173">
        <v>32</v>
      </c>
      <c r="AT86" s="174"/>
      <c r="AU86" s="18">
        <v>754</v>
      </c>
      <c r="AV86" s="18">
        <v>358</v>
      </c>
      <c r="AW86" s="175">
        <f t="shared" si="425"/>
        <v>0.47480106100795755</v>
      </c>
      <c r="AX86" s="168"/>
      <c r="AY86" s="173">
        <v>8</v>
      </c>
      <c r="AZ86" s="173">
        <v>430</v>
      </c>
      <c r="BA86" s="173">
        <v>16</v>
      </c>
      <c r="BB86" s="174"/>
      <c r="BC86" s="18">
        <v>421</v>
      </c>
      <c r="BD86" s="18">
        <v>-11</v>
      </c>
      <c r="BE86" s="175">
        <f t="shared" si="426"/>
        <v>-2.6128266033254157E-2</v>
      </c>
      <c r="BF86" s="168"/>
      <c r="BG86" s="173">
        <v>4.3</v>
      </c>
      <c r="BH86" s="173">
        <v>193</v>
      </c>
      <c r="BI86" s="173">
        <v>6</v>
      </c>
      <c r="BJ86" s="174"/>
      <c r="BK86" s="18">
        <v>212</v>
      </c>
      <c r="BL86" s="18">
        <v>20</v>
      </c>
      <c r="BM86" s="175">
        <f t="shared" si="427"/>
        <v>9.4339622641509441E-2</v>
      </c>
      <c r="BN86" s="168"/>
      <c r="BO86" s="173"/>
      <c r="BP86" s="173"/>
      <c r="BQ86" s="173"/>
      <c r="BR86" s="174"/>
      <c r="BS86" s="18"/>
      <c r="BT86" s="18"/>
      <c r="BU86" s="175">
        <f t="shared" si="428"/>
        <v>0</v>
      </c>
      <c r="BV86" s="168"/>
      <c r="BW86" s="173"/>
      <c r="BX86" s="173"/>
      <c r="BY86" s="173"/>
      <c r="BZ86" s="174"/>
      <c r="CA86" s="18"/>
      <c r="CB86" s="18"/>
      <c r="CC86" s="175">
        <f t="shared" si="429"/>
        <v>0</v>
      </c>
      <c r="CD86" s="168"/>
      <c r="CE86" s="173">
        <v>7</v>
      </c>
      <c r="CF86" s="173">
        <v>529</v>
      </c>
      <c r="CG86" s="173">
        <v>16</v>
      </c>
      <c r="CH86" s="174"/>
      <c r="CI86" s="18">
        <v>446</v>
      </c>
      <c r="CJ86" s="18">
        <v>26</v>
      </c>
      <c r="CK86" s="175">
        <f t="shared" si="430"/>
        <v>5.829596412556054E-2</v>
      </c>
      <c r="CL86" s="168"/>
      <c r="CM86" s="173"/>
      <c r="CN86" s="173"/>
      <c r="CO86" s="173"/>
      <c r="CP86" s="174"/>
      <c r="CQ86" s="18"/>
      <c r="CR86" s="18"/>
      <c r="CS86" s="175">
        <f t="shared" si="431"/>
        <v>0</v>
      </c>
      <c r="CT86" s="168"/>
      <c r="CU86" s="173">
        <v>5.0999999999999996</v>
      </c>
      <c r="CV86" s="173">
        <v>308</v>
      </c>
      <c r="CW86" s="173">
        <v>16</v>
      </c>
      <c r="CX86" s="174"/>
      <c r="CY86" s="18">
        <v>324</v>
      </c>
      <c r="CZ86" s="18">
        <v>41</v>
      </c>
      <c r="DA86" s="175">
        <f t="shared" si="432"/>
        <v>0.12654320987654322</v>
      </c>
      <c r="DB86" s="168"/>
      <c r="DC86" s="173">
        <v>5.4</v>
      </c>
      <c r="DD86" s="173">
        <v>236</v>
      </c>
      <c r="DE86" s="173">
        <v>12</v>
      </c>
      <c r="DF86" s="174"/>
      <c r="DG86" s="18">
        <v>356</v>
      </c>
      <c r="DH86" s="18">
        <v>127</v>
      </c>
      <c r="DI86" s="175">
        <f t="shared" si="433"/>
        <v>0.35674157303370785</v>
      </c>
      <c r="DJ86" s="168"/>
      <c r="DK86" s="173">
        <v>8</v>
      </c>
      <c r="DL86" s="173">
        <v>379</v>
      </c>
      <c r="DM86" s="173">
        <v>23</v>
      </c>
      <c r="DN86" s="174"/>
      <c r="DO86" s="18">
        <v>575</v>
      </c>
      <c r="DP86" s="18">
        <v>143</v>
      </c>
      <c r="DQ86" s="175">
        <f t="shared" si="434"/>
        <v>0.24869565217391304</v>
      </c>
      <c r="DR86" s="168"/>
      <c r="DS86" s="173"/>
      <c r="DT86" s="173"/>
      <c r="DU86" s="173"/>
      <c r="DV86" s="174"/>
      <c r="DW86" s="18"/>
      <c r="DX86" s="18"/>
      <c r="DY86" s="175">
        <f t="shared" si="435"/>
        <v>0</v>
      </c>
      <c r="DZ86" s="168"/>
      <c r="EA86" s="173">
        <v>8</v>
      </c>
      <c r="EB86" s="173">
        <v>449</v>
      </c>
      <c r="EC86" s="173">
        <v>32</v>
      </c>
      <c r="ED86" s="174"/>
      <c r="EE86" s="18">
        <v>855</v>
      </c>
      <c r="EF86" s="18">
        <v>456</v>
      </c>
      <c r="EG86" s="175">
        <f t="shared" si="436"/>
        <v>0.53333333333333333</v>
      </c>
      <c r="EH86" s="168"/>
      <c r="EI86" s="173"/>
      <c r="EJ86" s="173"/>
      <c r="EK86" s="173"/>
      <c r="EL86" s="174"/>
      <c r="EM86" s="18"/>
      <c r="EN86" s="18"/>
      <c r="EO86" s="175">
        <f t="shared" si="437"/>
        <v>0</v>
      </c>
      <c r="EP86" s="168"/>
      <c r="EQ86" s="173">
        <v>3.2</v>
      </c>
      <c r="ER86" s="173">
        <v>184</v>
      </c>
      <c r="ES86" s="173">
        <v>6</v>
      </c>
      <c r="ET86" s="174"/>
      <c r="EU86" s="18">
        <v>180</v>
      </c>
      <c r="EV86" s="18">
        <v>15</v>
      </c>
      <c r="EW86" s="175">
        <f t="shared" si="438"/>
        <v>8.3333333333333329E-2</v>
      </c>
      <c r="EX86" s="168"/>
      <c r="EY86" s="173">
        <v>5.3</v>
      </c>
      <c r="EZ86" s="173">
        <v>304</v>
      </c>
      <c r="FA86" s="173">
        <v>14</v>
      </c>
      <c r="FB86" s="174"/>
      <c r="FC86" s="18">
        <v>304</v>
      </c>
      <c r="FD86" s="18">
        <v>31</v>
      </c>
      <c r="FE86" s="175">
        <f t="shared" si="439"/>
        <v>0.10197368421052631</v>
      </c>
      <c r="FF86" s="168"/>
      <c r="FG86" s="173"/>
      <c r="FH86" s="173"/>
      <c r="FI86" s="173"/>
      <c r="FJ86" s="174"/>
      <c r="FK86" s="18"/>
      <c r="FL86" s="18"/>
      <c r="FM86" s="175">
        <f t="shared" si="440"/>
        <v>0</v>
      </c>
      <c r="FN86" s="168"/>
    </row>
    <row r="87" spans="1:170" ht="16">
      <c r="A87" s="36">
        <v>42464</v>
      </c>
      <c r="B87" s="168"/>
      <c r="C87" s="173">
        <v>4</v>
      </c>
      <c r="D87" s="173">
        <v>249</v>
      </c>
      <c r="E87" s="173">
        <v>14</v>
      </c>
      <c r="F87" s="174"/>
      <c r="G87" s="18">
        <v>435</v>
      </c>
      <c r="H87" s="18">
        <v>156</v>
      </c>
      <c r="I87" s="175">
        <f t="shared" si="420"/>
        <v>0.35862068965517241</v>
      </c>
      <c r="J87" s="168"/>
      <c r="K87" s="173"/>
      <c r="L87" s="173"/>
      <c r="M87" s="173"/>
      <c r="N87" s="174"/>
      <c r="O87" s="18"/>
      <c r="P87" s="18"/>
      <c r="Q87" s="175">
        <f t="shared" si="421"/>
        <v>0</v>
      </c>
      <c r="R87" s="168"/>
      <c r="S87" s="173">
        <v>8</v>
      </c>
      <c r="T87" s="173">
        <v>277</v>
      </c>
      <c r="U87" s="173">
        <v>24</v>
      </c>
      <c r="V87" s="174"/>
      <c r="W87" s="18">
        <v>489</v>
      </c>
      <c r="X87" s="18">
        <v>114</v>
      </c>
      <c r="Y87" s="175">
        <f t="shared" si="422"/>
        <v>0.23312883435582821</v>
      </c>
      <c r="Z87" s="168"/>
      <c r="AA87" s="173">
        <v>8</v>
      </c>
      <c r="AB87" s="173">
        <v>410</v>
      </c>
      <c r="AC87" s="173">
        <v>20</v>
      </c>
      <c r="AD87" s="174"/>
      <c r="AE87" s="18">
        <v>530</v>
      </c>
      <c r="AF87" s="18">
        <v>68</v>
      </c>
      <c r="AG87" s="175">
        <f t="shared" si="423"/>
        <v>0.12830188679245283</v>
      </c>
      <c r="AH87" s="168"/>
      <c r="AI87" s="173">
        <v>5</v>
      </c>
      <c r="AJ87" s="173">
        <v>190</v>
      </c>
      <c r="AK87" s="173">
        <v>13</v>
      </c>
      <c r="AL87" s="174"/>
      <c r="AM87" s="18">
        <v>262</v>
      </c>
      <c r="AN87" s="18">
        <v>53.25</v>
      </c>
      <c r="AO87" s="175">
        <f t="shared" si="424"/>
        <v>0.2032442748091603</v>
      </c>
      <c r="AP87" s="168"/>
      <c r="AQ87" s="173">
        <v>8</v>
      </c>
      <c r="AR87" s="173">
        <v>364</v>
      </c>
      <c r="AS87" s="173">
        <v>25</v>
      </c>
      <c r="AT87" s="174"/>
      <c r="AU87" s="18">
        <v>790</v>
      </c>
      <c r="AV87" s="18">
        <v>366</v>
      </c>
      <c r="AW87" s="175">
        <f t="shared" si="425"/>
        <v>0.46329113924050636</v>
      </c>
      <c r="AX87" s="168"/>
      <c r="AY87" s="173">
        <v>8</v>
      </c>
      <c r="AZ87" s="173">
        <v>341</v>
      </c>
      <c r="BA87" s="173">
        <v>17</v>
      </c>
      <c r="BB87" s="174"/>
      <c r="BC87" s="18">
        <v>454</v>
      </c>
      <c r="BD87" s="18">
        <v>47</v>
      </c>
      <c r="BE87" s="175">
        <f t="shared" si="426"/>
        <v>0.10352422907488987</v>
      </c>
      <c r="BF87" s="168"/>
      <c r="BG87" s="173">
        <v>4</v>
      </c>
      <c r="BH87" s="173">
        <v>140</v>
      </c>
      <c r="BI87" s="173">
        <v>11</v>
      </c>
      <c r="BJ87" s="174"/>
      <c r="BK87" s="18">
        <v>239</v>
      </c>
      <c r="BL87" s="18">
        <v>71</v>
      </c>
      <c r="BM87" s="175">
        <f t="shared" si="427"/>
        <v>0.29707112970711297</v>
      </c>
      <c r="BN87" s="168"/>
      <c r="BO87" s="173"/>
      <c r="BP87" s="173"/>
      <c r="BQ87" s="173"/>
      <c r="BR87" s="174"/>
      <c r="BS87" s="18"/>
      <c r="BT87" s="18"/>
      <c r="BU87" s="175">
        <f t="shared" si="428"/>
        <v>0</v>
      </c>
      <c r="BV87" s="168"/>
      <c r="BW87" s="173"/>
      <c r="BX87" s="173"/>
      <c r="BY87" s="173"/>
      <c r="BZ87" s="174"/>
      <c r="CA87" s="18"/>
      <c r="CB87" s="18"/>
      <c r="CC87" s="175">
        <f t="shared" si="429"/>
        <v>0</v>
      </c>
      <c r="CD87" s="168"/>
      <c r="CE87" s="173">
        <v>8</v>
      </c>
      <c r="CF87" s="173">
        <v>444</v>
      </c>
      <c r="CG87" s="173">
        <v>23</v>
      </c>
      <c r="CH87" s="174"/>
      <c r="CI87" s="18">
        <v>684</v>
      </c>
      <c r="CJ87" s="18">
        <v>256</v>
      </c>
      <c r="CK87" s="175">
        <f t="shared" si="430"/>
        <v>0.3742690058479532</v>
      </c>
      <c r="CL87" s="168"/>
      <c r="CM87" s="173"/>
      <c r="CN87" s="173"/>
      <c r="CO87" s="173"/>
      <c r="CP87" s="174"/>
      <c r="CQ87" s="18"/>
      <c r="CR87" s="18"/>
      <c r="CS87" s="175">
        <f t="shared" si="431"/>
        <v>0</v>
      </c>
      <c r="CT87" s="168"/>
      <c r="CU87" s="173">
        <v>6.2</v>
      </c>
      <c r="CV87" s="173">
        <v>329</v>
      </c>
      <c r="CW87" s="173">
        <v>21</v>
      </c>
      <c r="CX87" s="174"/>
      <c r="CY87" s="18">
        <v>415</v>
      </c>
      <c r="CZ87" s="18">
        <v>68</v>
      </c>
      <c r="DA87" s="175">
        <f t="shared" si="432"/>
        <v>0.16385542168674699</v>
      </c>
      <c r="DB87" s="168"/>
      <c r="DC87" s="173">
        <v>5.3</v>
      </c>
      <c r="DD87" s="173">
        <v>276</v>
      </c>
      <c r="DE87" s="173">
        <v>11</v>
      </c>
      <c r="DF87" s="174"/>
      <c r="DG87" s="18">
        <v>389</v>
      </c>
      <c r="DH87" s="18">
        <v>116</v>
      </c>
      <c r="DI87" s="175">
        <f t="shared" si="433"/>
        <v>0.29820051413881749</v>
      </c>
      <c r="DJ87" s="168"/>
      <c r="DK87" s="173">
        <v>8</v>
      </c>
      <c r="DL87" s="173">
        <v>288</v>
      </c>
      <c r="DM87" s="173">
        <v>18</v>
      </c>
      <c r="DN87" s="174"/>
      <c r="DO87" s="18">
        <v>455</v>
      </c>
      <c r="DP87" s="18">
        <v>49</v>
      </c>
      <c r="DQ87" s="175">
        <f t="shared" si="434"/>
        <v>0.1076923076923077</v>
      </c>
      <c r="DR87" s="168"/>
      <c r="DS87" s="173"/>
      <c r="DT87" s="173"/>
      <c r="DU87" s="173"/>
      <c r="DV87" s="174"/>
      <c r="DW87" s="18"/>
      <c r="DX87" s="18"/>
      <c r="DY87" s="175">
        <f t="shared" si="435"/>
        <v>0</v>
      </c>
      <c r="DZ87" s="168"/>
      <c r="EA87" s="173">
        <v>8</v>
      </c>
      <c r="EB87" s="173">
        <v>428</v>
      </c>
      <c r="EC87" s="173">
        <v>27</v>
      </c>
      <c r="ED87" s="174"/>
      <c r="EE87" s="18">
        <v>815</v>
      </c>
      <c r="EF87" s="18">
        <v>390</v>
      </c>
      <c r="EG87" s="175">
        <f t="shared" si="436"/>
        <v>0.4785276073619632</v>
      </c>
      <c r="EH87" s="168"/>
      <c r="EI87" s="173">
        <v>4</v>
      </c>
      <c r="EJ87" s="173">
        <v>186</v>
      </c>
      <c r="EK87" s="173">
        <v>16</v>
      </c>
      <c r="EL87" s="174"/>
      <c r="EM87" s="18">
        <v>458</v>
      </c>
      <c r="EN87" s="18">
        <v>250</v>
      </c>
      <c r="EO87" s="175">
        <f t="shared" si="437"/>
        <v>0.54585152838427953</v>
      </c>
      <c r="EP87" s="168"/>
      <c r="EQ87" s="173">
        <v>5</v>
      </c>
      <c r="ER87" s="173">
        <v>208</v>
      </c>
      <c r="ES87" s="173">
        <v>14</v>
      </c>
      <c r="ET87" s="174"/>
      <c r="EU87" s="18">
        <v>366</v>
      </c>
      <c r="EV87" s="18">
        <v>134</v>
      </c>
      <c r="EW87" s="175">
        <f t="shared" si="438"/>
        <v>0.36612021857923499</v>
      </c>
      <c r="EX87" s="168"/>
      <c r="EY87" s="173">
        <v>8</v>
      </c>
      <c r="EZ87" s="173">
        <v>424</v>
      </c>
      <c r="FA87" s="173">
        <v>16</v>
      </c>
      <c r="FB87" s="174"/>
      <c r="FC87" s="18">
        <v>500</v>
      </c>
      <c r="FD87" s="18">
        <v>69</v>
      </c>
      <c r="FE87" s="175">
        <f t="shared" si="439"/>
        <v>0.13800000000000001</v>
      </c>
      <c r="FF87" s="168"/>
      <c r="FG87" s="173"/>
      <c r="FH87" s="173"/>
      <c r="FI87" s="173"/>
      <c r="FJ87" s="174"/>
      <c r="FK87" s="18"/>
      <c r="FL87" s="18"/>
      <c r="FM87" s="175">
        <f t="shared" si="440"/>
        <v>0</v>
      </c>
      <c r="FN87" s="168"/>
    </row>
    <row r="88" spans="1:170" ht="16">
      <c r="A88" s="36">
        <v>42465</v>
      </c>
      <c r="B88" s="168"/>
      <c r="C88" s="173">
        <v>4</v>
      </c>
      <c r="D88" s="173">
        <v>123</v>
      </c>
      <c r="E88" s="173">
        <v>6</v>
      </c>
      <c r="F88" s="174"/>
      <c r="G88" s="18">
        <v>184</v>
      </c>
      <c r="H88" s="18">
        <v>5</v>
      </c>
      <c r="I88" s="175">
        <f t="shared" si="420"/>
        <v>2.717391304347826E-2</v>
      </c>
      <c r="J88" s="168"/>
      <c r="K88" s="173"/>
      <c r="L88" s="173"/>
      <c r="M88" s="173"/>
      <c r="N88" s="174"/>
      <c r="O88" s="18"/>
      <c r="P88" s="18"/>
      <c r="Q88" s="175">
        <f t="shared" si="421"/>
        <v>0</v>
      </c>
      <c r="R88" s="168"/>
      <c r="S88" s="173">
        <v>8</v>
      </c>
      <c r="T88" s="173">
        <v>286</v>
      </c>
      <c r="U88" s="173">
        <v>16</v>
      </c>
      <c r="V88" s="174"/>
      <c r="W88" s="18">
        <v>352</v>
      </c>
      <c r="X88" s="18">
        <v>21</v>
      </c>
      <c r="Y88" s="175">
        <f t="shared" si="422"/>
        <v>5.9659090909090912E-2</v>
      </c>
      <c r="Z88" s="168"/>
      <c r="AA88" s="173">
        <v>8</v>
      </c>
      <c r="AB88" s="173">
        <v>296</v>
      </c>
      <c r="AC88" s="173">
        <v>25</v>
      </c>
      <c r="AD88" s="176"/>
      <c r="AE88" s="18">
        <v>829</v>
      </c>
      <c r="AF88" s="18">
        <v>446</v>
      </c>
      <c r="AG88" s="175">
        <f t="shared" si="423"/>
        <v>0.53799758745476478</v>
      </c>
      <c r="AH88" s="168"/>
      <c r="AI88" s="173">
        <v>5</v>
      </c>
      <c r="AJ88" s="173">
        <v>123</v>
      </c>
      <c r="AK88" s="173">
        <v>15</v>
      </c>
      <c r="AL88" s="174"/>
      <c r="AM88" s="18">
        <v>238</v>
      </c>
      <c r="AN88" s="18">
        <v>83</v>
      </c>
      <c r="AO88" s="175">
        <f t="shared" si="424"/>
        <v>0.34873949579831931</v>
      </c>
      <c r="AP88" s="168"/>
      <c r="AQ88" s="173">
        <v>6</v>
      </c>
      <c r="AR88" s="173">
        <v>273</v>
      </c>
      <c r="AS88" s="173">
        <v>11</v>
      </c>
      <c r="AT88" s="174"/>
      <c r="AU88" s="18">
        <v>359</v>
      </c>
      <c r="AV88" s="18">
        <v>51</v>
      </c>
      <c r="AW88" s="175">
        <f t="shared" si="425"/>
        <v>0.14206128133704735</v>
      </c>
      <c r="AX88" s="168"/>
      <c r="AY88" s="173">
        <v>8</v>
      </c>
      <c r="AZ88" s="173">
        <v>335</v>
      </c>
      <c r="BA88" s="173">
        <v>17</v>
      </c>
      <c r="BB88" s="176"/>
      <c r="BC88" s="18">
        <v>579</v>
      </c>
      <c r="BD88" s="18">
        <v>187</v>
      </c>
      <c r="BE88" s="175">
        <f t="shared" si="426"/>
        <v>0.3229706390328152</v>
      </c>
      <c r="BF88" s="168"/>
      <c r="BG88" s="173">
        <v>4.4000000000000004</v>
      </c>
      <c r="BH88" s="173">
        <v>101</v>
      </c>
      <c r="BI88" s="173">
        <v>8</v>
      </c>
      <c r="BJ88" s="174"/>
      <c r="BK88" s="18">
        <v>247</v>
      </c>
      <c r="BL88" s="18">
        <v>100</v>
      </c>
      <c r="BM88" s="175">
        <f t="shared" si="427"/>
        <v>0.40485829959514169</v>
      </c>
      <c r="BN88" s="168"/>
      <c r="BO88" s="173"/>
      <c r="BP88" s="173"/>
      <c r="BQ88" s="173"/>
      <c r="BR88" s="176"/>
      <c r="BS88" s="18"/>
      <c r="BT88" s="18"/>
      <c r="BU88" s="175">
        <f t="shared" si="428"/>
        <v>0</v>
      </c>
      <c r="BV88" s="168"/>
      <c r="BW88" s="173"/>
      <c r="BX88" s="173"/>
      <c r="BY88" s="173"/>
      <c r="BZ88" s="176"/>
      <c r="CA88" s="18"/>
      <c r="CB88" s="18"/>
      <c r="CC88" s="175">
        <f t="shared" si="429"/>
        <v>0</v>
      </c>
      <c r="CD88" s="168"/>
      <c r="CE88" s="173">
        <v>8</v>
      </c>
      <c r="CF88" s="173">
        <v>387</v>
      </c>
      <c r="CG88" s="173">
        <v>14</v>
      </c>
      <c r="CH88" s="174"/>
      <c r="CI88" s="18">
        <v>342.79</v>
      </c>
      <c r="CJ88" s="18">
        <v>161.79</v>
      </c>
      <c r="CK88" s="175">
        <f t="shared" si="430"/>
        <v>0.47197992940284134</v>
      </c>
      <c r="CL88" s="168"/>
      <c r="CM88" s="173"/>
      <c r="CN88" s="173"/>
      <c r="CO88" s="173"/>
      <c r="CP88" s="176"/>
      <c r="CQ88" s="18"/>
      <c r="CR88" s="18"/>
      <c r="CS88" s="175">
        <f t="shared" si="431"/>
        <v>0</v>
      </c>
      <c r="CT88" s="168"/>
      <c r="CU88" s="173">
        <v>6</v>
      </c>
      <c r="CV88" s="173">
        <v>296</v>
      </c>
      <c r="CW88" s="173">
        <v>38</v>
      </c>
      <c r="CX88" s="176"/>
      <c r="CY88" s="18">
        <v>734</v>
      </c>
      <c r="CZ88" s="18">
        <v>356</v>
      </c>
      <c r="DA88" s="175">
        <f t="shared" si="432"/>
        <v>0.48501362397820164</v>
      </c>
      <c r="DB88" s="168"/>
      <c r="DC88" s="173">
        <v>5.4</v>
      </c>
      <c r="DD88" s="173">
        <v>265</v>
      </c>
      <c r="DE88" s="173">
        <v>11</v>
      </c>
      <c r="DF88" s="176"/>
      <c r="DG88" s="18">
        <v>333</v>
      </c>
      <c r="DH88" s="18">
        <v>79</v>
      </c>
      <c r="DI88" s="175">
        <f t="shared" si="433"/>
        <v>0.23723723723723725</v>
      </c>
      <c r="DJ88" s="168"/>
      <c r="DK88" s="173">
        <v>8</v>
      </c>
      <c r="DL88" s="173">
        <v>349</v>
      </c>
      <c r="DM88" s="173">
        <v>13</v>
      </c>
      <c r="DN88" s="176"/>
      <c r="DO88" s="18">
        <v>447</v>
      </c>
      <c r="DP88" s="18">
        <v>20</v>
      </c>
      <c r="DQ88" s="175">
        <f t="shared" si="434"/>
        <v>4.4742729306487698E-2</v>
      </c>
      <c r="DR88" s="168"/>
      <c r="DS88" s="173"/>
      <c r="DT88" s="173"/>
      <c r="DU88" s="173"/>
      <c r="DV88" s="176"/>
      <c r="DW88" s="18"/>
      <c r="DX88" s="18"/>
      <c r="DY88" s="175">
        <f t="shared" si="435"/>
        <v>0</v>
      </c>
      <c r="DZ88" s="168"/>
      <c r="EA88" s="173">
        <v>8</v>
      </c>
      <c r="EB88" s="173">
        <v>401</v>
      </c>
      <c r="EC88" s="173">
        <v>42</v>
      </c>
      <c r="ED88" s="176"/>
      <c r="EE88" s="18">
        <v>1036</v>
      </c>
      <c r="EF88" s="18">
        <v>666</v>
      </c>
      <c r="EG88" s="175">
        <f t="shared" si="436"/>
        <v>0.6428571428571429</v>
      </c>
      <c r="EH88" s="168"/>
      <c r="EI88" s="173"/>
      <c r="EJ88" s="173"/>
      <c r="EK88" s="173"/>
      <c r="EL88" s="176"/>
      <c r="EM88" s="18"/>
      <c r="EN88" s="18"/>
      <c r="EO88" s="175">
        <f t="shared" si="437"/>
        <v>0</v>
      </c>
      <c r="EP88" s="168"/>
      <c r="EQ88" s="173"/>
      <c r="ER88" s="173"/>
      <c r="ES88" s="173"/>
      <c r="ET88" s="176"/>
      <c r="EU88" s="18"/>
      <c r="EV88" s="18"/>
      <c r="EW88" s="175">
        <f t="shared" si="438"/>
        <v>0</v>
      </c>
      <c r="EX88" s="168"/>
      <c r="EY88" s="173">
        <v>8</v>
      </c>
      <c r="EZ88" s="173">
        <v>320</v>
      </c>
      <c r="FA88" s="173">
        <v>16</v>
      </c>
      <c r="FB88" s="176"/>
      <c r="FC88" s="18">
        <v>362</v>
      </c>
      <c r="FD88" s="18">
        <v>14</v>
      </c>
      <c r="FE88" s="175">
        <f t="shared" si="439"/>
        <v>3.8674033149171269E-2</v>
      </c>
      <c r="FF88" s="168"/>
      <c r="FG88" s="173">
        <v>5.2</v>
      </c>
      <c r="FH88" s="173">
        <v>245</v>
      </c>
      <c r="FI88" s="173">
        <v>8</v>
      </c>
      <c r="FJ88" s="176"/>
      <c r="FK88" s="18">
        <v>113</v>
      </c>
      <c r="FL88" s="18">
        <v>-119</v>
      </c>
      <c r="FM88" s="175">
        <f t="shared" si="440"/>
        <v>-1.0530973451327434</v>
      </c>
      <c r="FN88" s="168"/>
    </row>
    <row r="89" spans="1:170" ht="16">
      <c r="A89" s="48" t="s">
        <v>42</v>
      </c>
      <c r="B89" s="23"/>
      <c r="C89" s="49">
        <f t="shared" ref="C89:E89" si="714">SUM(C84:C88)</f>
        <v>16</v>
      </c>
      <c r="D89" s="49">
        <f t="shared" si="714"/>
        <v>664</v>
      </c>
      <c r="E89" s="49">
        <f t="shared" si="714"/>
        <v>34</v>
      </c>
      <c r="F89" s="50">
        <f>IFERROR(SUM(D89/E89),0)</f>
        <v>19.529411764705884</v>
      </c>
      <c r="G89" s="51">
        <f t="shared" ref="G89:H89" si="715">SUM(G84:G88)</f>
        <v>1139</v>
      </c>
      <c r="H89" s="51">
        <f t="shared" si="715"/>
        <v>362</v>
      </c>
      <c r="I89" s="52">
        <f t="shared" si="420"/>
        <v>0.31782265144863914</v>
      </c>
      <c r="J89" s="23"/>
      <c r="K89" s="49">
        <f t="shared" ref="K89:M89" si="716">SUM(K84:K88)</f>
        <v>0</v>
      </c>
      <c r="L89" s="49">
        <f t="shared" si="716"/>
        <v>0</v>
      </c>
      <c r="M89" s="49">
        <f t="shared" si="716"/>
        <v>0</v>
      </c>
      <c r="N89" s="50">
        <f>IFERROR(SUM(L89/M89),0)</f>
        <v>0</v>
      </c>
      <c r="O89" s="51">
        <f t="shared" ref="O89:P89" si="717">SUM(O84:O88)</f>
        <v>0</v>
      </c>
      <c r="P89" s="51">
        <f t="shared" si="717"/>
        <v>0</v>
      </c>
      <c r="Q89" s="52">
        <f t="shared" si="421"/>
        <v>0</v>
      </c>
      <c r="R89" s="23"/>
      <c r="S89" s="49">
        <f t="shared" ref="S89:U89" si="718">SUM(S84:S88)</f>
        <v>40</v>
      </c>
      <c r="T89" s="49">
        <f t="shared" si="718"/>
        <v>1768</v>
      </c>
      <c r="U89" s="49">
        <f t="shared" si="718"/>
        <v>107</v>
      </c>
      <c r="V89" s="50">
        <f>IFERROR(SUM(T89/U89),0)</f>
        <v>16.523364485981308</v>
      </c>
      <c r="W89" s="51">
        <f t="shared" ref="W89:X89" si="719">SUM(W84:W88)</f>
        <v>2772</v>
      </c>
      <c r="X89" s="51">
        <f t="shared" si="719"/>
        <v>803</v>
      </c>
      <c r="Y89" s="52">
        <f t="shared" si="422"/>
        <v>0.28968253968253971</v>
      </c>
      <c r="Z89" s="23"/>
      <c r="AA89" s="49">
        <f t="shared" ref="AA89:AC89" si="720">SUM(AA84:AA88)</f>
        <v>40</v>
      </c>
      <c r="AB89" s="49">
        <f t="shared" si="720"/>
        <v>2009</v>
      </c>
      <c r="AC89" s="49">
        <f t="shared" si="720"/>
        <v>128</v>
      </c>
      <c r="AD89" s="50">
        <f>IFERROR(SUM(AB89/AC89),0)</f>
        <v>15.6953125</v>
      </c>
      <c r="AE89" s="51">
        <f t="shared" ref="AE89:AF89" si="721">SUM(AE84:AE88)</f>
        <v>3714</v>
      </c>
      <c r="AF89" s="51">
        <f t="shared" si="721"/>
        <v>1538</v>
      </c>
      <c r="AG89" s="52">
        <f t="shared" si="423"/>
        <v>0.4141087775982768</v>
      </c>
      <c r="AH89" s="23"/>
      <c r="AI89" s="49">
        <f t="shared" ref="AI89:AK89" si="722">SUM(AI84:AI88)</f>
        <v>13</v>
      </c>
      <c r="AJ89" s="49">
        <f t="shared" si="722"/>
        <v>428</v>
      </c>
      <c r="AK89" s="49">
        <f t="shared" si="722"/>
        <v>33</v>
      </c>
      <c r="AL89" s="50">
        <f>IFERROR(SUM(AJ89/AK89),0)</f>
        <v>12.969696969696969</v>
      </c>
      <c r="AM89" s="51">
        <f t="shared" ref="AM89:AN89" si="723">SUM(AM84:AM88)</f>
        <v>558</v>
      </c>
      <c r="AN89" s="51">
        <f t="shared" si="723"/>
        <v>38.25</v>
      </c>
      <c r="AO89" s="52">
        <f t="shared" si="424"/>
        <v>6.8548387096774188E-2</v>
      </c>
      <c r="AP89" s="23"/>
      <c r="AQ89" s="49">
        <f t="shared" ref="AQ89:AS89" si="724">SUM(AQ84:AQ88)</f>
        <v>38</v>
      </c>
      <c r="AR89" s="49">
        <f t="shared" si="724"/>
        <v>1635</v>
      </c>
      <c r="AS89" s="49">
        <f t="shared" si="724"/>
        <v>114</v>
      </c>
      <c r="AT89" s="50">
        <f>IFERROR(SUM(AR89/AS89),0)</f>
        <v>14.342105263157896</v>
      </c>
      <c r="AU89" s="51">
        <f t="shared" ref="AU89:AV89" si="725">SUM(AU84:AU88)</f>
        <v>3377</v>
      </c>
      <c r="AV89" s="51">
        <f t="shared" si="725"/>
        <v>1506</v>
      </c>
      <c r="AW89" s="52">
        <f t="shared" si="425"/>
        <v>0.44595795084394435</v>
      </c>
      <c r="AX89" s="23"/>
      <c r="AY89" s="49">
        <f t="shared" ref="AY89:BA89" si="726">SUM(AY84:AY88)</f>
        <v>40</v>
      </c>
      <c r="AZ89" s="49">
        <f t="shared" si="726"/>
        <v>1842</v>
      </c>
      <c r="BA89" s="49">
        <f t="shared" si="726"/>
        <v>87</v>
      </c>
      <c r="BB89" s="50">
        <f>IFERROR(SUM(AZ89/BA89),0)</f>
        <v>21.172413793103448</v>
      </c>
      <c r="BC89" s="51">
        <f t="shared" ref="BC89:BD89" si="727">SUM(BC84:BC88)</f>
        <v>2420</v>
      </c>
      <c r="BD89" s="51">
        <f t="shared" si="727"/>
        <v>400</v>
      </c>
      <c r="BE89" s="52">
        <f t="shared" si="426"/>
        <v>0.16528925619834711</v>
      </c>
      <c r="BF89" s="23"/>
      <c r="BG89" s="49">
        <f t="shared" ref="BG89:BI89" si="728">SUM(BG84:BG88)</f>
        <v>21.300000000000004</v>
      </c>
      <c r="BH89" s="49">
        <f t="shared" si="728"/>
        <v>887</v>
      </c>
      <c r="BI89" s="49">
        <f t="shared" si="728"/>
        <v>46</v>
      </c>
      <c r="BJ89" s="50">
        <f>IFERROR(SUM(BH89/BI89),0)</f>
        <v>19.282608695652176</v>
      </c>
      <c r="BK89" s="51">
        <f t="shared" ref="BK89:BL89" si="729">SUM(BK84:BK88)</f>
        <v>1094</v>
      </c>
      <c r="BL89" s="51">
        <f t="shared" si="729"/>
        <v>173</v>
      </c>
      <c r="BM89" s="52">
        <f t="shared" si="427"/>
        <v>0.15813528336380256</v>
      </c>
      <c r="BN89" s="23"/>
      <c r="BO89" s="49">
        <f t="shared" ref="BO89:BQ89" si="730">SUM(BO84:BO88)</f>
        <v>0</v>
      </c>
      <c r="BP89" s="49">
        <f t="shared" si="730"/>
        <v>0</v>
      </c>
      <c r="BQ89" s="49">
        <f t="shared" si="730"/>
        <v>0</v>
      </c>
      <c r="BR89" s="50">
        <f>IFERROR(SUM(BP89/BQ89),0)</f>
        <v>0</v>
      </c>
      <c r="BS89" s="51">
        <f t="shared" ref="BS89:BT89" si="731">SUM(BS84:BS88)</f>
        <v>0</v>
      </c>
      <c r="BT89" s="51">
        <f t="shared" si="731"/>
        <v>0</v>
      </c>
      <c r="BU89" s="52">
        <f t="shared" si="428"/>
        <v>0</v>
      </c>
      <c r="BV89" s="23"/>
      <c r="BW89" s="49">
        <f t="shared" ref="BW89:BY89" si="732">SUM(BW84:BW88)</f>
        <v>0</v>
      </c>
      <c r="BX89" s="49">
        <f t="shared" si="732"/>
        <v>0</v>
      </c>
      <c r="BY89" s="49">
        <f t="shared" si="732"/>
        <v>0</v>
      </c>
      <c r="BZ89" s="50">
        <f>IFERROR(SUM(BX89/BY89),0)</f>
        <v>0</v>
      </c>
      <c r="CA89" s="51">
        <f t="shared" ref="CA89:CB89" si="733">SUM(CA84:CA88)</f>
        <v>0</v>
      </c>
      <c r="CB89" s="51">
        <f t="shared" si="733"/>
        <v>0</v>
      </c>
      <c r="CC89" s="52">
        <f t="shared" si="429"/>
        <v>0</v>
      </c>
      <c r="CD89" s="23"/>
      <c r="CE89" s="49">
        <f t="shared" ref="CE89:CG89" si="734">SUM(CE84:CE88)</f>
        <v>38</v>
      </c>
      <c r="CF89" s="49">
        <f t="shared" si="734"/>
        <v>2201</v>
      </c>
      <c r="CG89" s="49">
        <f t="shared" si="734"/>
        <v>96</v>
      </c>
      <c r="CH89" s="50">
        <f>IFERROR(SUM(CF89/CG89),0)</f>
        <v>22.927083333333332</v>
      </c>
      <c r="CI89" s="51">
        <f t="shared" ref="CI89:CJ89" si="735">SUM(CI84:CI88)</f>
        <v>2617.79</v>
      </c>
      <c r="CJ89" s="51">
        <f t="shared" si="735"/>
        <v>858.79</v>
      </c>
      <c r="CK89" s="52">
        <f t="shared" si="430"/>
        <v>0.32805916440967381</v>
      </c>
      <c r="CL89" s="23"/>
      <c r="CM89" s="49">
        <f t="shared" ref="CM89:CO89" si="736">SUM(CM84:CM88)</f>
        <v>0</v>
      </c>
      <c r="CN89" s="49">
        <f t="shared" si="736"/>
        <v>0</v>
      </c>
      <c r="CO89" s="49">
        <f t="shared" si="736"/>
        <v>0</v>
      </c>
      <c r="CP89" s="50">
        <f>IFERROR(SUM(CN89/CO89),0)</f>
        <v>0</v>
      </c>
      <c r="CQ89" s="51">
        <f t="shared" ref="CQ89:CR89" si="737">SUM(CQ84:CQ88)</f>
        <v>0</v>
      </c>
      <c r="CR89" s="51">
        <f t="shared" si="737"/>
        <v>0</v>
      </c>
      <c r="CS89" s="52">
        <f t="shared" si="431"/>
        <v>0</v>
      </c>
      <c r="CT89" s="23"/>
      <c r="CU89" s="49">
        <f t="shared" ref="CU89:CW89" si="738">SUM(CU84:CU88)</f>
        <v>29.3</v>
      </c>
      <c r="CV89" s="49">
        <f t="shared" si="738"/>
        <v>1650</v>
      </c>
      <c r="CW89" s="49">
        <f t="shared" si="738"/>
        <v>117</v>
      </c>
      <c r="CX89" s="50">
        <f>IFERROR(SUM(CV89/CW89),0)</f>
        <v>14.102564102564102</v>
      </c>
      <c r="CY89" s="51">
        <f t="shared" ref="CY89:CZ89" si="739">SUM(CY84:CY88)</f>
        <v>2335</v>
      </c>
      <c r="CZ89" s="51">
        <f t="shared" si="739"/>
        <v>672</v>
      </c>
      <c r="DA89" s="52">
        <f t="shared" si="432"/>
        <v>0.28779443254817988</v>
      </c>
      <c r="DB89" s="23"/>
      <c r="DC89" s="49">
        <f t="shared" ref="DC89:DE89" si="740">SUM(DC84:DC88)</f>
        <v>28.400000000000006</v>
      </c>
      <c r="DD89" s="49">
        <f t="shared" si="740"/>
        <v>1315</v>
      </c>
      <c r="DE89" s="49">
        <f t="shared" si="740"/>
        <v>62</v>
      </c>
      <c r="DF89" s="50">
        <f>IFERROR(SUM(DD89/DE89),0)</f>
        <v>21.20967741935484</v>
      </c>
      <c r="DG89" s="51">
        <f t="shared" ref="DG89:DH89" si="741">SUM(DG84:DG88)</f>
        <v>1976</v>
      </c>
      <c r="DH89" s="51">
        <f t="shared" si="741"/>
        <v>728</v>
      </c>
      <c r="DI89" s="52">
        <f t="shared" si="433"/>
        <v>0.36842105263157893</v>
      </c>
      <c r="DJ89" s="23"/>
      <c r="DK89" s="49">
        <f t="shared" ref="DK89:DM89" si="742">SUM(DK84:DK88)</f>
        <v>40</v>
      </c>
      <c r="DL89" s="49">
        <f t="shared" si="742"/>
        <v>1678</v>
      </c>
      <c r="DM89" s="49">
        <f t="shared" si="742"/>
        <v>98</v>
      </c>
      <c r="DN89" s="50">
        <f>IFERROR(SUM(DL89/DM89),0)</f>
        <v>17.122448979591837</v>
      </c>
      <c r="DO89" s="51">
        <f t="shared" ref="DO89:DP89" si="743">SUM(DO84:DO88)</f>
        <v>2686</v>
      </c>
      <c r="DP89" s="51">
        <f t="shared" si="743"/>
        <v>614</v>
      </c>
      <c r="DQ89" s="52">
        <f t="shared" si="434"/>
        <v>0.2285927029039464</v>
      </c>
      <c r="DR89" s="23"/>
      <c r="DS89" s="49">
        <f t="shared" ref="DS89:DU89" si="744">SUM(DS84:DS88)</f>
        <v>0</v>
      </c>
      <c r="DT89" s="49">
        <f t="shared" si="744"/>
        <v>0</v>
      </c>
      <c r="DU89" s="49">
        <f t="shared" si="744"/>
        <v>0</v>
      </c>
      <c r="DV89" s="50">
        <f>IFERROR(SUM(DT89/DU89),0)</f>
        <v>0</v>
      </c>
      <c r="DW89" s="51">
        <f t="shared" ref="DW89:DX89" si="745">SUM(DW84:DW88)</f>
        <v>0</v>
      </c>
      <c r="DX89" s="51">
        <f t="shared" si="745"/>
        <v>0</v>
      </c>
      <c r="DY89" s="52">
        <f t="shared" si="435"/>
        <v>0</v>
      </c>
      <c r="DZ89" s="23"/>
      <c r="EA89" s="49">
        <f t="shared" ref="EA89:EC89" si="746">SUM(EA84:EA88)</f>
        <v>40.1</v>
      </c>
      <c r="EB89" s="49">
        <f t="shared" si="746"/>
        <v>2205</v>
      </c>
      <c r="EC89" s="49">
        <f t="shared" si="746"/>
        <v>161</v>
      </c>
      <c r="ED89" s="50">
        <f>IFERROR(SUM(EB89/EC89),0)</f>
        <v>13.695652173913043</v>
      </c>
      <c r="EE89" s="51">
        <f t="shared" ref="EE89:EF89" si="747">SUM(EE84:EE88)</f>
        <v>4268</v>
      </c>
      <c r="EF89" s="51">
        <f t="shared" si="747"/>
        <v>2269</v>
      </c>
      <c r="EG89" s="52">
        <f t="shared" si="436"/>
        <v>0.53163074039362701</v>
      </c>
      <c r="EH89" s="23"/>
      <c r="EI89" s="49">
        <f t="shared" ref="EI89:EK89" si="748">SUM(EI84:EI88)</f>
        <v>9.9</v>
      </c>
      <c r="EJ89" s="49">
        <f t="shared" si="748"/>
        <v>516</v>
      </c>
      <c r="EK89" s="49">
        <f t="shared" si="748"/>
        <v>29</v>
      </c>
      <c r="EL89" s="50">
        <f>IFERROR(SUM(EJ89/EK89),0)</f>
        <v>17.793103448275861</v>
      </c>
      <c r="EM89" s="51">
        <f t="shared" ref="EM89:EN89" si="749">SUM(EM84:EM88)</f>
        <v>753</v>
      </c>
      <c r="EN89" s="51">
        <f t="shared" si="749"/>
        <v>236</v>
      </c>
      <c r="EO89" s="52">
        <f t="shared" si="437"/>
        <v>0.31341301460823373</v>
      </c>
      <c r="EP89" s="23"/>
      <c r="EQ89" s="49">
        <f t="shared" ref="EQ89:ES89" si="750">SUM(EQ84:EQ88)</f>
        <v>13.2</v>
      </c>
      <c r="ER89" s="49">
        <f t="shared" si="750"/>
        <v>690</v>
      </c>
      <c r="ES89" s="49">
        <f t="shared" si="750"/>
        <v>32</v>
      </c>
      <c r="ET89" s="50">
        <f>IFERROR(SUM(ER89/ES89),0)</f>
        <v>21.5625</v>
      </c>
      <c r="EU89" s="51">
        <f t="shared" ref="EU89:EV89" si="751">SUM(EU84:EU88)</f>
        <v>916</v>
      </c>
      <c r="EV89" s="51">
        <f t="shared" si="751"/>
        <v>267</v>
      </c>
      <c r="EW89" s="52">
        <f t="shared" si="438"/>
        <v>0.29148471615720523</v>
      </c>
      <c r="EX89" s="23"/>
      <c r="EY89" s="49">
        <f t="shared" ref="EY89:FA89" si="752">SUM(EY84:EY88)</f>
        <v>32.700000000000003</v>
      </c>
      <c r="EZ89" s="49">
        <f t="shared" si="752"/>
        <v>1701</v>
      </c>
      <c r="FA89" s="49">
        <f t="shared" si="752"/>
        <v>76</v>
      </c>
      <c r="FB89" s="50">
        <f>IFERROR(SUM(EZ89/FA89),0)</f>
        <v>22.381578947368421</v>
      </c>
      <c r="FC89" s="51">
        <f t="shared" ref="FC89:FD89" si="753">SUM(FC84:FC88)</f>
        <v>1965</v>
      </c>
      <c r="FD89" s="51">
        <f t="shared" si="753"/>
        <v>326</v>
      </c>
      <c r="FE89" s="52">
        <f t="shared" si="439"/>
        <v>0.16590330788804072</v>
      </c>
      <c r="FF89" s="23"/>
      <c r="FG89" s="49">
        <f t="shared" ref="FG89:FI89" si="754">SUM(FG84:FG88)</f>
        <v>8.4</v>
      </c>
      <c r="FH89" s="49">
        <f t="shared" si="754"/>
        <v>422</v>
      </c>
      <c r="FI89" s="49">
        <f t="shared" si="754"/>
        <v>17</v>
      </c>
      <c r="FJ89" s="50">
        <f>IFERROR(SUM(FH89/FI89),0)</f>
        <v>24.823529411764707</v>
      </c>
      <c r="FK89" s="51">
        <f t="shared" ref="FK89:FL89" si="755">SUM(FK84:FK88)</f>
        <v>271</v>
      </c>
      <c r="FL89" s="51">
        <f t="shared" si="755"/>
        <v>-106</v>
      </c>
      <c r="FM89" s="52">
        <f t="shared" si="440"/>
        <v>-0.39114391143911437</v>
      </c>
      <c r="FN89" s="23"/>
    </row>
    <row r="90" spans="1:170" ht="16">
      <c r="A90" s="36">
        <v>42468</v>
      </c>
      <c r="B90" s="168"/>
      <c r="C90" s="169"/>
      <c r="D90" s="169"/>
      <c r="E90" s="169"/>
      <c r="F90" s="143"/>
      <c r="G90" s="145"/>
      <c r="H90" s="145"/>
      <c r="I90" s="170">
        <f t="shared" si="420"/>
        <v>0</v>
      </c>
      <c r="J90" s="168"/>
      <c r="K90" s="169"/>
      <c r="L90" s="169"/>
      <c r="M90" s="169"/>
      <c r="N90" s="143"/>
      <c r="O90" s="145"/>
      <c r="P90" s="145"/>
      <c r="Q90" s="170">
        <f t="shared" si="421"/>
        <v>0</v>
      </c>
      <c r="R90" s="168"/>
      <c r="S90" s="169">
        <v>8</v>
      </c>
      <c r="T90" s="169">
        <v>500</v>
      </c>
      <c r="U90" s="169">
        <v>24</v>
      </c>
      <c r="V90" s="143"/>
      <c r="W90" s="145">
        <v>608</v>
      </c>
      <c r="X90" s="145">
        <v>100</v>
      </c>
      <c r="Y90" s="170">
        <f t="shared" si="422"/>
        <v>0.16447368421052633</v>
      </c>
      <c r="Z90" s="168"/>
      <c r="AA90" s="169">
        <v>8</v>
      </c>
      <c r="AB90" s="169">
        <v>490</v>
      </c>
      <c r="AC90" s="169">
        <v>31</v>
      </c>
      <c r="AD90" s="143"/>
      <c r="AE90" s="145">
        <v>1010</v>
      </c>
      <c r="AF90" s="145">
        <v>505</v>
      </c>
      <c r="AG90" s="170">
        <f t="shared" si="423"/>
        <v>0.5</v>
      </c>
      <c r="AH90" s="168"/>
      <c r="AI90" s="169">
        <v>5</v>
      </c>
      <c r="AJ90" s="169">
        <v>194</v>
      </c>
      <c r="AK90" s="169">
        <v>18</v>
      </c>
      <c r="AL90" s="143"/>
      <c r="AM90" s="145">
        <v>257</v>
      </c>
      <c r="AN90" s="145">
        <v>34</v>
      </c>
      <c r="AO90" s="170">
        <f t="shared" si="424"/>
        <v>0.13229571984435798</v>
      </c>
      <c r="AP90" s="168"/>
      <c r="AQ90" s="171"/>
      <c r="AR90" s="171"/>
      <c r="AS90" s="171"/>
      <c r="AT90" s="143"/>
      <c r="AU90" s="172"/>
      <c r="AV90" s="145">
        <v>-197</v>
      </c>
      <c r="AW90" s="170">
        <f t="shared" si="425"/>
        <v>0</v>
      </c>
      <c r="AX90" s="168"/>
      <c r="AY90" s="169"/>
      <c r="AZ90" s="169">
        <v>111</v>
      </c>
      <c r="BA90" s="169">
        <v>12</v>
      </c>
      <c r="BB90" s="143"/>
      <c r="BC90" s="145">
        <v>381</v>
      </c>
      <c r="BD90" s="145">
        <v>314</v>
      </c>
      <c r="BE90" s="170">
        <f t="shared" si="426"/>
        <v>0.8241469816272966</v>
      </c>
      <c r="BF90" s="168"/>
      <c r="BG90" s="169">
        <v>2</v>
      </c>
      <c r="BH90" s="169">
        <v>74</v>
      </c>
      <c r="BI90" s="169">
        <v>3</v>
      </c>
      <c r="BJ90" s="138"/>
      <c r="BK90" s="145">
        <v>136</v>
      </c>
      <c r="BL90" s="145">
        <v>50</v>
      </c>
      <c r="BM90" s="170">
        <f t="shared" si="427"/>
        <v>0.36764705882352944</v>
      </c>
      <c r="BN90" s="168"/>
      <c r="BO90" s="169"/>
      <c r="BP90" s="169"/>
      <c r="BQ90" s="169"/>
      <c r="BR90" s="143"/>
      <c r="BS90" s="145"/>
      <c r="BT90" s="145"/>
      <c r="BU90" s="170">
        <f t="shared" si="428"/>
        <v>0</v>
      </c>
      <c r="BV90" s="168"/>
      <c r="BW90" s="169"/>
      <c r="BX90" s="169"/>
      <c r="BY90" s="169"/>
      <c r="BZ90" s="143"/>
      <c r="CA90" s="145"/>
      <c r="CB90" s="145"/>
      <c r="CC90" s="170">
        <f t="shared" si="429"/>
        <v>0</v>
      </c>
      <c r="CD90" s="168"/>
      <c r="CE90" s="169">
        <v>8</v>
      </c>
      <c r="CF90" s="169">
        <v>494</v>
      </c>
      <c r="CG90" s="169">
        <v>20</v>
      </c>
      <c r="CH90" s="143"/>
      <c r="CI90" s="145">
        <v>627</v>
      </c>
      <c r="CJ90" s="145">
        <v>177</v>
      </c>
      <c r="CK90" s="170">
        <f t="shared" si="430"/>
        <v>0.28229665071770332</v>
      </c>
      <c r="CL90" s="168"/>
      <c r="CM90" s="169"/>
      <c r="CN90" s="169"/>
      <c r="CO90" s="169"/>
      <c r="CP90" s="143"/>
      <c r="CQ90" s="145"/>
      <c r="CR90" s="145"/>
      <c r="CS90" s="170">
        <f t="shared" si="431"/>
        <v>0</v>
      </c>
      <c r="CT90" s="168"/>
      <c r="CU90" s="169">
        <v>6</v>
      </c>
      <c r="CV90" s="169">
        <v>304</v>
      </c>
      <c r="CW90" s="169">
        <v>21</v>
      </c>
      <c r="CX90" s="143"/>
      <c r="CY90" s="145">
        <v>467</v>
      </c>
      <c r="CZ90" s="145">
        <v>147</v>
      </c>
      <c r="DA90" s="170">
        <f t="shared" si="432"/>
        <v>0.31477516059957172</v>
      </c>
      <c r="DB90" s="168"/>
      <c r="DC90" s="169">
        <v>7.3</v>
      </c>
      <c r="DD90" s="169">
        <v>321</v>
      </c>
      <c r="DE90" s="169">
        <v>21</v>
      </c>
      <c r="DF90" s="143"/>
      <c r="DG90" s="145">
        <v>634</v>
      </c>
      <c r="DH90" s="145">
        <v>303</v>
      </c>
      <c r="DI90" s="170">
        <f t="shared" si="433"/>
        <v>0.47791798107255523</v>
      </c>
      <c r="DJ90" s="168"/>
      <c r="DK90" s="169">
        <v>8</v>
      </c>
      <c r="DL90" s="169">
        <v>392</v>
      </c>
      <c r="DM90" s="169">
        <v>19</v>
      </c>
      <c r="DN90" s="143"/>
      <c r="DO90" s="145">
        <v>467</v>
      </c>
      <c r="DP90" s="145">
        <v>4</v>
      </c>
      <c r="DQ90" s="170">
        <f t="shared" si="434"/>
        <v>8.5653104925053538E-3</v>
      </c>
      <c r="DR90" s="168"/>
      <c r="DS90" s="169"/>
      <c r="DT90" s="169"/>
      <c r="DU90" s="169"/>
      <c r="DV90" s="143"/>
      <c r="DW90" s="145"/>
      <c r="DX90" s="145"/>
      <c r="DY90" s="170">
        <f t="shared" si="435"/>
        <v>0</v>
      </c>
      <c r="DZ90" s="168"/>
      <c r="EA90" s="169">
        <v>7.3</v>
      </c>
      <c r="EB90" s="169">
        <v>419</v>
      </c>
      <c r="EC90" s="169">
        <v>31</v>
      </c>
      <c r="ED90" s="143"/>
      <c r="EE90" s="145">
        <v>926</v>
      </c>
      <c r="EF90" s="145">
        <v>531</v>
      </c>
      <c r="EG90" s="170">
        <f t="shared" si="436"/>
        <v>0.57343412526997839</v>
      </c>
      <c r="EH90" s="168"/>
      <c r="EI90" s="169"/>
      <c r="EJ90" s="169"/>
      <c r="EK90" s="169"/>
      <c r="EL90" s="143"/>
      <c r="EM90" s="145"/>
      <c r="EN90" s="145"/>
      <c r="EO90" s="170">
        <f t="shared" si="437"/>
        <v>0</v>
      </c>
      <c r="EP90" s="168"/>
      <c r="EQ90" s="169">
        <v>4.4000000000000004</v>
      </c>
      <c r="ER90" s="169">
        <v>271</v>
      </c>
      <c r="ES90" s="169">
        <v>15</v>
      </c>
      <c r="ET90" s="143"/>
      <c r="EU90" s="145">
        <v>451</v>
      </c>
      <c r="EV90" s="145">
        <v>198</v>
      </c>
      <c r="EW90" s="170">
        <f t="shared" si="438"/>
        <v>0.43902439024390244</v>
      </c>
      <c r="EX90" s="168"/>
      <c r="EY90" s="169">
        <v>8</v>
      </c>
      <c r="EZ90" s="169">
        <v>468</v>
      </c>
      <c r="FA90" s="169">
        <v>22</v>
      </c>
      <c r="FB90" s="143"/>
      <c r="FC90" s="145">
        <v>661</v>
      </c>
      <c r="FD90" s="145">
        <v>215</v>
      </c>
      <c r="FE90" s="170">
        <f t="shared" si="439"/>
        <v>0.32526475037821484</v>
      </c>
      <c r="FF90" s="168"/>
      <c r="FG90" s="169">
        <v>4</v>
      </c>
      <c r="FH90" s="169">
        <v>189</v>
      </c>
      <c r="FI90" s="169">
        <v>5</v>
      </c>
      <c r="FJ90" s="143"/>
      <c r="FK90" s="145">
        <v>155</v>
      </c>
      <c r="FL90" s="145">
        <v>-21</v>
      </c>
      <c r="FM90" s="170">
        <f t="shared" si="440"/>
        <v>-0.13548387096774195</v>
      </c>
      <c r="FN90" s="168"/>
    </row>
    <row r="91" spans="1:170" ht="16">
      <c r="A91" s="36">
        <v>42469</v>
      </c>
      <c r="B91" s="168"/>
      <c r="C91" s="169">
        <v>4</v>
      </c>
      <c r="D91" s="169">
        <v>132</v>
      </c>
      <c r="E91" s="169">
        <v>8</v>
      </c>
      <c r="F91" s="143"/>
      <c r="G91" s="145">
        <v>239</v>
      </c>
      <c r="H91" s="145">
        <v>84</v>
      </c>
      <c r="I91" s="170">
        <f t="shared" si="420"/>
        <v>0.35146443514644349</v>
      </c>
      <c r="J91" s="168"/>
      <c r="K91" s="169"/>
      <c r="L91" s="169"/>
      <c r="M91" s="169"/>
      <c r="N91" s="143"/>
      <c r="O91" s="145"/>
      <c r="P91" s="145"/>
      <c r="Q91" s="170">
        <f t="shared" si="421"/>
        <v>0</v>
      </c>
      <c r="R91" s="168"/>
      <c r="S91" s="169">
        <v>8</v>
      </c>
      <c r="T91" s="169">
        <v>375</v>
      </c>
      <c r="U91" s="169">
        <v>19</v>
      </c>
      <c r="V91" s="143"/>
      <c r="W91" s="145">
        <v>503</v>
      </c>
      <c r="X91" s="145">
        <v>93</v>
      </c>
      <c r="Y91" s="170">
        <f t="shared" si="422"/>
        <v>0.18489065606361829</v>
      </c>
      <c r="Z91" s="168"/>
      <c r="AA91" s="169">
        <v>8</v>
      </c>
      <c r="AB91" s="169">
        <v>477</v>
      </c>
      <c r="AC91" s="169">
        <v>22</v>
      </c>
      <c r="AD91" s="143"/>
      <c r="AE91" s="145">
        <v>518</v>
      </c>
      <c r="AF91" s="145">
        <v>48</v>
      </c>
      <c r="AG91" s="170">
        <f t="shared" si="423"/>
        <v>9.2664092664092659E-2</v>
      </c>
      <c r="AH91" s="168"/>
      <c r="AI91" s="169">
        <v>5</v>
      </c>
      <c r="AJ91" s="169">
        <v>179</v>
      </c>
      <c r="AK91" s="169">
        <v>17</v>
      </c>
      <c r="AL91" s="143"/>
      <c r="AM91" s="145">
        <v>247</v>
      </c>
      <c r="AN91" s="145">
        <v>130.32</v>
      </c>
      <c r="AO91" s="170">
        <f t="shared" si="424"/>
        <v>0.52761133603238863</v>
      </c>
      <c r="AP91" s="168"/>
      <c r="AQ91" s="169">
        <v>8</v>
      </c>
      <c r="AR91" s="169">
        <v>355</v>
      </c>
      <c r="AS91" s="169">
        <v>21</v>
      </c>
      <c r="AT91" s="143"/>
      <c r="AU91" s="145">
        <v>573</v>
      </c>
      <c r="AV91" s="145">
        <v>168</v>
      </c>
      <c r="AW91" s="170">
        <f t="shared" si="425"/>
        <v>0.29319371727748689</v>
      </c>
      <c r="AX91" s="168"/>
      <c r="AY91" s="169"/>
      <c r="AZ91" s="169"/>
      <c r="BA91" s="169"/>
      <c r="BB91" s="143"/>
      <c r="BC91" s="145"/>
      <c r="BD91" s="145"/>
      <c r="BE91" s="170">
        <f t="shared" si="426"/>
        <v>0</v>
      </c>
      <c r="BF91" s="168"/>
      <c r="BG91" s="169">
        <v>4</v>
      </c>
      <c r="BH91" s="169">
        <v>170</v>
      </c>
      <c r="BI91" s="169">
        <v>4</v>
      </c>
      <c r="BJ91" s="143"/>
      <c r="BK91" s="145">
        <v>106</v>
      </c>
      <c r="BL91" s="145">
        <v>-70</v>
      </c>
      <c r="BM91" s="170">
        <f t="shared" si="427"/>
        <v>-0.660377358490566</v>
      </c>
      <c r="BN91" s="168"/>
      <c r="BO91" s="169">
        <v>5</v>
      </c>
      <c r="BP91" s="169">
        <v>104</v>
      </c>
      <c r="BQ91" s="169">
        <v>8</v>
      </c>
      <c r="BR91" s="143"/>
      <c r="BS91" s="145">
        <v>223</v>
      </c>
      <c r="BT91" s="145">
        <v>71</v>
      </c>
      <c r="BU91" s="170">
        <f t="shared" si="428"/>
        <v>0.31838565022421522</v>
      </c>
      <c r="BV91" s="168"/>
      <c r="BW91" s="169"/>
      <c r="BX91" s="169"/>
      <c r="BY91" s="169"/>
      <c r="BZ91" s="143"/>
      <c r="CA91" s="145"/>
      <c r="CB91" s="145"/>
      <c r="CC91" s="170">
        <f t="shared" si="429"/>
        <v>0</v>
      </c>
      <c r="CD91" s="168"/>
      <c r="CE91" s="169">
        <v>7.2</v>
      </c>
      <c r="CF91" s="169">
        <v>428</v>
      </c>
      <c r="CG91" s="169">
        <v>23</v>
      </c>
      <c r="CH91" s="143"/>
      <c r="CI91" s="145">
        <v>539</v>
      </c>
      <c r="CJ91" s="145">
        <v>169</v>
      </c>
      <c r="CK91" s="170">
        <f t="shared" si="430"/>
        <v>0.313543599257885</v>
      </c>
      <c r="CL91" s="168"/>
      <c r="CM91" s="169"/>
      <c r="CN91" s="169"/>
      <c r="CO91" s="169"/>
      <c r="CP91" s="143"/>
      <c r="CQ91" s="145"/>
      <c r="CR91" s="145"/>
      <c r="CS91" s="170">
        <f t="shared" si="431"/>
        <v>0</v>
      </c>
      <c r="CT91" s="168"/>
      <c r="CU91" s="169">
        <v>6</v>
      </c>
      <c r="CV91" s="169">
        <v>336</v>
      </c>
      <c r="CW91" s="169">
        <v>20</v>
      </c>
      <c r="CX91" s="143"/>
      <c r="CY91" s="145">
        <v>422</v>
      </c>
      <c r="CZ91" s="145">
        <v>102</v>
      </c>
      <c r="DA91" s="170">
        <f t="shared" si="432"/>
        <v>0.24170616113744076</v>
      </c>
      <c r="DB91" s="168"/>
      <c r="DC91" s="169">
        <v>5.4</v>
      </c>
      <c r="DD91" s="169">
        <v>220</v>
      </c>
      <c r="DE91" s="169">
        <v>13</v>
      </c>
      <c r="DF91" s="143"/>
      <c r="DG91" s="145">
        <v>364</v>
      </c>
      <c r="DH91" s="145">
        <v>143</v>
      </c>
      <c r="DI91" s="170">
        <f t="shared" si="433"/>
        <v>0.39285714285714285</v>
      </c>
      <c r="DJ91" s="168"/>
      <c r="DK91" s="169">
        <v>8</v>
      </c>
      <c r="DL91" s="169">
        <v>330</v>
      </c>
      <c r="DM91" s="169">
        <v>20</v>
      </c>
      <c r="DN91" s="143"/>
      <c r="DO91" s="145">
        <v>483</v>
      </c>
      <c r="DP91" s="145">
        <v>76</v>
      </c>
      <c r="DQ91" s="170">
        <f t="shared" si="434"/>
        <v>0.15734989648033126</v>
      </c>
      <c r="DR91" s="168"/>
      <c r="DS91" s="169"/>
      <c r="DT91" s="169"/>
      <c r="DU91" s="169"/>
      <c r="DV91" s="143"/>
      <c r="DW91" s="145"/>
      <c r="DX91" s="145"/>
      <c r="DY91" s="170">
        <f t="shared" si="435"/>
        <v>0</v>
      </c>
      <c r="DZ91" s="168"/>
      <c r="EA91" s="169">
        <v>8.3000000000000007</v>
      </c>
      <c r="EB91" s="169">
        <v>458</v>
      </c>
      <c r="EC91" s="169">
        <v>35</v>
      </c>
      <c r="ED91" s="143"/>
      <c r="EE91" s="145">
        <v>840</v>
      </c>
      <c r="EF91" s="145">
        <v>429</v>
      </c>
      <c r="EG91" s="170">
        <f t="shared" si="436"/>
        <v>0.51071428571428568</v>
      </c>
      <c r="EH91" s="168"/>
      <c r="EI91" s="169">
        <v>2</v>
      </c>
      <c r="EJ91" s="169">
        <v>133</v>
      </c>
      <c r="EK91" s="169">
        <v>5</v>
      </c>
      <c r="EL91" s="143"/>
      <c r="EM91" s="145">
        <v>150</v>
      </c>
      <c r="EN91" s="145">
        <v>32</v>
      </c>
      <c r="EO91" s="170">
        <f t="shared" si="437"/>
        <v>0.21333333333333335</v>
      </c>
      <c r="EP91" s="168"/>
      <c r="EQ91" s="169">
        <v>4</v>
      </c>
      <c r="ER91" s="169">
        <v>233</v>
      </c>
      <c r="ES91" s="169">
        <v>14</v>
      </c>
      <c r="ET91" s="143"/>
      <c r="EU91" s="145">
        <v>437</v>
      </c>
      <c r="EV91" s="145">
        <v>229</v>
      </c>
      <c r="EW91" s="170">
        <f t="shared" si="438"/>
        <v>0.52402745995423339</v>
      </c>
      <c r="EX91" s="168"/>
      <c r="EY91" s="169">
        <v>6.3</v>
      </c>
      <c r="EZ91" s="169">
        <v>392</v>
      </c>
      <c r="FA91" s="169">
        <v>13</v>
      </c>
      <c r="FB91" s="143"/>
      <c r="FC91" s="145">
        <v>380</v>
      </c>
      <c r="FD91" s="145">
        <v>37</v>
      </c>
      <c r="FE91" s="170">
        <f t="shared" si="439"/>
        <v>9.7368421052631576E-2</v>
      </c>
      <c r="FF91" s="168"/>
      <c r="FG91" s="173"/>
      <c r="FH91" s="173"/>
      <c r="FI91" s="173"/>
      <c r="FJ91" s="174"/>
      <c r="FK91" s="18"/>
      <c r="FL91" s="18"/>
      <c r="FM91" s="170">
        <f t="shared" si="440"/>
        <v>0</v>
      </c>
      <c r="FN91" s="168"/>
    </row>
    <row r="92" spans="1:170" ht="16">
      <c r="A92" s="36">
        <v>42470</v>
      </c>
      <c r="B92" s="168"/>
      <c r="C92" s="173">
        <v>3.5</v>
      </c>
      <c r="D92" s="173">
        <v>132</v>
      </c>
      <c r="E92" s="173">
        <v>8</v>
      </c>
      <c r="F92" s="174"/>
      <c r="G92" s="18">
        <v>253</v>
      </c>
      <c r="H92" s="18">
        <v>118</v>
      </c>
      <c r="I92" s="175">
        <f t="shared" si="420"/>
        <v>0.466403162055336</v>
      </c>
      <c r="J92" s="168"/>
      <c r="K92" s="173"/>
      <c r="L92" s="173"/>
      <c r="M92" s="173"/>
      <c r="N92" s="174"/>
      <c r="O92" s="18"/>
      <c r="P92" s="18"/>
      <c r="Q92" s="175">
        <f t="shared" si="421"/>
        <v>0</v>
      </c>
      <c r="R92" s="168"/>
      <c r="S92" s="173">
        <v>8</v>
      </c>
      <c r="T92" s="173">
        <v>441</v>
      </c>
      <c r="U92" s="173">
        <v>33</v>
      </c>
      <c r="V92" s="174"/>
      <c r="W92" s="18">
        <v>714</v>
      </c>
      <c r="X92" s="18">
        <v>260</v>
      </c>
      <c r="Y92" s="175">
        <f t="shared" si="422"/>
        <v>0.36414565826330531</v>
      </c>
      <c r="Z92" s="168"/>
      <c r="AA92" s="173">
        <v>8</v>
      </c>
      <c r="AB92" s="173">
        <v>132</v>
      </c>
      <c r="AC92" s="173">
        <v>38</v>
      </c>
      <c r="AD92" s="174"/>
      <c r="AE92" s="18">
        <v>902</v>
      </c>
      <c r="AF92" s="18">
        <v>449</v>
      </c>
      <c r="AG92" s="175">
        <f t="shared" si="423"/>
        <v>0.49778270509977829</v>
      </c>
      <c r="AH92" s="168"/>
      <c r="AI92" s="173">
        <v>5</v>
      </c>
      <c r="AJ92" s="173">
        <v>260</v>
      </c>
      <c r="AK92" s="173">
        <v>18</v>
      </c>
      <c r="AL92" s="174"/>
      <c r="AM92" s="18">
        <v>313</v>
      </c>
      <c r="AN92" s="18">
        <v>60</v>
      </c>
      <c r="AO92" s="175">
        <f t="shared" si="424"/>
        <v>0.19169329073482427</v>
      </c>
      <c r="AP92" s="168"/>
      <c r="AQ92" s="173">
        <v>8</v>
      </c>
      <c r="AR92" s="173">
        <v>373</v>
      </c>
      <c r="AS92" s="173">
        <v>20</v>
      </c>
      <c r="AT92" s="174"/>
      <c r="AU92" s="18">
        <v>521</v>
      </c>
      <c r="AV92" s="18">
        <v>99</v>
      </c>
      <c r="AW92" s="175">
        <f t="shared" si="425"/>
        <v>0.19001919385796545</v>
      </c>
      <c r="AX92" s="168"/>
      <c r="AY92" s="173"/>
      <c r="AZ92" s="173"/>
      <c r="BA92" s="173"/>
      <c r="BB92" s="174"/>
      <c r="BC92" s="18"/>
      <c r="BD92" s="18"/>
      <c r="BE92" s="175">
        <f t="shared" si="426"/>
        <v>0</v>
      </c>
      <c r="BF92" s="168"/>
      <c r="BG92" s="169"/>
      <c r="BH92" s="169"/>
      <c r="BI92" s="169"/>
      <c r="BJ92" s="138"/>
      <c r="BK92" s="145"/>
      <c r="BL92" s="145"/>
      <c r="BM92" s="175">
        <f t="shared" si="427"/>
        <v>0</v>
      </c>
      <c r="BN92" s="168"/>
      <c r="BO92" s="173">
        <v>4</v>
      </c>
      <c r="BP92" s="173">
        <v>100</v>
      </c>
      <c r="BQ92" s="173">
        <v>8</v>
      </c>
      <c r="BR92" s="174"/>
      <c r="BS92" s="18">
        <v>186</v>
      </c>
      <c r="BT92" s="18">
        <v>53</v>
      </c>
      <c r="BU92" s="175">
        <f t="shared" si="428"/>
        <v>0.28494623655913981</v>
      </c>
      <c r="BV92" s="168"/>
      <c r="BW92" s="173"/>
      <c r="BX92" s="173"/>
      <c r="BY92" s="173"/>
      <c r="BZ92" s="174"/>
      <c r="CA92" s="18"/>
      <c r="CB92" s="18"/>
      <c r="CC92" s="175">
        <f t="shared" si="429"/>
        <v>0</v>
      </c>
      <c r="CD92" s="168"/>
      <c r="CE92" s="173">
        <v>8</v>
      </c>
      <c r="CF92" s="173">
        <v>436</v>
      </c>
      <c r="CG92" s="173">
        <v>26</v>
      </c>
      <c r="CH92" s="174"/>
      <c r="CI92" s="18">
        <v>686</v>
      </c>
      <c r="CJ92" s="18">
        <v>290</v>
      </c>
      <c r="CK92" s="175">
        <f t="shared" si="430"/>
        <v>0.42274052478134111</v>
      </c>
      <c r="CL92" s="168"/>
      <c r="CM92" s="173"/>
      <c r="CN92" s="173"/>
      <c r="CO92" s="173"/>
      <c r="CP92" s="174"/>
      <c r="CQ92" s="18"/>
      <c r="CR92" s="18"/>
      <c r="CS92" s="175">
        <f t="shared" si="431"/>
        <v>0</v>
      </c>
      <c r="CT92" s="168"/>
      <c r="CU92" s="173">
        <v>6</v>
      </c>
      <c r="CV92" s="173">
        <v>377</v>
      </c>
      <c r="CW92" s="173">
        <v>25</v>
      </c>
      <c r="CX92" s="174"/>
      <c r="CY92" s="18">
        <v>491</v>
      </c>
      <c r="CZ92" s="18">
        <v>141</v>
      </c>
      <c r="DA92" s="175">
        <f t="shared" si="432"/>
        <v>0.28716904276985744</v>
      </c>
      <c r="DB92" s="168"/>
      <c r="DC92" s="173">
        <v>5</v>
      </c>
      <c r="DD92" s="173">
        <v>191</v>
      </c>
      <c r="DE92" s="173">
        <v>9</v>
      </c>
      <c r="DF92" s="174"/>
      <c r="DG92" s="18">
        <v>248</v>
      </c>
      <c r="DH92" s="18">
        <v>47</v>
      </c>
      <c r="DI92" s="175">
        <f t="shared" si="433"/>
        <v>0.18951612903225806</v>
      </c>
      <c r="DJ92" s="168"/>
      <c r="DK92" s="173">
        <v>8</v>
      </c>
      <c r="DL92" s="173">
        <v>285</v>
      </c>
      <c r="DM92" s="173">
        <v>19</v>
      </c>
      <c r="DN92" s="174"/>
      <c r="DO92" s="18">
        <v>585</v>
      </c>
      <c r="DP92" s="18">
        <v>198</v>
      </c>
      <c r="DQ92" s="175">
        <f t="shared" si="434"/>
        <v>0.33846153846153848</v>
      </c>
      <c r="DR92" s="168"/>
      <c r="DS92" s="173"/>
      <c r="DT92" s="173"/>
      <c r="DU92" s="173"/>
      <c r="DV92" s="174"/>
      <c r="DW92" s="18"/>
      <c r="DX92" s="18"/>
      <c r="DY92" s="175">
        <f t="shared" si="435"/>
        <v>0</v>
      </c>
      <c r="DZ92" s="168"/>
      <c r="EA92" s="173">
        <v>7</v>
      </c>
      <c r="EB92" s="173">
        <v>445</v>
      </c>
      <c r="EC92" s="173">
        <v>19</v>
      </c>
      <c r="ED92" s="174"/>
      <c r="EE92" s="18">
        <v>547</v>
      </c>
      <c r="EF92" s="18">
        <v>161</v>
      </c>
      <c r="EG92" s="175">
        <f t="shared" si="436"/>
        <v>0.29433272394881171</v>
      </c>
      <c r="EH92" s="168"/>
      <c r="EI92" s="173">
        <v>2.2999999999999998</v>
      </c>
      <c r="EJ92" s="173">
        <v>125</v>
      </c>
      <c r="EK92" s="173">
        <v>7</v>
      </c>
      <c r="EL92" s="174"/>
      <c r="EM92" s="18">
        <v>202</v>
      </c>
      <c r="EN92" s="18">
        <v>80</v>
      </c>
      <c r="EO92" s="175">
        <f t="shared" si="437"/>
        <v>0.39603960396039606</v>
      </c>
      <c r="EP92" s="168"/>
      <c r="EQ92" s="173">
        <v>1</v>
      </c>
      <c r="ER92" s="173">
        <v>73</v>
      </c>
      <c r="ES92" s="173">
        <v>3</v>
      </c>
      <c r="ET92" s="174"/>
      <c r="EU92" s="18">
        <v>101</v>
      </c>
      <c r="EV92" s="18">
        <v>40</v>
      </c>
      <c r="EW92" s="175">
        <f t="shared" si="438"/>
        <v>0.39603960396039606</v>
      </c>
      <c r="EX92" s="168"/>
      <c r="EY92" s="173">
        <v>8.3000000000000007</v>
      </c>
      <c r="EZ92" s="173">
        <v>436</v>
      </c>
      <c r="FA92" s="173">
        <v>23</v>
      </c>
      <c r="FB92" s="174"/>
      <c r="FC92" s="18">
        <v>567</v>
      </c>
      <c r="FD92" s="18">
        <v>152</v>
      </c>
      <c r="FE92" s="175">
        <f t="shared" si="439"/>
        <v>0.26807760141093473</v>
      </c>
      <c r="FF92" s="168"/>
      <c r="FG92" s="173">
        <v>4</v>
      </c>
      <c r="FH92" s="173">
        <v>230</v>
      </c>
      <c r="FI92" s="173">
        <v>8</v>
      </c>
      <c r="FJ92" s="174"/>
      <c r="FK92" s="18">
        <v>261</v>
      </c>
      <c r="FL92" s="18">
        <v>35</v>
      </c>
      <c r="FM92" s="175">
        <f t="shared" si="440"/>
        <v>0.13409961685823754</v>
      </c>
      <c r="FN92" s="168"/>
    </row>
    <row r="93" spans="1:170" ht="16">
      <c r="A93" s="36">
        <v>42471</v>
      </c>
      <c r="B93" s="168"/>
      <c r="C93" s="173">
        <v>180</v>
      </c>
      <c r="D93" s="173">
        <v>5.4</v>
      </c>
      <c r="E93" s="173">
        <v>13</v>
      </c>
      <c r="F93" s="174"/>
      <c r="G93" s="178">
        <v>463</v>
      </c>
      <c r="H93" s="178">
        <v>251</v>
      </c>
      <c r="I93" s="179">
        <f t="shared" si="420"/>
        <v>0.54211663066954641</v>
      </c>
      <c r="J93" s="168"/>
      <c r="K93" s="173"/>
      <c r="L93" s="173"/>
      <c r="M93" s="173"/>
      <c r="N93" s="174"/>
      <c r="O93" s="18"/>
      <c r="P93" s="18"/>
      <c r="Q93" s="179">
        <f t="shared" si="421"/>
        <v>0</v>
      </c>
      <c r="R93" s="168"/>
      <c r="S93" s="173">
        <v>8</v>
      </c>
      <c r="T93" s="173">
        <v>420</v>
      </c>
      <c r="U93" s="173">
        <v>22</v>
      </c>
      <c r="V93" s="174"/>
      <c r="W93" s="18">
        <v>652</v>
      </c>
      <c r="X93" s="18">
        <v>206</v>
      </c>
      <c r="Y93" s="179">
        <f t="shared" si="422"/>
        <v>0.31595092024539878</v>
      </c>
      <c r="Z93" s="168"/>
      <c r="AA93" s="173">
        <v>8</v>
      </c>
      <c r="AB93" s="173">
        <v>454</v>
      </c>
      <c r="AC93" s="173">
        <v>18</v>
      </c>
      <c r="AD93" s="174"/>
      <c r="AE93" s="18">
        <v>553</v>
      </c>
      <c r="AF93" s="18">
        <v>84</v>
      </c>
      <c r="AG93" s="179">
        <f t="shared" si="423"/>
        <v>0.15189873417721519</v>
      </c>
      <c r="AH93" s="168"/>
      <c r="AI93" s="173"/>
      <c r="AJ93" s="173"/>
      <c r="AK93" s="173"/>
      <c r="AL93" s="174"/>
      <c r="AM93" s="18"/>
      <c r="AN93" s="18"/>
      <c r="AO93" s="179">
        <f t="shared" si="424"/>
        <v>0</v>
      </c>
      <c r="AP93" s="168"/>
      <c r="AQ93" s="173">
        <v>8</v>
      </c>
      <c r="AR93" s="173">
        <v>381</v>
      </c>
      <c r="AS93" s="173">
        <v>16</v>
      </c>
      <c r="AT93" s="174"/>
      <c r="AU93" s="18">
        <v>658</v>
      </c>
      <c r="AV93" s="18">
        <v>227</v>
      </c>
      <c r="AW93" s="179">
        <f t="shared" si="425"/>
        <v>0.34498480243161095</v>
      </c>
      <c r="AX93" s="168"/>
      <c r="AY93" s="173">
        <v>8</v>
      </c>
      <c r="AZ93" s="173">
        <v>110</v>
      </c>
      <c r="BA93" s="173">
        <v>13</v>
      </c>
      <c r="BB93" s="174"/>
      <c r="BC93" s="18">
        <v>491</v>
      </c>
      <c r="BD93" s="18">
        <v>230</v>
      </c>
      <c r="BE93" s="179">
        <f t="shared" si="426"/>
        <v>0.46843177189409368</v>
      </c>
      <c r="BF93" s="168"/>
      <c r="BG93" s="173"/>
      <c r="BH93" s="173"/>
      <c r="BI93" s="173"/>
      <c r="BJ93" s="174"/>
      <c r="BK93" s="18"/>
      <c r="BL93" s="18"/>
      <c r="BM93" s="179">
        <f t="shared" si="427"/>
        <v>0</v>
      </c>
      <c r="BN93" s="168"/>
      <c r="BO93" s="173">
        <v>3</v>
      </c>
      <c r="BP93" s="173">
        <v>66</v>
      </c>
      <c r="BQ93" s="173">
        <v>2</v>
      </c>
      <c r="BR93" s="174"/>
      <c r="BS93" s="18">
        <v>110</v>
      </c>
      <c r="BT93" s="18">
        <v>15</v>
      </c>
      <c r="BU93" s="179">
        <f t="shared" si="428"/>
        <v>0.13636363636363635</v>
      </c>
      <c r="BV93" s="168"/>
      <c r="BW93" s="173"/>
      <c r="BX93" s="173"/>
      <c r="BY93" s="173"/>
      <c r="BZ93" s="174"/>
      <c r="CA93" s="18"/>
      <c r="CB93" s="18"/>
      <c r="CC93" s="179">
        <f t="shared" si="429"/>
        <v>0</v>
      </c>
      <c r="CD93" s="168"/>
      <c r="CE93" s="173">
        <v>7.3</v>
      </c>
      <c r="CF93" s="173">
        <v>417</v>
      </c>
      <c r="CG93" s="173">
        <v>17</v>
      </c>
      <c r="CH93" s="174"/>
      <c r="CI93" s="18">
        <v>458</v>
      </c>
      <c r="CJ93" s="18">
        <v>81</v>
      </c>
      <c r="CK93" s="179">
        <f t="shared" si="430"/>
        <v>0.17685589519650655</v>
      </c>
      <c r="CL93" s="168"/>
      <c r="CM93" s="173"/>
      <c r="CN93" s="173"/>
      <c r="CO93" s="173"/>
      <c r="CP93" s="174"/>
      <c r="CQ93" s="18"/>
      <c r="CR93" s="18"/>
      <c r="CS93" s="179">
        <f t="shared" si="431"/>
        <v>0</v>
      </c>
      <c r="CT93" s="168"/>
      <c r="CU93" s="173">
        <v>6</v>
      </c>
      <c r="CV93" s="173">
        <v>337</v>
      </c>
      <c r="CW93" s="173">
        <v>23</v>
      </c>
      <c r="CX93" s="174"/>
      <c r="CY93" s="18">
        <v>425</v>
      </c>
      <c r="CZ93" s="18">
        <v>94</v>
      </c>
      <c r="DA93" s="179">
        <f t="shared" si="432"/>
        <v>0.22117647058823531</v>
      </c>
      <c r="DB93" s="168"/>
      <c r="DC93" s="173">
        <v>7.2</v>
      </c>
      <c r="DD93" s="173">
        <v>314</v>
      </c>
      <c r="DE93" s="173">
        <v>9</v>
      </c>
      <c r="DF93" s="174"/>
      <c r="DG93" s="18">
        <v>347</v>
      </c>
      <c r="DH93" s="18">
        <v>32</v>
      </c>
      <c r="DI93" s="179">
        <f t="shared" si="433"/>
        <v>9.2219020172910657E-2</v>
      </c>
      <c r="DJ93" s="168"/>
      <c r="DK93" s="173">
        <v>8</v>
      </c>
      <c r="DL93" s="173">
        <v>434</v>
      </c>
      <c r="DM93" s="173">
        <v>14</v>
      </c>
      <c r="DN93" s="174"/>
      <c r="DO93" s="18">
        <v>464</v>
      </c>
      <c r="DP93" s="18">
        <v>-11</v>
      </c>
      <c r="DQ93" s="179">
        <f t="shared" si="434"/>
        <v>-2.3706896551724137E-2</v>
      </c>
      <c r="DR93" s="168"/>
      <c r="DS93" s="173"/>
      <c r="DT93" s="173"/>
      <c r="DU93" s="173"/>
      <c r="DV93" s="174"/>
      <c r="DW93" s="18"/>
      <c r="DX93" s="18"/>
      <c r="DY93" s="179">
        <f t="shared" si="435"/>
        <v>0</v>
      </c>
      <c r="DZ93" s="168"/>
      <c r="EA93" s="173">
        <v>8.3000000000000007</v>
      </c>
      <c r="EB93" s="173">
        <v>517</v>
      </c>
      <c r="EC93" s="173">
        <v>22</v>
      </c>
      <c r="ED93" s="174"/>
      <c r="EE93" s="18">
        <v>640</v>
      </c>
      <c r="EF93" s="18">
        <v>183</v>
      </c>
      <c r="EG93" s="179">
        <f t="shared" si="436"/>
        <v>0.28593750000000001</v>
      </c>
      <c r="EH93" s="168"/>
      <c r="EI93" s="173"/>
      <c r="EJ93" s="173"/>
      <c r="EK93" s="173"/>
      <c r="EL93" s="174"/>
      <c r="EM93" s="18"/>
      <c r="EN93" s="18"/>
      <c r="EO93" s="179">
        <f t="shared" si="437"/>
        <v>0</v>
      </c>
      <c r="EP93" s="168"/>
      <c r="EQ93" s="173"/>
      <c r="ER93" s="173"/>
      <c r="ES93" s="173"/>
      <c r="ET93" s="174"/>
      <c r="EU93" s="18"/>
      <c r="EV93" s="18"/>
      <c r="EW93" s="179">
        <f t="shared" si="438"/>
        <v>0</v>
      </c>
      <c r="EX93" s="168"/>
      <c r="EY93" s="173">
        <v>8.3000000000000007</v>
      </c>
      <c r="EZ93" s="173">
        <v>481</v>
      </c>
      <c r="FA93" s="173">
        <v>22</v>
      </c>
      <c r="FB93" s="174"/>
      <c r="FC93" s="18">
        <v>618</v>
      </c>
      <c r="FD93" s="18">
        <v>173</v>
      </c>
      <c r="FE93" s="179">
        <f t="shared" si="439"/>
        <v>0.27993527508090615</v>
      </c>
      <c r="FF93" s="168"/>
      <c r="FG93" s="173">
        <v>4</v>
      </c>
      <c r="FH93" s="173">
        <v>195</v>
      </c>
      <c r="FI93" s="173">
        <v>6</v>
      </c>
      <c r="FJ93" s="176"/>
      <c r="FK93" s="18">
        <v>224</v>
      </c>
      <c r="FL93" s="18">
        <v>30</v>
      </c>
      <c r="FM93" s="179">
        <f t="shared" si="440"/>
        <v>0.13392857142857142</v>
      </c>
      <c r="FN93" s="168"/>
    </row>
    <row r="94" spans="1:170" ht="16">
      <c r="A94" s="36">
        <v>42472</v>
      </c>
      <c r="B94" s="168"/>
      <c r="C94" s="173">
        <v>4.0999999999999996</v>
      </c>
      <c r="D94" s="173">
        <v>107</v>
      </c>
      <c r="E94" s="173">
        <v>4</v>
      </c>
      <c r="F94" s="174"/>
      <c r="G94" s="18">
        <v>89</v>
      </c>
      <c r="H94" s="18">
        <v>-38</v>
      </c>
      <c r="I94" s="175">
        <f t="shared" si="420"/>
        <v>-0.42696629213483145</v>
      </c>
      <c r="J94" s="168"/>
      <c r="K94" s="173"/>
      <c r="L94" s="173"/>
      <c r="M94" s="173"/>
      <c r="N94" s="174"/>
      <c r="O94" s="18"/>
      <c r="P94" s="18"/>
      <c r="Q94" s="175">
        <f t="shared" si="421"/>
        <v>0</v>
      </c>
      <c r="R94" s="168"/>
      <c r="S94" s="173">
        <v>8</v>
      </c>
      <c r="T94" s="173">
        <v>371</v>
      </c>
      <c r="U94" s="173">
        <v>15</v>
      </c>
      <c r="V94" s="174"/>
      <c r="W94" s="18">
        <v>367</v>
      </c>
      <c r="X94" s="18">
        <v>7</v>
      </c>
      <c r="Y94" s="175">
        <f t="shared" si="422"/>
        <v>1.9073569482288829E-2</v>
      </c>
      <c r="Z94" s="168"/>
      <c r="AA94" s="173">
        <v>8</v>
      </c>
      <c r="AB94" s="173">
        <v>450</v>
      </c>
      <c r="AC94" s="173">
        <v>29</v>
      </c>
      <c r="AD94" s="176"/>
      <c r="AE94" s="18">
        <v>838</v>
      </c>
      <c r="AF94" s="18">
        <v>441</v>
      </c>
      <c r="AG94" s="175">
        <f t="shared" si="423"/>
        <v>0.52625298329355608</v>
      </c>
      <c r="AH94" s="168"/>
      <c r="AI94" s="173">
        <v>5.0999999999999996</v>
      </c>
      <c r="AJ94" s="173">
        <v>224</v>
      </c>
      <c r="AK94" s="173">
        <v>21</v>
      </c>
      <c r="AL94" s="174"/>
      <c r="AM94" s="18">
        <v>227</v>
      </c>
      <c r="AN94" s="18">
        <v>26</v>
      </c>
      <c r="AO94" s="175">
        <f t="shared" si="424"/>
        <v>0.11453744493392071</v>
      </c>
      <c r="AP94" s="168"/>
      <c r="AQ94" s="173">
        <v>8</v>
      </c>
      <c r="AR94" s="173">
        <v>336</v>
      </c>
      <c r="AS94" s="173">
        <v>30</v>
      </c>
      <c r="AT94" s="174"/>
      <c r="AU94" s="18">
        <v>862</v>
      </c>
      <c r="AV94" s="18">
        <v>510</v>
      </c>
      <c r="AW94" s="175">
        <f t="shared" si="425"/>
        <v>0.59164733178654294</v>
      </c>
      <c r="AX94" s="168"/>
      <c r="AY94" s="173">
        <v>8</v>
      </c>
      <c r="AZ94" s="173">
        <v>379</v>
      </c>
      <c r="BA94" s="173">
        <v>14</v>
      </c>
      <c r="BB94" s="174"/>
      <c r="BC94" s="18">
        <v>477</v>
      </c>
      <c r="BD94" s="18">
        <v>119</v>
      </c>
      <c r="BE94" s="175">
        <f t="shared" si="426"/>
        <v>0.24947589098532494</v>
      </c>
      <c r="BF94" s="168"/>
      <c r="BG94" s="173"/>
      <c r="BH94" s="173"/>
      <c r="BI94" s="173"/>
      <c r="BJ94" s="174"/>
      <c r="BK94" s="18"/>
      <c r="BL94" s="18"/>
      <c r="BM94" s="175">
        <f t="shared" si="427"/>
        <v>0</v>
      </c>
      <c r="BN94" s="168"/>
      <c r="BO94" s="173">
        <v>5</v>
      </c>
      <c r="BP94" s="173">
        <v>105</v>
      </c>
      <c r="BQ94" s="173">
        <v>7</v>
      </c>
      <c r="BR94" s="174"/>
      <c r="BS94" s="18">
        <v>266</v>
      </c>
      <c r="BT94" s="18">
        <v>126</v>
      </c>
      <c r="BU94" s="175">
        <f t="shared" si="428"/>
        <v>0.47368421052631576</v>
      </c>
      <c r="BV94" s="168"/>
      <c r="BW94" s="173"/>
      <c r="BX94" s="173"/>
      <c r="BY94" s="173"/>
      <c r="BZ94" s="174"/>
      <c r="CA94" s="18"/>
      <c r="CB94" s="18"/>
      <c r="CC94" s="175">
        <f t="shared" si="429"/>
        <v>0</v>
      </c>
      <c r="CD94" s="168"/>
      <c r="CE94" s="173">
        <v>8</v>
      </c>
      <c r="CF94" s="173">
        <v>366</v>
      </c>
      <c r="CG94" s="173">
        <v>15</v>
      </c>
      <c r="CH94" s="174"/>
      <c r="CI94" s="18">
        <v>478</v>
      </c>
      <c r="CJ94" s="18">
        <v>175</v>
      </c>
      <c r="CK94" s="175">
        <f t="shared" si="430"/>
        <v>0.36610878661087864</v>
      </c>
      <c r="CL94" s="168"/>
      <c r="CM94" s="173"/>
      <c r="CN94" s="173"/>
      <c r="CO94" s="173"/>
      <c r="CP94" s="174"/>
      <c r="CQ94" s="18"/>
      <c r="CR94" s="18"/>
      <c r="CS94" s="175">
        <f t="shared" si="431"/>
        <v>0</v>
      </c>
      <c r="CT94" s="168"/>
      <c r="CU94" s="173">
        <v>5</v>
      </c>
      <c r="CV94" s="173">
        <v>344</v>
      </c>
      <c r="CW94" s="173">
        <v>26</v>
      </c>
      <c r="CX94" s="174"/>
      <c r="CY94" s="18">
        <v>343</v>
      </c>
      <c r="CZ94" s="18">
        <v>34</v>
      </c>
      <c r="DA94" s="175">
        <f t="shared" si="432"/>
        <v>9.9125364431486881E-2</v>
      </c>
      <c r="DB94" s="168"/>
      <c r="DC94" s="173">
        <v>7.2</v>
      </c>
      <c r="DD94" s="173">
        <v>358</v>
      </c>
      <c r="DE94" s="173">
        <v>14</v>
      </c>
      <c r="DF94" s="174"/>
      <c r="DG94" s="18">
        <v>337</v>
      </c>
      <c r="DH94" s="18">
        <v>52</v>
      </c>
      <c r="DI94" s="175">
        <f t="shared" si="433"/>
        <v>0.1543026706231454</v>
      </c>
      <c r="DJ94" s="168"/>
      <c r="DK94" s="173">
        <v>8</v>
      </c>
      <c r="DL94" s="173">
        <v>308</v>
      </c>
      <c r="DM94" s="173">
        <v>15</v>
      </c>
      <c r="DN94" s="174"/>
      <c r="DO94" s="18">
        <v>405</v>
      </c>
      <c r="DP94" s="18">
        <v>51</v>
      </c>
      <c r="DQ94" s="175">
        <f t="shared" si="434"/>
        <v>0.12592592592592591</v>
      </c>
      <c r="DR94" s="168"/>
      <c r="DS94" s="173"/>
      <c r="DT94" s="173"/>
      <c r="DU94" s="173"/>
      <c r="DV94" s="174"/>
      <c r="DW94" s="18"/>
      <c r="DX94" s="18"/>
      <c r="DY94" s="175">
        <f t="shared" si="435"/>
        <v>0</v>
      </c>
      <c r="DZ94" s="168"/>
      <c r="EA94" s="173">
        <v>7.5</v>
      </c>
      <c r="EB94" s="173">
        <v>497</v>
      </c>
      <c r="EC94" s="173">
        <v>31</v>
      </c>
      <c r="ED94" s="174"/>
      <c r="EE94" s="18">
        <v>499</v>
      </c>
      <c r="EF94" s="18">
        <v>82</v>
      </c>
      <c r="EG94" s="175">
        <f t="shared" si="436"/>
        <v>0.16432865731462926</v>
      </c>
      <c r="EH94" s="168"/>
      <c r="EI94" s="173">
        <v>3.3</v>
      </c>
      <c r="EJ94" s="173">
        <v>188</v>
      </c>
      <c r="EK94" s="173">
        <v>7</v>
      </c>
      <c r="EL94" s="174"/>
      <c r="EM94" s="18">
        <v>223</v>
      </c>
      <c r="EN94" s="18">
        <v>71</v>
      </c>
      <c r="EO94" s="175">
        <f t="shared" si="437"/>
        <v>0.31838565022421522</v>
      </c>
      <c r="EP94" s="168"/>
      <c r="EQ94" s="173"/>
      <c r="ER94" s="173"/>
      <c r="ES94" s="173"/>
      <c r="ET94" s="174"/>
      <c r="EU94" s="18"/>
      <c r="EV94" s="18"/>
      <c r="EW94" s="175">
        <f t="shared" si="438"/>
        <v>0</v>
      </c>
      <c r="EX94" s="168"/>
      <c r="EY94" s="173">
        <v>8.4</v>
      </c>
      <c r="EZ94" s="173">
        <v>458</v>
      </c>
      <c r="FA94" s="173">
        <v>19</v>
      </c>
      <c r="FB94" s="174"/>
      <c r="FC94" s="18">
        <v>490</v>
      </c>
      <c r="FD94" s="18">
        <v>128</v>
      </c>
      <c r="FE94" s="175">
        <f t="shared" si="439"/>
        <v>0.26122448979591839</v>
      </c>
      <c r="FF94" s="168"/>
      <c r="FG94" s="173"/>
      <c r="FH94" s="173"/>
      <c r="FI94" s="173"/>
      <c r="FJ94" s="174"/>
      <c r="FK94" s="18"/>
      <c r="FL94" s="18"/>
      <c r="FM94" s="175">
        <f t="shared" si="440"/>
        <v>0</v>
      </c>
      <c r="FN94" s="168"/>
    </row>
    <row r="95" spans="1:170" ht="16">
      <c r="A95" s="48" t="s">
        <v>42</v>
      </c>
      <c r="B95" s="23"/>
      <c r="C95" s="49">
        <f t="shared" ref="C95:E95" si="756">SUM(C90:C94)</f>
        <v>191.6</v>
      </c>
      <c r="D95" s="49">
        <f t="shared" si="756"/>
        <v>376.4</v>
      </c>
      <c r="E95" s="49">
        <f t="shared" si="756"/>
        <v>33</v>
      </c>
      <c r="F95" s="50">
        <f>IFERROR(SUM(D95/E95),0)</f>
        <v>11.406060606060606</v>
      </c>
      <c r="G95" s="51">
        <f t="shared" ref="G95:H95" si="757">SUM(G90:G94)</f>
        <v>1044</v>
      </c>
      <c r="H95" s="51">
        <f t="shared" si="757"/>
        <v>415</v>
      </c>
      <c r="I95" s="52">
        <f t="shared" si="420"/>
        <v>0.39750957854406133</v>
      </c>
      <c r="J95" s="23"/>
      <c r="K95" s="49">
        <f t="shared" ref="K95:M95" si="758">SUM(K90:K94)</f>
        <v>0</v>
      </c>
      <c r="L95" s="49">
        <f t="shared" si="758"/>
        <v>0</v>
      </c>
      <c r="M95" s="49">
        <f t="shared" si="758"/>
        <v>0</v>
      </c>
      <c r="N95" s="50">
        <f>IFERROR(SUM(L95/M95),0)</f>
        <v>0</v>
      </c>
      <c r="O95" s="51">
        <f t="shared" ref="O95:P95" si="759">SUM(O90:O94)</f>
        <v>0</v>
      </c>
      <c r="P95" s="51">
        <f t="shared" si="759"/>
        <v>0</v>
      </c>
      <c r="Q95" s="52">
        <f t="shared" si="421"/>
        <v>0</v>
      </c>
      <c r="R95" s="23"/>
      <c r="S95" s="49">
        <f t="shared" ref="S95:U95" si="760">SUM(S90:S94)</f>
        <v>40</v>
      </c>
      <c r="T95" s="49">
        <f t="shared" si="760"/>
        <v>2107</v>
      </c>
      <c r="U95" s="49">
        <f t="shared" si="760"/>
        <v>113</v>
      </c>
      <c r="V95" s="50">
        <f>IFERROR(SUM(T95/U95),0)</f>
        <v>18.646017699115045</v>
      </c>
      <c r="W95" s="51">
        <f t="shared" ref="W95:X95" si="761">SUM(W90:W94)</f>
        <v>2844</v>
      </c>
      <c r="X95" s="51">
        <f t="shared" si="761"/>
        <v>666</v>
      </c>
      <c r="Y95" s="52">
        <f t="shared" si="422"/>
        <v>0.23417721518987342</v>
      </c>
      <c r="Z95" s="23"/>
      <c r="AA95" s="49">
        <f t="shared" ref="AA95:AC95" si="762">SUM(AA90:AA94)</f>
        <v>40</v>
      </c>
      <c r="AB95" s="49">
        <f t="shared" si="762"/>
        <v>2003</v>
      </c>
      <c r="AC95" s="49">
        <f t="shared" si="762"/>
        <v>138</v>
      </c>
      <c r="AD95" s="50">
        <f>IFERROR(SUM(AB95/AC95),0)</f>
        <v>14.514492753623188</v>
      </c>
      <c r="AE95" s="51">
        <f t="shared" ref="AE95:AF95" si="763">SUM(AE90:AE94)</f>
        <v>3821</v>
      </c>
      <c r="AF95" s="51">
        <f t="shared" si="763"/>
        <v>1527</v>
      </c>
      <c r="AG95" s="52">
        <f t="shared" si="423"/>
        <v>0.39963360376864693</v>
      </c>
      <c r="AH95" s="23"/>
      <c r="AI95" s="49">
        <f t="shared" ref="AI95:AK95" si="764">SUM(AI90:AI94)</f>
        <v>20.100000000000001</v>
      </c>
      <c r="AJ95" s="49">
        <f t="shared" si="764"/>
        <v>857</v>
      </c>
      <c r="AK95" s="49">
        <f t="shared" si="764"/>
        <v>74</v>
      </c>
      <c r="AL95" s="50">
        <f>IFERROR(SUM(AJ95/AK95),0)</f>
        <v>11.581081081081081</v>
      </c>
      <c r="AM95" s="51">
        <f t="shared" ref="AM95:AN95" si="765">SUM(AM90:AM94)</f>
        <v>1044</v>
      </c>
      <c r="AN95" s="51">
        <f t="shared" si="765"/>
        <v>250.32</v>
      </c>
      <c r="AO95" s="52">
        <f t="shared" si="424"/>
        <v>0.23977011494252873</v>
      </c>
      <c r="AP95" s="23"/>
      <c r="AQ95" s="49">
        <f t="shared" ref="AQ95:AS95" si="766">SUM(AQ90:AQ94)</f>
        <v>32</v>
      </c>
      <c r="AR95" s="49">
        <f t="shared" si="766"/>
        <v>1445</v>
      </c>
      <c r="AS95" s="49">
        <f t="shared" si="766"/>
        <v>87</v>
      </c>
      <c r="AT95" s="50">
        <f>IFERROR(SUM(AR95/AS95),0)</f>
        <v>16.609195402298852</v>
      </c>
      <c r="AU95" s="51">
        <f t="shared" ref="AU95:AV95" si="767">SUM(AU90:AU94)</f>
        <v>2614</v>
      </c>
      <c r="AV95" s="51">
        <f t="shared" si="767"/>
        <v>807</v>
      </c>
      <c r="AW95" s="52">
        <f t="shared" si="425"/>
        <v>0.3087222647283856</v>
      </c>
      <c r="AX95" s="23"/>
      <c r="AY95" s="49">
        <f t="shared" ref="AY95:BA95" si="768">SUM(AY90:AY94)</f>
        <v>16</v>
      </c>
      <c r="AZ95" s="49">
        <f t="shared" si="768"/>
        <v>600</v>
      </c>
      <c r="BA95" s="49">
        <f t="shared" si="768"/>
        <v>39</v>
      </c>
      <c r="BB95" s="50">
        <f>IFERROR(SUM(AZ95/BA95),0)</f>
        <v>15.384615384615385</v>
      </c>
      <c r="BC95" s="51">
        <f t="shared" ref="BC95:BD95" si="769">SUM(BC90:BC94)</f>
        <v>1349</v>
      </c>
      <c r="BD95" s="51">
        <f t="shared" si="769"/>
        <v>663</v>
      </c>
      <c r="BE95" s="52">
        <f t="shared" si="426"/>
        <v>0.49147516679021497</v>
      </c>
      <c r="BF95" s="23"/>
      <c r="BG95" s="49">
        <f t="shared" ref="BG95:BI95" si="770">SUM(BG90:BG94)</f>
        <v>6</v>
      </c>
      <c r="BH95" s="49">
        <f t="shared" si="770"/>
        <v>244</v>
      </c>
      <c r="BI95" s="49">
        <f t="shared" si="770"/>
        <v>7</v>
      </c>
      <c r="BJ95" s="50">
        <f>IFERROR(SUM(BH95/BI95),0)</f>
        <v>34.857142857142854</v>
      </c>
      <c r="BK95" s="51">
        <f t="shared" ref="BK95:BL95" si="771">SUM(BK90:BK94)</f>
        <v>242</v>
      </c>
      <c r="BL95" s="51">
        <f t="shared" si="771"/>
        <v>-20</v>
      </c>
      <c r="BM95" s="52">
        <f t="shared" si="427"/>
        <v>-8.2644628099173556E-2</v>
      </c>
      <c r="BN95" s="23"/>
      <c r="BO95" s="49">
        <f t="shared" ref="BO95:BQ95" si="772">SUM(BO90:BO94)</f>
        <v>17</v>
      </c>
      <c r="BP95" s="49">
        <f t="shared" si="772"/>
        <v>375</v>
      </c>
      <c r="BQ95" s="49">
        <f t="shared" si="772"/>
        <v>25</v>
      </c>
      <c r="BR95" s="50">
        <f>IFERROR(SUM(BP95/BQ95),0)</f>
        <v>15</v>
      </c>
      <c r="BS95" s="51">
        <f t="shared" ref="BS95:BT95" si="773">SUM(BS90:BS94)</f>
        <v>785</v>
      </c>
      <c r="BT95" s="51">
        <f t="shared" si="773"/>
        <v>265</v>
      </c>
      <c r="BU95" s="52">
        <f t="shared" si="428"/>
        <v>0.33757961783439489</v>
      </c>
      <c r="BV95" s="23"/>
      <c r="BW95" s="49">
        <f t="shared" ref="BW95:BY95" si="774">SUM(BW90:BW94)</f>
        <v>0</v>
      </c>
      <c r="BX95" s="49">
        <f t="shared" si="774"/>
        <v>0</v>
      </c>
      <c r="BY95" s="49">
        <f t="shared" si="774"/>
        <v>0</v>
      </c>
      <c r="BZ95" s="50">
        <f>IFERROR(SUM(BX95/BY95),0)</f>
        <v>0</v>
      </c>
      <c r="CA95" s="51">
        <f t="shared" ref="CA95:CB95" si="775">SUM(CA90:CA94)</f>
        <v>0</v>
      </c>
      <c r="CB95" s="51">
        <f t="shared" si="775"/>
        <v>0</v>
      </c>
      <c r="CC95" s="52">
        <f t="shared" si="429"/>
        <v>0</v>
      </c>
      <c r="CD95" s="23"/>
      <c r="CE95" s="49">
        <f t="shared" ref="CE95:CG95" si="776">SUM(CE90:CE94)</f>
        <v>38.5</v>
      </c>
      <c r="CF95" s="49">
        <f t="shared" si="776"/>
        <v>2141</v>
      </c>
      <c r="CG95" s="49">
        <f t="shared" si="776"/>
        <v>101</v>
      </c>
      <c r="CH95" s="50">
        <f>IFERROR(SUM(CF95/CG95),0)</f>
        <v>21.198019801980198</v>
      </c>
      <c r="CI95" s="51">
        <f t="shared" ref="CI95:CJ95" si="777">SUM(CI90:CI94)</f>
        <v>2788</v>
      </c>
      <c r="CJ95" s="51">
        <f t="shared" si="777"/>
        <v>892</v>
      </c>
      <c r="CK95" s="52">
        <f t="shared" si="430"/>
        <v>0.31994261119081779</v>
      </c>
      <c r="CL95" s="23"/>
      <c r="CM95" s="49">
        <f t="shared" ref="CM95:CO95" si="778">SUM(CM90:CM94)</f>
        <v>0</v>
      </c>
      <c r="CN95" s="49">
        <f t="shared" si="778"/>
        <v>0</v>
      </c>
      <c r="CO95" s="49">
        <f t="shared" si="778"/>
        <v>0</v>
      </c>
      <c r="CP95" s="50">
        <f>IFERROR(SUM(CN95/CO95),0)</f>
        <v>0</v>
      </c>
      <c r="CQ95" s="51">
        <f t="shared" ref="CQ95:CR95" si="779">SUM(CQ90:CQ94)</f>
        <v>0</v>
      </c>
      <c r="CR95" s="51">
        <f t="shared" si="779"/>
        <v>0</v>
      </c>
      <c r="CS95" s="52">
        <f t="shared" si="431"/>
        <v>0</v>
      </c>
      <c r="CT95" s="23"/>
      <c r="CU95" s="49">
        <f t="shared" ref="CU95:CW95" si="780">SUM(CU90:CU94)</f>
        <v>29</v>
      </c>
      <c r="CV95" s="49">
        <f t="shared" si="780"/>
        <v>1698</v>
      </c>
      <c r="CW95" s="49">
        <f t="shared" si="780"/>
        <v>115</v>
      </c>
      <c r="CX95" s="50">
        <f>IFERROR(SUM(CV95/CW95),0)</f>
        <v>14.765217391304347</v>
      </c>
      <c r="CY95" s="51">
        <f t="shared" ref="CY95:CZ95" si="781">SUM(CY90:CY94)</f>
        <v>2148</v>
      </c>
      <c r="CZ95" s="51">
        <f t="shared" si="781"/>
        <v>518</v>
      </c>
      <c r="DA95" s="52">
        <f t="shared" si="432"/>
        <v>0.24115456238361266</v>
      </c>
      <c r="DB95" s="23"/>
      <c r="DC95" s="49">
        <f t="shared" ref="DC95:DE95" si="782">SUM(DC90:DC94)</f>
        <v>32.1</v>
      </c>
      <c r="DD95" s="49">
        <f t="shared" si="782"/>
        <v>1404</v>
      </c>
      <c r="DE95" s="49">
        <f t="shared" si="782"/>
        <v>66</v>
      </c>
      <c r="DF95" s="50">
        <f>IFERROR(SUM(DD95/DE95),0)</f>
        <v>21.272727272727273</v>
      </c>
      <c r="DG95" s="51">
        <f t="shared" ref="DG95:DH95" si="783">SUM(DG90:DG94)</f>
        <v>1930</v>
      </c>
      <c r="DH95" s="51">
        <f t="shared" si="783"/>
        <v>577</v>
      </c>
      <c r="DI95" s="52">
        <f t="shared" si="433"/>
        <v>0.29896373056994818</v>
      </c>
      <c r="DJ95" s="23"/>
      <c r="DK95" s="49">
        <f t="shared" ref="DK95:DM95" si="784">SUM(DK90:DK94)</f>
        <v>40</v>
      </c>
      <c r="DL95" s="49">
        <f t="shared" si="784"/>
        <v>1749</v>
      </c>
      <c r="DM95" s="49">
        <f t="shared" si="784"/>
        <v>87</v>
      </c>
      <c r="DN95" s="50">
        <f>IFERROR(SUM(DL95/DM95),0)</f>
        <v>20.103448275862068</v>
      </c>
      <c r="DO95" s="51">
        <f t="shared" ref="DO95:DP95" si="785">SUM(DO90:DO94)</f>
        <v>2404</v>
      </c>
      <c r="DP95" s="51">
        <f t="shared" si="785"/>
        <v>318</v>
      </c>
      <c r="DQ95" s="52">
        <f t="shared" si="434"/>
        <v>0.13227953410981697</v>
      </c>
      <c r="DR95" s="23"/>
      <c r="DS95" s="49">
        <f t="shared" ref="DS95:DU95" si="786">SUM(DS90:DS94)</f>
        <v>0</v>
      </c>
      <c r="DT95" s="49">
        <f t="shared" si="786"/>
        <v>0</v>
      </c>
      <c r="DU95" s="49">
        <f t="shared" si="786"/>
        <v>0</v>
      </c>
      <c r="DV95" s="50">
        <f>IFERROR(SUM(DT95/DU95),0)</f>
        <v>0</v>
      </c>
      <c r="DW95" s="51">
        <f t="shared" ref="DW95:DX95" si="787">SUM(DW90:DW94)</f>
        <v>0</v>
      </c>
      <c r="DX95" s="51">
        <f t="shared" si="787"/>
        <v>0</v>
      </c>
      <c r="DY95" s="52">
        <f t="shared" si="435"/>
        <v>0</v>
      </c>
      <c r="DZ95" s="23"/>
      <c r="EA95" s="49">
        <f t="shared" ref="EA95:EC95" si="788">SUM(EA90:EA94)</f>
        <v>38.400000000000006</v>
      </c>
      <c r="EB95" s="49">
        <f t="shared" si="788"/>
        <v>2336</v>
      </c>
      <c r="EC95" s="49">
        <f t="shared" si="788"/>
        <v>138</v>
      </c>
      <c r="ED95" s="50">
        <f>IFERROR(SUM(EB95/EC95),0)</f>
        <v>16.927536231884059</v>
      </c>
      <c r="EE95" s="51">
        <f t="shared" ref="EE95:EF95" si="789">SUM(EE90:EE94)</f>
        <v>3452</v>
      </c>
      <c r="EF95" s="51">
        <f t="shared" si="789"/>
        <v>1386</v>
      </c>
      <c r="EG95" s="52">
        <f t="shared" si="436"/>
        <v>0.40150637311703358</v>
      </c>
      <c r="EH95" s="23"/>
      <c r="EI95" s="49">
        <f t="shared" ref="EI95:EK95" si="790">SUM(EI90:EI94)</f>
        <v>7.6</v>
      </c>
      <c r="EJ95" s="49">
        <f t="shared" si="790"/>
        <v>446</v>
      </c>
      <c r="EK95" s="49">
        <f t="shared" si="790"/>
        <v>19</v>
      </c>
      <c r="EL95" s="50">
        <f>IFERROR(SUM(EJ95/EK95),0)</f>
        <v>23.473684210526315</v>
      </c>
      <c r="EM95" s="51">
        <f t="shared" ref="EM95:EN95" si="791">SUM(EM90:EM94)</f>
        <v>575</v>
      </c>
      <c r="EN95" s="51">
        <f t="shared" si="791"/>
        <v>183</v>
      </c>
      <c r="EO95" s="52">
        <f t="shared" si="437"/>
        <v>0.31826086956521737</v>
      </c>
      <c r="EP95" s="23"/>
      <c r="EQ95" s="49">
        <f t="shared" ref="EQ95:ES95" si="792">SUM(EQ90:EQ94)</f>
        <v>9.4</v>
      </c>
      <c r="ER95" s="49">
        <f t="shared" si="792"/>
        <v>577</v>
      </c>
      <c r="ES95" s="49">
        <f t="shared" si="792"/>
        <v>32</v>
      </c>
      <c r="ET95" s="50">
        <f>IFERROR(SUM(ER95/ES95),0)</f>
        <v>18.03125</v>
      </c>
      <c r="EU95" s="51">
        <f t="shared" ref="EU95:EV95" si="793">SUM(EU90:EU94)</f>
        <v>989</v>
      </c>
      <c r="EV95" s="51">
        <f t="shared" si="793"/>
        <v>467</v>
      </c>
      <c r="EW95" s="52">
        <f t="shared" si="438"/>
        <v>0.47219413549039435</v>
      </c>
      <c r="EX95" s="23"/>
      <c r="EY95" s="49">
        <f t="shared" ref="EY95:FA95" si="794">SUM(EY90:EY94)</f>
        <v>39.300000000000004</v>
      </c>
      <c r="EZ95" s="49">
        <f t="shared" si="794"/>
        <v>2235</v>
      </c>
      <c r="FA95" s="49">
        <f t="shared" si="794"/>
        <v>99</v>
      </c>
      <c r="FB95" s="50">
        <f>IFERROR(SUM(EZ95/FA95),0)</f>
        <v>22.575757575757574</v>
      </c>
      <c r="FC95" s="51">
        <f t="shared" ref="FC95:FD95" si="795">SUM(FC90:FC94)</f>
        <v>2716</v>
      </c>
      <c r="FD95" s="51">
        <f t="shared" si="795"/>
        <v>705</v>
      </c>
      <c r="FE95" s="52">
        <f t="shared" si="439"/>
        <v>0.25957290132547867</v>
      </c>
      <c r="FF95" s="23"/>
      <c r="FG95" s="49">
        <f t="shared" ref="FG95:FI95" si="796">SUM(FG90:FG94)</f>
        <v>12</v>
      </c>
      <c r="FH95" s="49">
        <f t="shared" si="796"/>
        <v>614</v>
      </c>
      <c r="FI95" s="49">
        <f t="shared" si="796"/>
        <v>19</v>
      </c>
      <c r="FJ95" s="50">
        <f>IFERROR(SUM(FH95/FI95),0)</f>
        <v>32.315789473684212</v>
      </c>
      <c r="FK95" s="51">
        <f t="shared" ref="FK95:FL95" si="797">SUM(FK90:FK94)</f>
        <v>640</v>
      </c>
      <c r="FL95" s="51">
        <f t="shared" si="797"/>
        <v>44</v>
      </c>
      <c r="FM95" s="52">
        <f t="shared" si="440"/>
        <v>6.8750000000000006E-2</v>
      </c>
      <c r="FN95" s="23"/>
    </row>
    <row r="96" spans="1:170" ht="16">
      <c r="A96" s="36">
        <v>42475</v>
      </c>
      <c r="B96" s="168"/>
      <c r="C96" s="169"/>
      <c r="D96" s="169"/>
      <c r="E96" s="169"/>
      <c r="F96" s="138"/>
      <c r="G96" s="145"/>
      <c r="H96" s="145"/>
      <c r="I96" s="170">
        <f t="shared" si="420"/>
        <v>0</v>
      </c>
      <c r="J96" s="168"/>
      <c r="K96" s="169"/>
      <c r="L96" s="169"/>
      <c r="M96" s="169"/>
      <c r="N96" s="143"/>
      <c r="O96" s="145"/>
      <c r="P96" s="145"/>
      <c r="Q96" s="170">
        <f t="shared" si="421"/>
        <v>0</v>
      </c>
      <c r="R96" s="168"/>
      <c r="S96" s="169">
        <v>8</v>
      </c>
      <c r="T96" s="169">
        <v>470</v>
      </c>
      <c r="U96" s="169">
        <v>26</v>
      </c>
      <c r="V96" s="138"/>
      <c r="W96" s="145">
        <v>631</v>
      </c>
      <c r="X96" s="145">
        <v>204</v>
      </c>
      <c r="Y96" s="170">
        <f t="shared" si="422"/>
        <v>0.3232963549920761</v>
      </c>
      <c r="Z96" s="168"/>
      <c r="AA96" s="169">
        <v>8</v>
      </c>
      <c r="AB96" s="169">
        <v>479</v>
      </c>
      <c r="AC96" s="169">
        <v>25</v>
      </c>
      <c r="AD96" s="143"/>
      <c r="AE96" s="145">
        <v>657</v>
      </c>
      <c r="AF96" s="145">
        <v>208</v>
      </c>
      <c r="AG96" s="170">
        <f t="shared" si="423"/>
        <v>0.31659056316590561</v>
      </c>
      <c r="AH96" s="168"/>
      <c r="AI96" s="169">
        <v>4</v>
      </c>
      <c r="AJ96" s="169">
        <v>201</v>
      </c>
      <c r="AK96" s="169">
        <v>13</v>
      </c>
      <c r="AL96" s="143"/>
      <c r="AM96" s="145">
        <v>213</v>
      </c>
      <c r="AN96" s="145">
        <v>38</v>
      </c>
      <c r="AO96" s="170">
        <f t="shared" si="424"/>
        <v>0.17840375586854459</v>
      </c>
      <c r="AP96" s="168"/>
      <c r="AQ96" s="169">
        <v>8</v>
      </c>
      <c r="AR96" s="169">
        <v>382</v>
      </c>
      <c r="AS96" s="169">
        <v>23</v>
      </c>
      <c r="AT96" s="143"/>
      <c r="AU96" s="145">
        <v>537</v>
      </c>
      <c r="AV96" s="145">
        <v>134</v>
      </c>
      <c r="AW96" s="170">
        <f t="shared" si="425"/>
        <v>0.24953445065176907</v>
      </c>
      <c r="AX96" s="168"/>
      <c r="AY96" s="169">
        <v>8</v>
      </c>
      <c r="AZ96" s="169">
        <v>412</v>
      </c>
      <c r="BA96" s="169">
        <v>18</v>
      </c>
      <c r="BB96" s="143"/>
      <c r="BC96" s="145">
        <v>508</v>
      </c>
      <c r="BD96" s="145">
        <v>102</v>
      </c>
      <c r="BE96" s="170">
        <f t="shared" si="426"/>
        <v>0.20078740157480315</v>
      </c>
      <c r="BF96" s="168"/>
      <c r="BG96" s="169"/>
      <c r="BH96" s="169"/>
      <c r="BI96" s="169"/>
      <c r="BJ96" s="143"/>
      <c r="BK96" s="145"/>
      <c r="BL96" s="145"/>
      <c r="BM96" s="170">
        <f t="shared" si="427"/>
        <v>0</v>
      </c>
      <c r="BN96" s="168"/>
      <c r="BO96" s="169">
        <v>5</v>
      </c>
      <c r="BP96" s="169">
        <v>114</v>
      </c>
      <c r="BQ96" s="169">
        <v>6</v>
      </c>
      <c r="BR96" s="143"/>
      <c r="BS96" s="145">
        <v>198</v>
      </c>
      <c r="BT96" s="145">
        <v>46</v>
      </c>
      <c r="BU96" s="170">
        <f t="shared" si="428"/>
        <v>0.23232323232323232</v>
      </c>
      <c r="BV96" s="168"/>
      <c r="BW96" s="169"/>
      <c r="BX96" s="169"/>
      <c r="BY96" s="169"/>
      <c r="BZ96" s="143"/>
      <c r="CA96" s="145"/>
      <c r="CB96" s="145"/>
      <c r="CC96" s="170">
        <f t="shared" si="429"/>
        <v>0</v>
      </c>
      <c r="CD96" s="168"/>
      <c r="CE96" s="169">
        <v>7</v>
      </c>
      <c r="CF96" s="169">
        <v>383</v>
      </c>
      <c r="CG96" s="169">
        <v>14</v>
      </c>
      <c r="CH96" s="143"/>
      <c r="CI96" s="145">
        <v>463</v>
      </c>
      <c r="CJ96" s="145">
        <v>140</v>
      </c>
      <c r="CK96" s="170">
        <f t="shared" si="430"/>
        <v>0.30237580993520519</v>
      </c>
      <c r="CL96" s="168"/>
      <c r="CM96" s="169"/>
      <c r="CN96" s="169"/>
      <c r="CO96" s="169"/>
      <c r="CP96" s="143"/>
      <c r="CQ96" s="145"/>
      <c r="CR96" s="145"/>
      <c r="CS96" s="170">
        <f t="shared" si="431"/>
        <v>0</v>
      </c>
      <c r="CT96" s="168"/>
      <c r="CU96" s="169">
        <v>5</v>
      </c>
      <c r="CV96" s="169">
        <v>291</v>
      </c>
      <c r="CW96" s="169">
        <v>10</v>
      </c>
      <c r="CX96" s="143"/>
      <c r="CY96" s="145">
        <v>284</v>
      </c>
      <c r="CZ96" s="145">
        <v>24</v>
      </c>
      <c r="DA96" s="170">
        <f t="shared" si="432"/>
        <v>8.4507042253521125E-2</v>
      </c>
      <c r="DB96" s="168"/>
      <c r="DC96" s="169">
        <v>6.2</v>
      </c>
      <c r="DD96" s="169">
        <v>202</v>
      </c>
      <c r="DE96" s="169">
        <v>15</v>
      </c>
      <c r="DF96" s="143"/>
      <c r="DG96" s="145">
        <v>489</v>
      </c>
      <c r="DH96" s="145">
        <v>272</v>
      </c>
      <c r="DI96" s="170">
        <f t="shared" si="433"/>
        <v>0.55623721881390598</v>
      </c>
      <c r="DJ96" s="168"/>
      <c r="DK96" s="169">
        <v>8</v>
      </c>
      <c r="DL96" s="169">
        <v>367</v>
      </c>
      <c r="DM96" s="169">
        <v>17</v>
      </c>
      <c r="DN96" s="143"/>
      <c r="DO96" s="145">
        <v>511</v>
      </c>
      <c r="DP96" s="145">
        <v>101</v>
      </c>
      <c r="DQ96" s="170">
        <f t="shared" si="434"/>
        <v>0.19765166340508805</v>
      </c>
      <c r="DR96" s="168"/>
      <c r="DS96" s="169"/>
      <c r="DT96" s="169"/>
      <c r="DU96" s="169"/>
      <c r="DV96" s="143"/>
      <c r="DW96" s="145"/>
      <c r="DX96" s="145"/>
      <c r="DY96" s="170">
        <f t="shared" si="435"/>
        <v>0</v>
      </c>
      <c r="DZ96" s="168"/>
      <c r="EA96" s="169">
        <v>8.1</v>
      </c>
      <c r="EB96" s="169">
        <v>480</v>
      </c>
      <c r="EC96" s="169">
        <v>25</v>
      </c>
      <c r="ED96" s="143"/>
      <c r="EE96" s="145">
        <v>698</v>
      </c>
      <c r="EF96" s="145">
        <v>301</v>
      </c>
      <c r="EG96" s="170">
        <f t="shared" si="436"/>
        <v>0.43123209169054444</v>
      </c>
      <c r="EH96" s="168"/>
      <c r="EI96" s="169">
        <v>4.0999999999999996</v>
      </c>
      <c r="EJ96" s="169">
        <v>232</v>
      </c>
      <c r="EK96" s="169">
        <v>9</v>
      </c>
      <c r="EL96" s="143"/>
      <c r="EM96" s="145">
        <v>215</v>
      </c>
      <c r="EN96" s="145">
        <v>8</v>
      </c>
      <c r="EO96" s="170">
        <f t="shared" si="437"/>
        <v>3.7209302325581395E-2</v>
      </c>
      <c r="EP96" s="168"/>
      <c r="EQ96" s="169">
        <v>1.5</v>
      </c>
      <c r="ER96" s="169">
        <v>96</v>
      </c>
      <c r="ES96" s="169">
        <v>2</v>
      </c>
      <c r="ET96" s="143"/>
      <c r="EU96" s="145">
        <v>98</v>
      </c>
      <c r="EV96" s="145">
        <v>19</v>
      </c>
      <c r="EW96" s="170">
        <f t="shared" si="438"/>
        <v>0.19387755102040816</v>
      </c>
      <c r="EX96" s="168"/>
      <c r="EY96" s="169">
        <v>7.1</v>
      </c>
      <c r="EZ96" s="169">
        <v>367</v>
      </c>
      <c r="FA96" s="169">
        <v>13</v>
      </c>
      <c r="FB96" s="143"/>
      <c r="FC96" s="145">
        <v>371</v>
      </c>
      <c r="FD96" s="145">
        <v>43</v>
      </c>
      <c r="FE96" s="170">
        <f t="shared" si="439"/>
        <v>0.11590296495956873</v>
      </c>
      <c r="FF96" s="168"/>
      <c r="FG96" s="169">
        <v>4</v>
      </c>
      <c r="FH96" s="169">
        <v>187</v>
      </c>
      <c r="FI96" s="169">
        <v>9</v>
      </c>
      <c r="FJ96" s="143"/>
      <c r="FK96" s="145">
        <v>240</v>
      </c>
      <c r="FL96" s="145">
        <v>46</v>
      </c>
      <c r="FM96" s="170">
        <f t="shared" si="440"/>
        <v>0.19166666666666668</v>
      </c>
      <c r="FN96" s="168"/>
    </row>
    <row r="97" spans="1:170" ht="16">
      <c r="A97" s="36">
        <v>42476</v>
      </c>
      <c r="B97" s="168"/>
      <c r="C97" s="169">
        <v>5</v>
      </c>
      <c r="D97" s="169">
        <v>113</v>
      </c>
      <c r="E97" s="169">
        <v>7</v>
      </c>
      <c r="F97" s="143"/>
      <c r="G97" s="145">
        <v>303</v>
      </c>
      <c r="H97" s="145">
        <v>128</v>
      </c>
      <c r="I97" s="170">
        <f t="shared" si="420"/>
        <v>0.42244224422442245</v>
      </c>
      <c r="J97" s="168"/>
      <c r="K97" s="169"/>
      <c r="L97" s="169"/>
      <c r="M97" s="169"/>
      <c r="N97" s="143"/>
      <c r="O97" s="145"/>
      <c r="P97" s="145"/>
      <c r="Q97" s="170">
        <f t="shared" si="421"/>
        <v>0</v>
      </c>
      <c r="R97" s="168"/>
      <c r="S97" s="169">
        <v>8</v>
      </c>
      <c r="T97" s="169">
        <v>442</v>
      </c>
      <c r="U97" s="169">
        <v>23</v>
      </c>
      <c r="V97" s="138"/>
      <c r="W97" s="145">
        <v>532</v>
      </c>
      <c r="X97" s="145">
        <v>35</v>
      </c>
      <c r="Y97" s="170">
        <f t="shared" si="422"/>
        <v>6.5789473684210523E-2</v>
      </c>
      <c r="Z97" s="168"/>
      <c r="AA97" s="169">
        <v>8</v>
      </c>
      <c r="AB97" s="169">
        <v>353</v>
      </c>
      <c r="AC97" s="169">
        <v>21</v>
      </c>
      <c r="AD97" s="138"/>
      <c r="AE97" s="145">
        <v>647</v>
      </c>
      <c r="AF97" s="145">
        <v>206</v>
      </c>
      <c r="AG97" s="170">
        <f t="shared" si="423"/>
        <v>0.31839258114374036</v>
      </c>
      <c r="AH97" s="168"/>
      <c r="AI97" s="169">
        <v>5</v>
      </c>
      <c r="AJ97" s="169">
        <v>162</v>
      </c>
      <c r="AK97" s="169">
        <v>18</v>
      </c>
      <c r="AL97" s="143"/>
      <c r="AM97" s="145">
        <v>347</v>
      </c>
      <c r="AN97" s="145">
        <v>134</v>
      </c>
      <c r="AO97" s="170">
        <f t="shared" si="424"/>
        <v>0.3861671469740634</v>
      </c>
      <c r="AP97" s="168"/>
      <c r="AQ97" s="169">
        <v>8</v>
      </c>
      <c r="AR97" s="169">
        <v>353</v>
      </c>
      <c r="AS97" s="169">
        <v>25</v>
      </c>
      <c r="AT97" s="143"/>
      <c r="AU97" s="145">
        <v>864</v>
      </c>
      <c r="AV97" s="145">
        <v>420</v>
      </c>
      <c r="AW97" s="170">
        <f t="shared" si="425"/>
        <v>0.4861111111111111</v>
      </c>
      <c r="AX97" s="168"/>
      <c r="AY97" s="169">
        <v>8</v>
      </c>
      <c r="AZ97" s="169">
        <v>400</v>
      </c>
      <c r="BA97" s="169">
        <v>22</v>
      </c>
      <c r="BB97" s="143"/>
      <c r="BC97" s="145">
        <v>573</v>
      </c>
      <c r="BD97" s="145">
        <v>110</v>
      </c>
      <c r="BE97" s="170">
        <f t="shared" si="426"/>
        <v>0.19197207678883071</v>
      </c>
      <c r="BF97" s="168"/>
      <c r="BG97" s="169"/>
      <c r="BH97" s="169"/>
      <c r="BI97" s="169"/>
      <c r="BJ97" s="143"/>
      <c r="BK97" s="145"/>
      <c r="BL97" s="145"/>
      <c r="BM97" s="170">
        <f t="shared" si="427"/>
        <v>0</v>
      </c>
      <c r="BN97" s="168"/>
      <c r="BO97" s="169">
        <v>3</v>
      </c>
      <c r="BP97" s="169">
        <v>59</v>
      </c>
      <c r="BQ97" s="169">
        <v>4</v>
      </c>
      <c r="BR97" s="143"/>
      <c r="BS97" s="145">
        <v>159</v>
      </c>
      <c r="BT97" s="145">
        <v>63</v>
      </c>
      <c r="BU97" s="170">
        <f t="shared" si="428"/>
        <v>0.39622641509433965</v>
      </c>
      <c r="BV97" s="168"/>
      <c r="BW97" s="169"/>
      <c r="BX97" s="169"/>
      <c r="BY97" s="169"/>
      <c r="BZ97" s="143"/>
      <c r="CA97" s="145"/>
      <c r="CB97" s="145"/>
      <c r="CC97" s="170">
        <f t="shared" si="429"/>
        <v>0</v>
      </c>
      <c r="CD97" s="168"/>
      <c r="CE97" s="169">
        <v>7.3</v>
      </c>
      <c r="CF97" s="169">
        <v>334</v>
      </c>
      <c r="CG97" s="169">
        <v>24</v>
      </c>
      <c r="CH97" s="143"/>
      <c r="CI97" s="145">
        <v>759</v>
      </c>
      <c r="CJ97" s="145">
        <v>402</v>
      </c>
      <c r="CK97" s="170">
        <f t="shared" si="430"/>
        <v>0.52964426877470361</v>
      </c>
      <c r="CL97" s="168"/>
      <c r="CM97" s="169"/>
      <c r="CN97" s="169"/>
      <c r="CO97" s="169"/>
      <c r="CP97" s="143"/>
      <c r="CQ97" s="145"/>
      <c r="CR97" s="145"/>
      <c r="CS97" s="170">
        <f t="shared" si="431"/>
        <v>0</v>
      </c>
      <c r="CT97" s="168"/>
      <c r="CU97" s="169">
        <v>2</v>
      </c>
      <c r="CV97" s="169">
        <v>97</v>
      </c>
      <c r="CW97" s="169">
        <v>8</v>
      </c>
      <c r="CX97" s="143"/>
      <c r="CY97" s="145">
        <v>182</v>
      </c>
      <c r="CZ97" s="145">
        <v>73</v>
      </c>
      <c r="DA97" s="170">
        <f t="shared" si="432"/>
        <v>0.40109890109890112</v>
      </c>
      <c r="DB97" s="168"/>
      <c r="DC97" s="169">
        <v>5.4</v>
      </c>
      <c r="DD97" s="169">
        <v>143</v>
      </c>
      <c r="DE97" s="169">
        <v>11</v>
      </c>
      <c r="DF97" s="143"/>
      <c r="DG97" s="145">
        <v>331</v>
      </c>
      <c r="DH97" s="145">
        <v>136</v>
      </c>
      <c r="DI97" s="170">
        <f t="shared" si="433"/>
        <v>0.41087613293051362</v>
      </c>
      <c r="DJ97" s="168"/>
      <c r="DK97" s="169">
        <v>8</v>
      </c>
      <c r="DL97" s="169">
        <v>320</v>
      </c>
      <c r="DM97" s="169">
        <v>17</v>
      </c>
      <c r="DN97" s="143"/>
      <c r="DO97" s="145">
        <v>496</v>
      </c>
      <c r="DP97" s="145">
        <v>60</v>
      </c>
      <c r="DQ97" s="170">
        <f t="shared" si="434"/>
        <v>0.12096774193548387</v>
      </c>
      <c r="DR97" s="168"/>
      <c r="DS97" s="169"/>
      <c r="DT97" s="169"/>
      <c r="DU97" s="169"/>
      <c r="DV97" s="143"/>
      <c r="DW97" s="145"/>
      <c r="DX97" s="145"/>
      <c r="DY97" s="170">
        <f t="shared" si="435"/>
        <v>0</v>
      </c>
      <c r="DZ97" s="168"/>
      <c r="EA97" s="169">
        <v>8</v>
      </c>
      <c r="EB97" s="169">
        <v>489</v>
      </c>
      <c r="EC97" s="169">
        <v>25</v>
      </c>
      <c r="ED97" s="143"/>
      <c r="EE97" s="145">
        <v>668</v>
      </c>
      <c r="EF97" s="145">
        <v>191</v>
      </c>
      <c r="EG97" s="170">
        <f t="shared" si="436"/>
        <v>0.28592814371257486</v>
      </c>
      <c r="EH97" s="168"/>
      <c r="EI97" s="169">
        <v>2.2999999999999998</v>
      </c>
      <c r="EJ97" s="169">
        <v>123</v>
      </c>
      <c r="EK97" s="169">
        <v>3</v>
      </c>
      <c r="EL97" s="143"/>
      <c r="EM97" s="145">
        <v>137</v>
      </c>
      <c r="EN97" s="145">
        <v>5</v>
      </c>
      <c r="EO97" s="170">
        <f t="shared" si="437"/>
        <v>3.6496350364963501E-2</v>
      </c>
      <c r="EP97" s="168"/>
      <c r="EQ97" s="169"/>
      <c r="ER97" s="169"/>
      <c r="ES97" s="169"/>
      <c r="ET97" s="143"/>
      <c r="EU97" s="145"/>
      <c r="EV97" s="145"/>
      <c r="EW97" s="170">
        <f t="shared" si="438"/>
        <v>0</v>
      </c>
      <c r="EX97" s="168"/>
      <c r="EY97" s="169">
        <v>7.4</v>
      </c>
      <c r="EZ97" s="169">
        <v>417</v>
      </c>
      <c r="FA97" s="169">
        <v>14</v>
      </c>
      <c r="FB97" s="143"/>
      <c r="FC97" s="145">
        <v>457</v>
      </c>
      <c r="FD97" s="145">
        <v>31</v>
      </c>
      <c r="FE97" s="170">
        <f t="shared" si="439"/>
        <v>6.7833698030634576E-2</v>
      </c>
      <c r="FF97" s="168"/>
      <c r="FG97" s="169"/>
      <c r="FH97" s="169"/>
      <c r="FI97" s="169"/>
      <c r="FJ97" s="143"/>
      <c r="FK97" s="145"/>
      <c r="FL97" s="145"/>
      <c r="FM97" s="170">
        <f t="shared" si="440"/>
        <v>0</v>
      </c>
      <c r="FN97" s="168"/>
    </row>
    <row r="98" spans="1:170" ht="16">
      <c r="A98" s="36">
        <v>42477</v>
      </c>
      <c r="B98" s="168"/>
      <c r="C98" s="173">
        <v>4.5</v>
      </c>
      <c r="D98" s="173">
        <v>121</v>
      </c>
      <c r="E98" s="173">
        <v>10</v>
      </c>
      <c r="F98" s="174"/>
      <c r="G98" s="18">
        <v>400</v>
      </c>
      <c r="H98" s="18">
        <v>246</v>
      </c>
      <c r="I98" s="175">
        <f t="shared" si="420"/>
        <v>0.61499999999999999</v>
      </c>
      <c r="J98" s="168"/>
      <c r="K98" s="173"/>
      <c r="L98" s="173"/>
      <c r="M98" s="173"/>
      <c r="N98" s="174"/>
      <c r="O98" s="18"/>
      <c r="P98" s="18"/>
      <c r="Q98" s="175">
        <f t="shared" si="421"/>
        <v>0</v>
      </c>
      <c r="R98" s="168"/>
      <c r="S98" s="173">
        <v>8</v>
      </c>
      <c r="T98" s="173">
        <v>479</v>
      </c>
      <c r="U98" s="173">
        <v>25</v>
      </c>
      <c r="V98" s="174"/>
      <c r="W98" s="18">
        <v>770</v>
      </c>
      <c r="X98" s="18">
        <v>312</v>
      </c>
      <c r="Y98" s="175">
        <f t="shared" si="422"/>
        <v>0.40519480519480522</v>
      </c>
      <c r="Z98" s="168"/>
      <c r="AA98" s="173">
        <v>8</v>
      </c>
      <c r="AB98" s="173">
        <v>437</v>
      </c>
      <c r="AC98" s="173">
        <v>10</v>
      </c>
      <c r="AD98" s="174"/>
      <c r="AE98" s="18">
        <v>681</v>
      </c>
      <c r="AF98" s="18">
        <v>242</v>
      </c>
      <c r="AG98" s="175">
        <f t="shared" si="423"/>
        <v>0.35535976505139499</v>
      </c>
      <c r="AH98" s="168"/>
      <c r="AI98" s="173">
        <v>8.5</v>
      </c>
      <c r="AJ98" s="173">
        <v>327</v>
      </c>
      <c r="AK98" s="173">
        <v>15</v>
      </c>
      <c r="AL98" s="174"/>
      <c r="AM98" s="18">
        <v>410</v>
      </c>
      <c r="AN98" s="18">
        <v>57</v>
      </c>
      <c r="AO98" s="175">
        <f t="shared" si="424"/>
        <v>0.13902439024390245</v>
      </c>
      <c r="AP98" s="168"/>
      <c r="AQ98" s="173">
        <v>8</v>
      </c>
      <c r="AR98" s="173">
        <v>401</v>
      </c>
      <c r="AS98" s="173">
        <v>16</v>
      </c>
      <c r="AT98" s="174"/>
      <c r="AU98" s="18">
        <v>619</v>
      </c>
      <c r="AV98" s="18">
        <v>195</v>
      </c>
      <c r="AW98" s="175">
        <f t="shared" si="425"/>
        <v>0.3150242326332795</v>
      </c>
      <c r="AX98" s="168"/>
      <c r="AY98" s="173">
        <v>8</v>
      </c>
      <c r="AZ98" s="173">
        <v>357</v>
      </c>
      <c r="BA98" s="173">
        <v>24</v>
      </c>
      <c r="BB98" s="174"/>
      <c r="BC98" s="18">
        <v>618</v>
      </c>
      <c r="BD98" s="18">
        <v>231</v>
      </c>
      <c r="BE98" s="175">
        <f t="shared" si="426"/>
        <v>0.37378640776699029</v>
      </c>
      <c r="BF98" s="168"/>
      <c r="BG98" s="173"/>
      <c r="BH98" s="173"/>
      <c r="BI98" s="173"/>
      <c r="BJ98" s="174"/>
      <c r="BK98" s="18"/>
      <c r="BL98" s="18"/>
      <c r="BM98" s="175">
        <f t="shared" si="427"/>
        <v>0</v>
      </c>
      <c r="BN98" s="168"/>
      <c r="BO98" s="173">
        <v>4</v>
      </c>
      <c r="BP98" s="173">
        <v>106</v>
      </c>
      <c r="BQ98" s="173">
        <v>4</v>
      </c>
      <c r="BR98" s="174"/>
      <c r="BS98" s="18">
        <v>320</v>
      </c>
      <c r="BT98" s="18">
        <v>188</v>
      </c>
      <c r="BU98" s="175">
        <f t="shared" si="428"/>
        <v>0.58750000000000002</v>
      </c>
      <c r="BV98" s="168"/>
      <c r="BW98" s="173"/>
      <c r="BX98" s="173"/>
      <c r="BY98" s="173"/>
      <c r="BZ98" s="174"/>
      <c r="CA98" s="18"/>
      <c r="CB98" s="18"/>
      <c r="CC98" s="175">
        <f t="shared" si="429"/>
        <v>0</v>
      </c>
      <c r="CD98" s="168"/>
      <c r="CE98" s="173">
        <v>7</v>
      </c>
      <c r="CF98" s="173">
        <v>390</v>
      </c>
      <c r="CG98" s="173">
        <v>17</v>
      </c>
      <c r="CH98" s="174"/>
      <c r="CI98" s="18">
        <v>504</v>
      </c>
      <c r="CJ98" s="18">
        <v>166</v>
      </c>
      <c r="CK98" s="175">
        <f t="shared" si="430"/>
        <v>0.32936507936507936</v>
      </c>
      <c r="CL98" s="168"/>
      <c r="CM98" s="173"/>
      <c r="CN98" s="173"/>
      <c r="CO98" s="173"/>
      <c r="CP98" s="174"/>
      <c r="CQ98" s="18"/>
      <c r="CR98" s="18"/>
      <c r="CS98" s="175">
        <f t="shared" si="431"/>
        <v>0</v>
      </c>
      <c r="CT98" s="168"/>
      <c r="CU98" s="173">
        <v>3.3</v>
      </c>
      <c r="CV98" s="173">
        <v>195</v>
      </c>
      <c r="CW98" s="173">
        <v>6</v>
      </c>
      <c r="CX98" s="174"/>
      <c r="CY98" s="18">
        <v>145</v>
      </c>
      <c r="CZ98" s="18">
        <v>-33</v>
      </c>
      <c r="DA98" s="175">
        <f t="shared" si="432"/>
        <v>-0.22758620689655173</v>
      </c>
      <c r="DB98" s="168"/>
      <c r="DC98" s="173">
        <v>5.4</v>
      </c>
      <c r="DD98" s="173">
        <v>155</v>
      </c>
      <c r="DE98" s="173">
        <v>10</v>
      </c>
      <c r="DF98" s="174"/>
      <c r="DG98" s="18">
        <v>376</v>
      </c>
      <c r="DH98" s="18">
        <v>193</v>
      </c>
      <c r="DI98" s="175">
        <f t="shared" si="433"/>
        <v>0.51329787234042556</v>
      </c>
      <c r="DJ98" s="168"/>
      <c r="DK98" s="173">
        <v>8</v>
      </c>
      <c r="DL98" s="173">
        <v>392</v>
      </c>
      <c r="DM98" s="173">
        <v>17</v>
      </c>
      <c r="DN98" s="174"/>
      <c r="DO98" s="18">
        <v>521</v>
      </c>
      <c r="DP98" s="18">
        <v>88</v>
      </c>
      <c r="DQ98" s="175">
        <f t="shared" si="434"/>
        <v>0.16890595009596929</v>
      </c>
      <c r="DR98" s="168"/>
      <c r="DS98" s="173"/>
      <c r="DT98" s="173"/>
      <c r="DU98" s="173"/>
      <c r="DV98" s="174"/>
      <c r="DW98" s="18"/>
      <c r="DX98" s="18"/>
      <c r="DY98" s="175">
        <f t="shared" si="435"/>
        <v>0</v>
      </c>
      <c r="DZ98" s="168"/>
      <c r="EA98" s="173">
        <v>7.1</v>
      </c>
      <c r="EB98" s="173">
        <v>418</v>
      </c>
      <c r="EC98" s="173">
        <v>26</v>
      </c>
      <c r="ED98" s="174"/>
      <c r="EE98" s="18">
        <v>817</v>
      </c>
      <c r="EF98" s="18">
        <v>460</v>
      </c>
      <c r="EG98" s="175">
        <f t="shared" si="436"/>
        <v>0.56303549571603428</v>
      </c>
      <c r="EH98" s="168"/>
      <c r="EI98" s="173">
        <v>2.2000000000000002</v>
      </c>
      <c r="EJ98" s="173">
        <v>84</v>
      </c>
      <c r="EK98" s="173">
        <v>4</v>
      </c>
      <c r="EL98" s="174"/>
      <c r="EM98" s="18">
        <v>71</v>
      </c>
      <c r="EN98" s="18">
        <v>-22</v>
      </c>
      <c r="EO98" s="175">
        <f t="shared" si="437"/>
        <v>-0.30985915492957744</v>
      </c>
      <c r="EP98" s="168"/>
      <c r="EQ98" s="173">
        <v>6.1</v>
      </c>
      <c r="ER98" s="173">
        <v>361</v>
      </c>
      <c r="ES98" s="173">
        <v>16</v>
      </c>
      <c r="ET98" s="176"/>
      <c r="EU98" s="18">
        <v>549</v>
      </c>
      <c r="EV98" s="18">
        <v>234</v>
      </c>
      <c r="EW98" s="175">
        <f t="shared" si="438"/>
        <v>0.42622950819672129</v>
      </c>
      <c r="EX98" s="168"/>
      <c r="EY98" s="173">
        <v>8.4</v>
      </c>
      <c r="EZ98" s="173">
        <v>466</v>
      </c>
      <c r="FA98" s="173">
        <v>17</v>
      </c>
      <c r="FB98" s="174"/>
      <c r="FC98" s="18">
        <v>478</v>
      </c>
      <c r="FD98" s="18">
        <v>63</v>
      </c>
      <c r="FE98" s="175">
        <f t="shared" si="439"/>
        <v>0.13179916317991633</v>
      </c>
      <c r="FF98" s="168"/>
      <c r="FG98" s="173">
        <v>4</v>
      </c>
      <c r="FH98" s="173">
        <v>204</v>
      </c>
      <c r="FI98" s="173">
        <v>5</v>
      </c>
      <c r="FJ98" s="174"/>
      <c r="FK98" s="18">
        <v>139</v>
      </c>
      <c r="FL98" s="18">
        <v>-57</v>
      </c>
      <c r="FM98" s="175">
        <f t="shared" si="440"/>
        <v>-0.41007194244604317</v>
      </c>
      <c r="FN98" s="168"/>
    </row>
    <row r="99" spans="1:170" ht="16">
      <c r="A99" s="36">
        <v>42478</v>
      </c>
      <c r="B99" s="168"/>
      <c r="C99" s="173">
        <v>5</v>
      </c>
      <c r="D99" s="173">
        <v>161</v>
      </c>
      <c r="E99" s="173">
        <v>5</v>
      </c>
      <c r="F99" s="174"/>
      <c r="G99" s="18">
        <v>189</v>
      </c>
      <c r="H99" s="18">
        <v>-35</v>
      </c>
      <c r="I99" s="175">
        <f t="shared" si="420"/>
        <v>-0.18518518518518517</v>
      </c>
      <c r="J99" s="168"/>
      <c r="K99" s="173"/>
      <c r="L99" s="173"/>
      <c r="M99" s="173"/>
      <c r="N99" s="174"/>
      <c r="O99" s="18"/>
      <c r="P99" s="18"/>
      <c r="Q99" s="175">
        <f t="shared" si="421"/>
        <v>0</v>
      </c>
      <c r="R99" s="168"/>
      <c r="S99" s="173">
        <v>8</v>
      </c>
      <c r="T99" s="173">
        <v>245</v>
      </c>
      <c r="U99" s="173">
        <v>15</v>
      </c>
      <c r="V99" s="174"/>
      <c r="W99" s="18">
        <v>462</v>
      </c>
      <c r="X99" s="18">
        <v>70</v>
      </c>
      <c r="Y99" s="175">
        <f t="shared" si="422"/>
        <v>0.15151515151515152</v>
      </c>
      <c r="Z99" s="168"/>
      <c r="AA99" s="173">
        <v>8</v>
      </c>
      <c r="AB99" s="173">
        <v>417</v>
      </c>
      <c r="AC99" s="173">
        <v>19</v>
      </c>
      <c r="AD99" s="174"/>
      <c r="AE99" s="18">
        <v>734</v>
      </c>
      <c r="AF99" s="18">
        <v>206</v>
      </c>
      <c r="AG99" s="175">
        <f t="shared" si="423"/>
        <v>0.28065395095367845</v>
      </c>
      <c r="AH99" s="168"/>
      <c r="AI99" s="173">
        <v>8</v>
      </c>
      <c r="AJ99" s="173">
        <v>323</v>
      </c>
      <c r="AK99" s="173">
        <v>21</v>
      </c>
      <c r="AL99" s="174"/>
      <c r="AM99" s="18">
        <v>442</v>
      </c>
      <c r="AN99" s="18">
        <v>25</v>
      </c>
      <c r="AO99" s="175">
        <f t="shared" si="424"/>
        <v>5.6561085972850679E-2</v>
      </c>
      <c r="AP99" s="168"/>
      <c r="AQ99" s="173">
        <v>8</v>
      </c>
      <c r="AR99" s="173">
        <v>363</v>
      </c>
      <c r="AS99" s="173">
        <v>20</v>
      </c>
      <c r="AT99" s="174"/>
      <c r="AU99" s="18">
        <v>485</v>
      </c>
      <c r="AV99" s="18">
        <v>5</v>
      </c>
      <c r="AW99" s="175">
        <f t="shared" si="425"/>
        <v>1.0309278350515464E-2</v>
      </c>
      <c r="AX99" s="168"/>
      <c r="AY99" s="173">
        <v>8</v>
      </c>
      <c r="AZ99" s="173">
        <v>341</v>
      </c>
      <c r="BA99" s="173">
        <v>22</v>
      </c>
      <c r="BB99" s="174"/>
      <c r="BC99" s="18">
        <v>726</v>
      </c>
      <c r="BD99" s="18">
        <v>265</v>
      </c>
      <c r="BE99" s="175">
        <f t="shared" si="426"/>
        <v>0.36501377410468322</v>
      </c>
      <c r="BF99" s="168"/>
      <c r="BG99" s="173"/>
      <c r="BH99" s="173"/>
      <c r="BI99" s="173"/>
      <c r="BJ99" s="174"/>
      <c r="BK99" s="18"/>
      <c r="BL99" s="18"/>
      <c r="BM99" s="175">
        <f t="shared" si="427"/>
        <v>0</v>
      </c>
      <c r="BN99" s="168"/>
      <c r="BO99" s="173">
        <v>4</v>
      </c>
      <c r="BP99" s="173">
        <v>98</v>
      </c>
      <c r="BQ99" s="173">
        <v>3</v>
      </c>
      <c r="BR99" s="174"/>
      <c r="BS99" s="18">
        <v>287</v>
      </c>
      <c r="BT99" s="18">
        <v>136</v>
      </c>
      <c r="BU99" s="175">
        <f t="shared" si="428"/>
        <v>0.47386759581881532</v>
      </c>
      <c r="BV99" s="168"/>
      <c r="BW99" s="173"/>
      <c r="BX99" s="173"/>
      <c r="BY99" s="173"/>
      <c r="BZ99" s="174"/>
      <c r="CA99" s="18"/>
      <c r="CB99" s="18"/>
      <c r="CC99" s="175">
        <f t="shared" si="429"/>
        <v>0</v>
      </c>
      <c r="CD99" s="168"/>
      <c r="CE99" s="173">
        <v>6.1</v>
      </c>
      <c r="CF99" s="173">
        <v>364</v>
      </c>
      <c r="CG99" s="173">
        <v>9</v>
      </c>
      <c r="CH99" s="174"/>
      <c r="CI99" s="18">
        <v>397</v>
      </c>
      <c r="CJ99" s="18">
        <v>4</v>
      </c>
      <c r="CK99" s="175">
        <f t="shared" si="430"/>
        <v>1.0075566750629723E-2</v>
      </c>
      <c r="CL99" s="168"/>
      <c r="CM99" s="173"/>
      <c r="CN99" s="173"/>
      <c r="CO99" s="173"/>
      <c r="CP99" s="174"/>
      <c r="CQ99" s="18"/>
      <c r="CR99" s="18"/>
      <c r="CS99" s="175">
        <f t="shared" si="431"/>
        <v>0</v>
      </c>
      <c r="CT99" s="168"/>
      <c r="CU99" s="173">
        <v>4</v>
      </c>
      <c r="CV99" s="173">
        <v>220</v>
      </c>
      <c r="CW99" s="173">
        <v>10</v>
      </c>
      <c r="CX99" s="174"/>
      <c r="CY99" s="18">
        <v>272</v>
      </c>
      <c r="CZ99" s="18">
        <v>13</v>
      </c>
      <c r="DA99" s="175">
        <f t="shared" si="432"/>
        <v>4.779411764705882E-2</v>
      </c>
      <c r="DB99" s="168"/>
      <c r="DC99" s="173">
        <v>4.5</v>
      </c>
      <c r="DD99" s="173">
        <v>217</v>
      </c>
      <c r="DE99" s="173">
        <v>18</v>
      </c>
      <c r="DF99" s="176"/>
      <c r="DG99" s="18">
        <v>552</v>
      </c>
      <c r="DH99" s="18">
        <v>301</v>
      </c>
      <c r="DI99" s="175">
        <f t="shared" si="433"/>
        <v>0.54528985507246375</v>
      </c>
      <c r="DJ99" s="168"/>
      <c r="DK99" s="173">
        <v>8</v>
      </c>
      <c r="DL99" s="173">
        <v>340</v>
      </c>
      <c r="DM99" s="173">
        <v>16</v>
      </c>
      <c r="DN99" s="174"/>
      <c r="DO99" s="18">
        <v>524</v>
      </c>
      <c r="DP99" s="18">
        <v>37</v>
      </c>
      <c r="DQ99" s="175">
        <f t="shared" si="434"/>
        <v>7.061068702290077E-2</v>
      </c>
      <c r="DR99" s="168"/>
      <c r="DS99" s="173"/>
      <c r="DT99" s="173"/>
      <c r="DU99" s="173"/>
      <c r="DV99" s="174"/>
      <c r="DW99" s="18"/>
      <c r="DX99" s="18"/>
      <c r="DY99" s="175">
        <f t="shared" si="435"/>
        <v>0</v>
      </c>
      <c r="DZ99" s="168"/>
      <c r="EA99" s="173">
        <v>8</v>
      </c>
      <c r="EB99" s="173">
        <v>514</v>
      </c>
      <c r="EC99" s="173">
        <v>28</v>
      </c>
      <c r="ED99" s="174"/>
      <c r="EE99" s="18">
        <v>1002</v>
      </c>
      <c r="EF99" s="18">
        <v>453</v>
      </c>
      <c r="EG99" s="175">
        <f t="shared" si="436"/>
        <v>0.45209580838323354</v>
      </c>
      <c r="EH99" s="168"/>
      <c r="EI99" s="173"/>
      <c r="EJ99" s="173"/>
      <c r="EK99" s="173"/>
      <c r="EL99" s="174"/>
      <c r="EM99" s="18"/>
      <c r="EN99" s="18"/>
      <c r="EO99" s="175">
        <f t="shared" si="437"/>
        <v>0</v>
      </c>
      <c r="EP99" s="168"/>
      <c r="EQ99" s="173">
        <v>3.2</v>
      </c>
      <c r="ER99" s="173">
        <v>200</v>
      </c>
      <c r="ES99" s="173">
        <v>5</v>
      </c>
      <c r="ET99" s="174"/>
      <c r="EU99" s="18">
        <v>192</v>
      </c>
      <c r="EV99" s="18">
        <v>-26</v>
      </c>
      <c r="EW99" s="175">
        <f t="shared" si="438"/>
        <v>-0.13541666666666666</v>
      </c>
      <c r="EX99" s="168"/>
      <c r="EY99" s="173">
        <v>8</v>
      </c>
      <c r="EZ99" s="173">
        <v>556</v>
      </c>
      <c r="FA99" s="173">
        <v>19</v>
      </c>
      <c r="FB99" s="174"/>
      <c r="FC99" s="18">
        <v>417</v>
      </c>
      <c r="FD99" s="18">
        <v>-173</v>
      </c>
      <c r="FE99" s="175">
        <f t="shared" si="439"/>
        <v>-0.4148681055155875</v>
      </c>
      <c r="FF99" s="168"/>
      <c r="FG99" s="173">
        <v>4</v>
      </c>
      <c r="FH99" s="173">
        <v>209</v>
      </c>
      <c r="FI99" s="173">
        <v>7</v>
      </c>
      <c r="FJ99" s="174"/>
      <c r="FK99" s="18">
        <v>265</v>
      </c>
      <c r="FL99" s="18">
        <v>64</v>
      </c>
      <c r="FM99" s="175">
        <f t="shared" si="440"/>
        <v>0.24150943396226415</v>
      </c>
      <c r="FN99" s="168"/>
    </row>
    <row r="100" spans="1:170" ht="16">
      <c r="A100" s="36">
        <v>42479</v>
      </c>
      <c r="B100" s="168"/>
      <c r="C100" s="173">
        <v>4.4000000000000004</v>
      </c>
      <c r="D100" s="173">
        <v>151</v>
      </c>
      <c r="E100" s="173">
        <v>4</v>
      </c>
      <c r="F100" s="174"/>
      <c r="G100" s="18">
        <v>145</v>
      </c>
      <c r="H100" s="18">
        <v>-32</v>
      </c>
      <c r="I100" s="175">
        <f t="shared" si="420"/>
        <v>-0.22068965517241379</v>
      </c>
      <c r="J100" s="168"/>
      <c r="K100" s="173"/>
      <c r="L100" s="173"/>
      <c r="M100" s="173"/>
      <c r="N100" s="174"/>
      <c r="O100" s="18"/>
      <c r="P100" s="18"/>
      <c r="Q100" s="175">
        <f t="shared" si="421"/>
        <v>0</v>
      </c>
      <c r="R100" s="168"/>
      <c r="S100" s="173">
        <v>8</v>
      </c>
      <c r="T100" s="173">
        <v>401</v>
      </c>
      <c r="U100" s="173">
        <v>19</v>
      </c>
      <c r="V100" s="174"/>
      <c r="W100" s="18">
        <v>610</v>
      </c>
      <c r="X100" s="18">
        <v>169</v>
      </c>
      <c r="Y100" s="175">
        <f t="shared" si="422"/>
        <v>0.27704918032786885</v>
      </c>
      <c r="Z100" s="168"/>
      <c r="AA100" s="173">
        <v>8</v>
      </c>
      <c r="AB100" s="173">
        <v>460</v>
      </c>
      <c r="AC100" s="173">
        <v>19</v>
      </c>
      <c r="AD100" s="174"/>
      <c r="AE100" s="18">
        <v>362</v>
      </c>
      <c r="AF100" s="18">
        <v>152</v>
      </c>
      <c r="AG100" s="175">
        <f t="shared" si="423"/>
        <v>0.41988950276243092</v>
      </c>
      <c r="AH100" s="168"/>
      <c r="AI100" s="173">
        <v>8</v>
      </c>
      <c r="AJ100" s="173">
        <v>297</v>
      </c>
      <c r="AK100" s="173">
        <v>15</v>
      </c>
      <c r="AL100" s="174"/>
      <c r="AM100" s="18">
        <v>230</v>
      </c>
      <c r="AN100" s="18">
        <v>-114</v>
      </c>
      <c r="AO100" s="175">
        <f t="shared" si="424"/>
        <v>-0.4956521739130435</v>
      </c>
      <c r="AP100" s="168"/>
      <c r="AQ100" s="173">
        <v>8</v>
      </c>
      <c r="AR100" s="173">
        <v>352</v>
      </c>
      <c r="AS100" s="173">
        <v>20</v>
      </c>
      <c r="AT100" s="174"/>
      <c r="AU100" s="18">
        <v>646</v>
      </c>
      <c r="AV100" s="18">
        <v>227</v>
      </c>
      <c r="AW100" s="175">
        <f t="shared" si="425"/>
        <v>0.35139318885448917</v>
      </c>
      <c r="AX100" s="168"/>
      <c r="AY100" s="173">
        <v>8</v>
      </c>
      <c r="AZ100" s="173">
        <v>460</v>
      </c>
      <c r="BA100" s="173">
        <v>19</v>
      </c>
      <c r="BB100" s="174"/>
      <c r="BC100" s="18">
        <v>615</v>
      </c>
      <c r="BD100" s="18">
        <v>144</v>
      </c>
      <c r="BE100" s="175">
        <f t="shared" si="426"/>
        <v>0.23414634146341465</v>
      </c>
      <c r="BF100" s="168"/>
      <c r="BG100" s="173"/>
      <c r="BH100" s="173"/>
      <c r="BI100" s="173"/>
      <c r="BJ100" s="174"/>
      <c r="BK100" s="18"/>
      <c r="BL100" s="18"/>
      <c r="BM100" s="175">
        <f t="shared" si="427"/>
        <v>0</v>
      </c>
      <c r="BN100" s="168"/>
      <c r="BO100" s="173">
        <v>2.2999999999999998</v>
      </c>
      <c r="BP100" s="173">
        <v>44</v>
      </c>
      <c r="BQ100" s="173">
        <v>2</v>
      </c>
      <c r="BR100" s="174"/>
      <c r="BS100" s="18">
        <v>139</v>
      </c>
      <c r="BT100" s="18">
        <v>69</v>
      </c>
      <c r="BU100" s="175">
        <f t="shared" si="428"/>
        <v>0.49640287769784175</v>
      </c>
      <c r="BV100" s="168"/>
      <c r="BW100" s="173"/>
      <c r="BX100" s="173"/>
      <c r="BY100" s="173"/>
      <c r="BZ100" s="174"/>
      <c r="CA100" s="18"/>
      <c r="CB100" s="18"/>
      <c r="CC100" s="175">
        <f t="shared" si="429"/>
        <v>0</v>
      </c>
      <c r="CD100" s="168"/>
      <c r="CE100" s="173">
        <v>5</v>
      </c>
      <c r="CF100" s="173">
        <v>255</v>
      </c>
      <c r="CG100" s="173">
        <v>14</v>
      </c>
      <c r="CH100" s="174"/>
      <c r="CI100" s="18">
        <v>428</v>
      </c>
      <c r="CJ100" s="18">
        <v>184</v>
      </c>
      <c r="CK100" s="175">
        <f t="shared" si="430"/>
        <v>0.42990654205607476</v>
      </c>
      <c r="CL100" s="168"/>
      <c r="CM100" s="173"/>
      <c r="CN100" s="173"/>
      <c r="CO100" s="173"/>
      <c r="CP100" s="174"/>
      <c r="CQ100" s="18"/>
      <c r="CR100" s="18"/>
      <c r="CS100" s="175">
        <f t="shared" si="431"/>
        <v>0</v>
      </c>
      <c r="CT100" s="168"/>
      <c r="CU100" s="173">
        <v>6</v>
      </c>
      <c r="CV100" s="173">
        <v>339</v>
      </c>
      <c r="CW100" s="173">
        <v>43</v>
      </c>
      <c r="CX100" s="174"/>
      <c r="CY100" s="18">
        <v>1187</v>
      </c>
      <c r="CZ100" s="18">
        <v>651</v>
      </c>
      <c r="DA100" s="175">
        <f t="shared" si="432"/>
        <v>0.54844144903117098</v>
      </c>
      <c r="DB100" s="168"/>
      <c r="DC100" s="173">
        <v>6.3</v>
      </c>
      <c r="DD100" s="173">
        <v>247</v>
      </c>
      <c r="DE100" s="173">
        <v>12</v>
      </c>
      <c r="DF100" s="174"/>
      <c r="DG100" s="18">
        <v>373</v>
      </c>
      <c r="DH100" s="18">
        <v>110</v>
      </c>
      <c r="DI100" s="175">
        <f t="shared" si="433"/>
        <v>0.29490616621983912</v>
      </c>
      <c r="DJ100" s="168"/>
      <c r="DK100" s="173">
        <v>8</v>
      </c>
      <c r="DL100" s="173">
        <v>404</v>
      </c>
      <c r="DM100" s="173">
        <v>22</v>
      </c>
      <c r="DN100" s="174"/>
      <c r="DO100" s="18">
        <v>670</v>
      </c>
      <c r="DP100" s="18">
        <v>206</v>
      </c>
      <c r="DQ100" s="175">
        <f t="shared" si="434"/>
        <v>0.30746268656716419</v>
      </c>
      <c r="DR100" s="168"/>
      <c r="DS100" s="173"/>
      <c r="DT100" s="173"/>
      <c r="DU100" s="173"/>
      <c r="DV100" s="174"/>
      <c r="DW100" s="18"/>
      <c r="DX100" s="18"/>
      <c r="DY100" s="175">
        <f t="shared" si="435"/>
        <v>0</v>
      </c>
      <c r="DZ100" s="168"/>
      <c r="EA100" s="173"/>
      <c r="EB100" s="173"/>
      <c r="EC100" s="173"/>
      <c r="ED100" s="174"/>
      <c r="EE100" s="18"/>
      <c r="EF100" s="18"/>
      <c r="EG100" s="175">
        <f t="shared" si="436"/>
        <v>0</v>
      </c>
      <c r="EH100" s="168"/>
      <c r="EI100" s="173"/>
      <c r="EJ100" s="173"/>
      <c r="EK100" s="173"/>
      <c r="EL100" s="174"/>
      <c r="EM100" s="18"/>
      <c r="EN100" s="18"/>
      <c r="EO100" s="175">
        <f t="shared" si="437"/>
        <v>0</v>
      </c>
      <c r="EP100" s="168"/>
      <c r="EQ100" s="173">
        <v>5</v>
      </c>
      <c r="ER100" s="173">
        <v>264</v>
      </c>
      <c r="ES100" s="173">
        <v>6</v>
      </c>
      <c r="ET100" s="174"/>
      <c r="EU100" s="18">
        <v>133</v>
      </c>
      <c r="EV100" s="18">
        <v>-124</v>
      </c>
      <c r="EW100" s="175">
        <f t="shared" si="438"/>
        <v>-0.93233082706766912</v>
      </c>
      <c r="EX100" s="168"/>
      <c r="EY100" s="173">
        <v>8.5</v>
      </c>
      <c r="EZ100" s="173">
        <v>500</v>
      </c>
      <c r="FA100" s="173">
        <v>17</v>
      </c>
      <c r="FB100" s="174"/>
      <c r="FC100" s="18">
        <v>297</v>
      </c>
      <c r="FD100" s="18">
        <v>61</v>
      </c>
      <c r="FE100" s="175">
        <f t="shared" si="439"/>
        <v>0.2053872053872054</v>
      </c>
      <c r="FF100" s="168"/>
      <c r="FG100" s="173">
        <v>4</v>
      </c>
      <c r="FH100" s="173">
        <v>189</v>
      </c>
      <c r="FI100" s="173">
        <v>9</v>
      </c>
      <c r="FJ100" s="174"/>
      <c r="FK100" s="18">
        <v>315</v>
      </c>
      <c r="FL100" s="18">
        <v>155</v>
      </c>
      <c r="FM100" s="175">
        <f t="shared" si="440"/>
        <v>0.49206349206349204</v>
      </c>
      <c r="FN100" s="168"/>
    </row>
    <row r="101" spans="1:170" ht="16">
      <c r="A101" s="48" t="s">
        <v>42</v>
      </c>
      <c r="B101" s="23"/>
      <c r="C101" s="49">
        <f t="shared" ref="C101:E101" si="798">SUM(C96:C100)</f>
        <v>18.899999999999999</v>
      </c>
      <c r="D101" s="49">
        <f t="shared" si="798"/>
        <v>546</v>
      </c>
      <c r="E101" s="49">
        <f t="shared" si="798"/>
        <v>26</v>
      </c>
      <c r="F101" s="50">
        <f>IFERROR(SUM(D101/E101),0)</f>
        <v>21</v>
      </c>
      <c r="G101" s="51">
        <f t="shared" ref="G101:H101" si="799">SUM(G96:G100)</f>
        <v>1037</v>
      </c>
      <c r="H101" s="51">
        <f t="shared" si="799"/>
        <v>307</v>
      </c>
      <c r="I101" s="52">
        <f t="shared" si="420"/>
        <v>0.29604628736740596</v>
      </c>
      <c r="J101" s="23"/>
      <c r="K101" s="49">
        <f t="shared" ref="K101:M101" si="800">SUM(K96:K100)</f>
        <v>0</v>
      </c>
      <c r="L101" s="49">
        <f t="shared" si="800"/>
        <v>0</v>
      </c>
      <c r="M101" s="49">
        <f t="shared" si="800"/>
        <v>0</v>
      </c>
      <c r="N101" s="50">
        <f>IFERROR(SUM(L101/M101),0)</f>
        <v>0</v>
      </c>
      <c r="O101" s="51">
        <f t="shared" ref="O101:P101" si="801">SUM(O96:O100)</f>
        <v>0</v>
      </c>
      <c r="P101" s="51">
        <f t="shared" si="801"/>
        <v>0</v>
      </c>
      <c r="Q101" s="52">
        <f t="shared" si="421"/>
        <v>0</v>
      </c>
      <c r="R101" s="23"/>
      <c r="S101" s="49">
        <f t="shared" ref="S101:U101" si="802">SUM(S96:S100)</f>
        <v>40</v>
      </c>
      <c r="T101" s="49">
        <f t="shared" si="802"/>
        <v>2037</v>
      </c>
      <c r="U101" s="49">
        <f t="shared" si="802"/>
        <v>108</v>
      </c>
      <c r="V101" s="50">
        <f>IFERROR(SUM(T101/U101),0)</f>
        <v>18.861111111111111</v>
      </c>
      <c r="W101" s="51">
        <f t="shared" ref="W101:X101" si="803">SUM(W96:W100)</f>
        <v>3005</v>
      </c>
      <c r="X101" s="51">
        <f t="shared" si="803"/>
        <v>790</v>
      </c>
      <c r="Y101" s="52">
        <f t="shared" si="422"/>
        <v>0.26289517470881862</v>
      </c>
      <c r="Z101" s="23"/>
      <c r="AA101" s="49">
        <f t="shared" ref="AA101:AC101" si="804">SUM(AA96:AA100)</f>
        <v>40</v>
      </c>
      <c r="AB101" s="49">
        <f t="shared" si="804"/>
        <v>2146</v>
      </c>
      <c r="AC101" s="49">
        <f t="shared" si="804"/>
        <v>94</v>
      </c>
      <c r="AD101" s="50">
        <f>IFERROR(SUM(AB101/AC101),0)</f>
        <v>22.829787234042552</v>
      </c>
      <c r="AE101" s="51">
        <f t="shared" ref="AE101:AF101" si="805">SUM(AE96:AE100)</f>
        <v>3081</v>
      </c>
      <c r="AF101" s="51">
        <f t="shared" si="805"/>
        <v>1014</v>
      </c>
      <c r="AG101" s="52">
        <f t="shared" si="423"/>
        <v>0.32911392405063289</v>
      </c>
      <c r="AH101" s="23"/>
      <c r="AI101" s="49">
        <f t="shared" ref="AI101:AK101" si="806">SUM(AI96:AI100)</f>
        <v>33.5</v>
      </c>
      <c r="AJ101" s="49">
        <f t="shared" si="806"/>
        <v>1310</v>
      </c>
      <c r="AK101" s="49">
        <f t="shared" si="806"/>
        <v>82</v>
      </c>
      <c r="AL101" s="50">
        <f>IFERROR(SUM(AJ101/AK101),0)</f>
        <v>15.975609756097562</v>
      </c>
      <c r="AM101" s="51">
        <f t="shared" ref="AM101:AN101" si="807">SUM(AM96:AM100)</f>
        <v>1642</v>
      </c>
      <c r="AN101" s="51">
        <f t="shared" si="807"/>
        <v>140</v>
      </c>
      <c r="AO101" s="52">
        <f t="shared" si="424"/>
        <v>8.5261875761266745E-2</v>
      </c>
      <c r="AP101" s="23"/>
      <c r="AQ101" s="49">
        <f t="shared" ref="AQ101:AS101" si="808">SUM(AQ96:AQ100)</f>
        <v>40</v>
      </c>
      <c r="AR101" s="49">
        <f t="shared" si="808"/>
        <v>1851</v>
      </c>
      <c r="AS101" s="49">
        <f t="shared" si="808"/>
        <v>104</v>
      </c>
      <c r="AT101" s="50">
        <f>IFERROR(SUM(AR101/AS101),0)</f>
        <v>17.798076923076923</v>
      </c>
      <c r="AU101" s="51">
        <f t="shared" ref="AU101:AV101" si="809">SUM(AU96:AU100)</f>
        <v>3151</v>
      </c>
      <c r="AV101" s="51">
        <f t="shared" si="809"/>
        <v>981</v>
      </c>
      <c r="AW101" s="52">
        <f t="shared" si="425"/>
        <v>0.31132973659155821</v>
      </c>
      <c r="AX101" s="23"/>
      <c r="AY101" s="49">
        <f t="shared" ref="AY101:BA101" si="810">SUM(AY96:AY100)</f>
        <v>40</v>
      </c>
      <c r="AZ101" s="49">
        <f t="shared" si="810"/>
        <v>1970</v>
      </c>
      <c r="BA101" s="49">
        <f t="shared" si="810"/>
        <v>105</v>
      </c>
      <c r="BB101" s="50">
        <f>IFERROR(SUM(AZ101/BA101),0)</f>
        <v>18.761904761904763</v>
      </c>
      <c r="BC101" s="51">
        <f t="shared" ref="BC101:BD101" si="811">SUM(BC96:BC100)</f>
        <v>3040</v>
      </c>
      <c r="BD101" s="51">
        <f t="shared" si="811"/>
        <v>852</v>
      </c>
      <c r="BE101" s="52">
        <f t="shared" si="426"/>
        <v>0.28026315789473683</v>
      </c>
      <c r="BF101" s="23"/>
      <c r="BG101" s="49">
        <f t="shared" ref="BG101:BI101" si="812">SUM(BG96:BG100)</f>
        <v>0</v>
      </c>
      <c r="BH101" s="49">
        <f t="shared" si="812"/>
        <v>0</v>
      </c>
      <c r="BI101" s="49">
        <f t="shared" si="812"/>
        <v>0</v>
      </c>
      <c r="BJ101" s="50">
        <f>IFERROR(SUM(BH101/BI101),0)</f>
        <v>0</v>
      </c>
      <c r="BK101" s="51">
        <f t="shared" ref="BK101:BL101" si="813">SUM(BK96:BK100)</f>
        <v>0</v>
      </c>
      <c r="BL101" s="51">
        <f t="shared" si="813"/>
        <v>0</v>
      </c>
      <c r="BM101" s="52">
        <f t="shared" si="427"/>
        <v>0</v>
      </c>
      <c r="BN101" s="23"/>
      <c r="BO101" s="49">
        <f t="shared" ref="BO101:BQ101" si="814">SUM(BO96:BO100)</f>
        <v>18.3</v>
      </c>
      <c r="BP101" s="49">
        <f t="shared" si="814"/>
        <v>421</v>
      </c>
      <c r="BQ101" s="49">
        <f t="shared" si="814"/>
        <v>19</v>
      </c>
      <c r="BR101" s="50">
        <f>IFERROR(SUM(BP101/BQ101),0)</f>
        <v>22.157894736842106</v>
      </c>
      <c r="BS101" s="51">
        <f t="shared" ref="BS101:BT101" si="815">SUM(BS96:BS100)</f>
        <v>1103</v>
      </c>
      <c r="BT101" s="51">
        <f t="shared" si="815"/>
        <v>502</v>
      </c>
      <c r="BU101" s="52">
        <f t="shared" si="428"/>
        <v>0.45512239347234812</v>
      </c>
      <c r="BV101" s="23"/>
      <c r="BW101" s="49">
        <f t="shared" ref="BW101:BY101" si="816">SUM(BW96:BW100)</f>
        <v>0</v>
      </c>
      <c r="BX101" s="49">
        <f t="shared" si="816"/>
        <v>0</v>
      </c>
      <c r="BY101" s="49">
        <f t="shared" si="816"/>
        <v>0</v>
      </c>
      <c r="BZ101" s="50">
        <f>IFERROR(SUM(BX101/BY101),0)</f>
        <v>0</v>
      </c>
      <c r="CA101" s="51">
        <f t="shared" ref="CA101:CB101" si="817">SUM(CA96:CA100)</f>
        <v>0</v>
      </c>
      <c r="CB101" s="51">
        <f t="shared" si="817"/>
        <v>0</v>
      </c>
      <c r="CC101" s="52">
        <f t="shared" si="429"/>
        <v>0</v>
      </c>
      <c r="CD101" s="23"/>
      <c r="CE101" s="49">
        <f t="shared" ref="CE101:CG101" si="818">SUM(CE96:CE100)</f>
        <v>32.4</v>
      </c>
      <c r="CF101" s="49">
        <f t="shared" si="818"/>
        <v>1726</v>
      </c>
      <c r="CG101" s="49">
        <f t="shared" si="818"/>
        <v>78</v>
      </c>
      <c r="CH101" s="50">
        <f>IFERROR(SUM(CF101/CG101),0)</f>
        <v>22.128205128205128</v>
      </c>
      <c r="CI101" s="51">
        <f t="shared" ref="CI101:CJ101" si="819">SUM(CI96:CI100)</f>
        <v>2551</v>
      </c>
      <c r="CJ101" s="51">
        <f t="shared" si="819"/>
        <v>896</v>
      </c>
      <c r="CK101" s="52">
        <f t="shared" si="430"/>
        <v>0.35123480987847905</v>
      </c>
      <c r="CL101" s="23"/>
      <c r="CM101" s="49">
        <f t="shared" ref="CM101:CO101" si="820">SUM(CM96:CM100)</f>
        <v>0</v>
      </c>
      <c r="CN101" s="49">
        <f t="shared" si="820"/>
        <v>0</v>
      </c>
      <c r="CO101" s="49">
        <f t="shared" si="820"/>
        <v>0</v>
      </c>
      <c r="CP101" s="50">
        <f>IFERROR(SUM(CN101/CO101),0)</f>
        <v>0</v>
      </c>
      <c r="CQ101" s="51">
        <f t="shared" ref="CQ101:CR101" si="821">SUM(CQ96:CQ100)</f>
        <v>0</v>
      </c>
      <c r="CR101" s="51">
        <f t="shared" si="821"/>
        <v>0</v>
      </c>
      <c r="CS101" s="52">
        <f t="shared" si="431"/>
        <v>0</v>
      </c>
      <c r="CT101" s="23"/>
      <c r="CU101" s="49">
        <f t="shared" ref="CU101:CW101" si="822">SUM(CU96:CU100)</f>
        <v>20.3</v>
      </c>
      <c r="CV101" s="49">
        <f t="shared" si="822"/>
        <v>1142</v>
      </c>
      <c r="CW101" s="49">
        <f t="shared" si="822"/>
        <v>77</v>
      </c>
      <c r="CX101" s="50">
        <f>IFERROR(SUM(CV101/CW101),0)</f>
        <v>14.831168831168831</v>
      </c>
      <c r="CY101" s="51">
        <f t="shared" ref="CY101:CZ101" si="823">SUM(CY96:CY100)</f>
        <v>2070</v>
      </c>
      <c r="CZ101" s="51">
        <f t="shared" si="823"/>
        <v>728</v>
      </c>
      <c r="DA101" s="52">
        <f t="shared" si="432"/>
        <v>0.35169082125603862</v>
      </c>
      <c r="DB101" s="23"/>
      <c r="DC101" s="49">
        <f t="shared" ref="DC101:DE101" si="824">SUM(DC96:DC100)</f>
        <v>27.8</v>
      </c>
      <c r="DD101" s="49">
        <f t="shared" si="824"/>
        <v>964</v>
      </c>
      <c r="DE101" s="49">
        <f t="shared" si="824"/>
        <v>66</v>
      </c>
      <c r="DF101" s="50">
        <f>IFERROR(SUM(DD101/DE101),0)</f>
        <v>14.606060606060606</v>
      </c>
      <c r="DG101" s="51">
        <f t="shared" ref="DG101:DH101" si="825">SUM(DG96:DG100)</f>
        <v>2121</v>
      </c>
      <c r="DH101" s="51">
        <f t="shared" si="825"/>
        <v>1012</v>
      </c>
      <c r="DI101" s="52">
        <f t="shared" si="433"/>
        <v>0.47713342762847716</v>
      </c>
      <c r="DJ101" s="23"/>
      <c r="DK101" s="49">
        <f t="shared" ref="DK101:DM101" si="826">SUM(DK96:DK100)</f>
        <v>40</v>
      </c>
      <c r="DL101" s="49">
        <f t="shared" si="826"/>
        <v>1823</v>
      </c>
      <c r="DM101" s="49">
        <f t="shared" si="826"/>
        <v>89</v>
      </c>
      <c r="DN101" s="50">
        <f>IFERROR(SUM(DL101/DM101),0)</f>
        <v>20.483146067415731</v>
      </c>
      <c r="DO101" s="51">
        <f t="shared" ref="DO101:DP101" si="827">SUM(DO96:DO100)</f>
        <v>2722</v>
      </c>
      <c r="DP101" s="51">
        <f t="shared" si="827"/>
        <v>492</v>
      </c>
      <c r="DQ101" s="52">
        <f t="shared" si="434"/>
        <v>0.1807494489346069</v>
      </c>
      <c r="DR101" s="23"/>
      <c r="DS101" s="49">
        <f t="shared" ref="DS101:DU101" si="828">SUM(DS96:DS100)</f>
        <v>0</v>
      </c>
      <c r="DT101" s="49">
        <f t="shared" si="828"/>
        <v>0</v>
      </c>
      <c r="DU101" s="49">
        <f t="shared" si="828"/>
        <v>0</v>
      </c>
      <c r="DV101" s="50">
        <f>IFERROR(SUM(DT101/DU101),0)</f>
        <v>0</v>
      </c>
      <c r="DW101" s="51">
        <f t="shared" ref="DW101:DX101" si="829">SUM(DW96:DW100)</f>
        <v>0</v>
      </c>
      <c r="DX101" s="51">
        <f t="shared" si="829"/>
        <v>0</v>
      </c>
      <c r="DY101" s="52">
        <f t="shared" si="435"/>
        <v>0</v>
      </c>
      <c r="DZ101" s="23"/>
      <c r="EA101" s="49">
        <f t="shared" ref="EA101:EC101" si="830">SUM(EA96:EA100)</f>
        <v>31.200000000000003</v>
      </c>
      <c r="EB101" s="49">
        <f t="shared" si="830"/>
        <v>1901</v>
      </c>
      <c r="EC101" s="49">
        <f t="shared" si="830"/>
        <v>104</v>
      </c>
      <c r="ED101" s="50">
        <f>IFERROR(SUM(EB101/EC101),0)</f>
        <v>18.278846153846153</v>
      </c>
      <c r="EE101" s="51">
        <f t="shared" ref="EE101:EF101" si="831">SUM(EE96:EE100)</f>
        <v>3185</v>
      </c>
      <c r="EF101" s="51">
        <f t="shared" si="831"/>
        <v>1405</v>
      </c>
      <c r="EG101" s="52">
        <f t="shared" si="436"/>
        <v>0.44113029827315542</v>
      </c>
      <c r="EH101" s="23"/>
      <c r="EI101" s="49">
        <f t="shared" ref="EI101:EK101" si="832">SUM(EI96:EI100)</f>
        <v>8.6</v>
      </c>
      <c r="EJ101" s="49">
        <f t="shared" si="832"/>
        <v>439</v>
      </c>
      <c r="EK101" s="49">
        <f t="shared" si="832"/>
        <v>16</v>
      </c>
      <c r="EL101" s="50">
        <f>IFERROR(SUM(EJ101/EK101),0)</f>
        <v>27.4375</v>
      </c>
      <c r="EM101" s="51">
        <f t="shared" ref="EM101:EN101" si="833">SUM(EM96:EM100)</f>
        <v>423</v>
      </c>
      <c r="EN101" s="51">
        <f t="shared" si="833"/>
        <v>-9</v>
      </c>
      <c r="EO101" s="52">
        <f t="shared" si="437"/>
        <v>-2.1276595744680851E-2</v>
      </c>
      <c r="EP101" s="23"/>
      <c r="EQ101" s="49">
        <f t="shared" ref="EQ101:ES101" si="834">SUM(EQ96:EQ100)</f>
        <v>15.8</v>
      </c>
      <c r="ER101" s="49">
        <f t="shared" si="834"/>
        <v>921</v>
      </c>
      <c r="ES101" s="49">
        <f t="shared" si="834"/>
        <v>29</v>
      </c>
      <c r="ET101" s="50">
        <f>IFERROR(SUM(ER101/ES101),0)</f>
        <v>31.758620689655171</v>
      </c>
      <c r="EU101" s="51">
        <f t="shared" ref="EU101:EV101" si="835">SUM(EU96:EU100)</f>
        <v>972</v>
      </c>
      <c r="EV101" s="51">
        <f t="shared" si="835"/>
        <v>103</v>
      </c>
      <c r="EW101" s="52">
        <f t="shared" si="438"/>
        <v>0.10596707818930041</v>
      </c>
      <c r="EX101" s="23"/>
      <c r="EY101" s="49">
        <f t="shared" ref="EY101:FA101" si="836">SUM(EY96:EY100)</f>
        <v>39.4</v>
      </c>
      <c r="EZ101" s="49">
        <f t="shared" si="836"/>
        <v>2306</v>
      </c>
      <c r="FA101" s="49">
        <f t="shared" si="836"/>
        <v>80</v>
      </c>
      <c r="FB101" s="50">
        <f>IFERROR(SUM(EZ101/FA101),0)</f>
        <v>28.824999999999999</v>
      </c>
      <c r="FC101" s="51">
        <f t="shared" ref="FC101:FD101" si="837">SUM(FC96:FC100)</f>
        <v>2020</v>
      </c>
      <c r="FD101" s="51">
        <f t="shared" si="837"/>
        <v>25</v>
      </c>
      <c r="FE101" s="52">
        <f t="shared" si="439"/>
        <v>1.2376237623762377E-2</v>
      </c>
      <c r="FF101" s="23"/>
      <c r="FG101" s="49">
        <f t="shared" ref="FG101:FI101" si="838">SUM(FG96:FG100)</f>
        <v>16</v>
      </c>
      <c r="FH101" s="49">
        <f t="shared" si="838"/>
        <v>789</v>
      </c>
      <c r="FI101" s="49">
        <f t="shared" si="838"/>
        <v>30</v>
      </c>
      <c r="FJ101" s="50">
        <f>IFERROR(SUM(FH101/FI101),0)</f>
        <v>26.3</v>
      </c>
      <c r="FK101" s="51">
        <f t="shared" ref="FK101:FL101" si="839">SUM(FK96:FK100)</f>
        <v>959</v>
      </c>
      <c r="FL101" s="51">
        <f t="shared" si="839"/>
        <v>208</v>
      </c>
      <c r="FM101" s="52">
        <f t="shared" si="440"/>
        <v>0.21689259645464026</v>
      </c>
      <c r="FN101" s="23"/>
    </row>
    <row r="102" spans="1:170" ht="16">
      <c r="A102" s="36">
        <v>42482</v>
      </c>
      <c r="B102" s="168"/>
      <c r="C102" s="169"/>
      <c r="D102" s="169"/>
      <c r="E102" s="169"/>
      <c r="F102" s="143"/>
      <c r="G102" s="145"/>
      <c r="H102" s="145"/>
      <c r="I102" s="170">
        <f t="shared" si="420"/>
        <v>0</v>
      </c>
      <c r="J102" s="168"/>
      <c r="K102" s="169"/>
      <c r="L102" s="169"/>
      <c r="M102" s="169"/>
      <c r="N102" s="143"/>
      <c r="O102" s="145"/>
      <c r="P102" s="145"/>
      <c r="Q102" s="170">
        <f t="shared" si="421"/>
        <v>0</v>
      </c>
      <c r="R102" s="168"/>
      <c r="S102" s="169">
        <v>8</v>
      </c>
      <c r="T102" s="169">
        <v>383</v>
      </c>
      <c r="U102" s="169">
        <v>20</v>
      </c>
      <c r="V102" s="143"/>
      <c r="W102" s="145">
        <v>647</v>
      </c>
      <c r="X102" s="145">
        <v>222</v>
      </c>
      <c r="Y102" s="170">
        <f t="shared" si="422"/>
        <v>0.34312210200927357</v>
      </c>
      <c r="Z102" s="168"/>
      <c r="AA102" s="169">
        <v>8</v>
      </c>
      <c r="AB102" s="169">
        <v>411</v>
      </c>
      <c r="AC102" s="169">
        <v>23</v>
      </c>
      <c r="AD102" s="143"/>
      <c r="AE102" s="145">
        <v>950</v>
      </c>
      <c r="AF102" s="145">
        <v>505</v>
      </c>
      <c r="AG102" s="170">
        <f t="shared" si="423"/>
        <v>0.53157894736842104</v>
      </c>
      <c r="AH102" s="168"/>
      <c r="AI102" s="169">
        <v>7.4</v>
      </c>
      <c r="AJ102" s="169">
        <v>286</v>
      </c>
      <c r="AK102" s="169">
        <v>21</v>
      </c>
      <c r="AL102" s="143"/>
      <c r="AM102" s="145">
        <v>406</v>
      </c>
      <c r="AN102" s="145">
        <v>85</v>
      </c>
      <c r="AO102" s="170">
        <f t="shared" si="424"/>
        <v>0.20935960591133004</v>
      </c>
      <c r="AP102" s="168"/>
      <c r="AQ102" s="169">
        <v>8</v>
      </c>
      <c r="AR102" s="169">
        <v>355</v>
      </c>
      <c r="AS102" s="169">
        <v>25</v>
      </c>
      <c r="AT102" s="143"/>
      <c r="AU102" s="145">
        <v>754</v>
      </c>
      <c r="AV102" s="145">
        <v>338</v>
      </c>
      <c r="AW102" s="170">
        <f t="shared" si="425"/>
        <v>0.44827586206896552</v>
      </c>
      <c r="AX102" s="168"/>
      <c r="AY102" s="169">
        <v>8</v>
      </c>
      <c r="AZ102" s="169">
        <v>365</v>
      </c>
      <c r="BA102" s="169">
        <v>18</v>
      </c>
      <c r="BB102" s="138"/>
      <c r="BC102" s="145">
        <v>571</v>
      </c>
      <c r="BD102" s="145">
        <v>182</v>
      </c>
      <c r="BE102" s="170">
        <f t="shared" si="426"/>
        <v>0.31873905429071803</v>
      </c>
      <c r="BF102" s="168"/>
      <c r="BG102" s="169"/>
      <c r="BH102" s="169"/>
      <c r="BI102" s="169"/>
      <c r="BJ102" s="143"/>
      <c r="BK102" s="145"/>
      <c r="BL102" s="145"/>
      <c r="BM102" s="170">
        <f t="shared" si="427"/>
        <v>0</v>
      </c>
      <c r="BN102" s="168"/>
      <c r="BO102" s="169"/>
      <c r="BP102" s="169"/>
      <c r="BQ102" s="169"/>
      <c r="BR102" s="138"/>
      <c r="BS102" s="145"/>
      <c r="BT102" s="145"/>
      <c r="BU102" s="170">
        <f t="shared" si="428"/>
        <v>0</v>
      </c>
      <c r="BV102" s="168"/>
      <c r="BW102" s="169"/>
      <c r="BX102" s="169"/>
      <c r="BY102" s="169"/>
      <c r="BZ102" s="138"/>
      <c r="CA102" s="145"/>
      <c r="CB102" s="145"/>
      <c r="CC102" s="170">
        <f t="shared" si="429"/>
        <v>0</v>
      </c>
      <c r="CD102" s="168"/>
      <c r="CE102" s="169">
        <v>7.3</v>
      </c>
      <c r="CF102" s="169">
        <v>348</v>
      </c>
      <c r="CG102" s="169">
        <v>19</v>
      </c>
      <c r="CH102" s="143"/>
      <c r="CI102" s="145">
        <v>661</v>
      </c>
      <c r="CJ102" s="145">
        <v>323</v>
      </c>
      <c r="CK102" s="170">
        <f t="shared" si="430"/>
        <v>0.4886535552193646</v>
      </c>
      <c r="CL102" s="168"/>
      <c r="CM102" s="169"/>
      <c r="CN102" s="169"/>
      <c r="CO102" s="169"/>
      <c r="CP102" s="138"/>
      <c r="CQ102" s="145"/>
      <c r="CR102" s="145"/>
      <c r="CS102" s="170">
        <f t="shared" si="431"/>
        <v>0</v>
      </c>
      <c r="CT102" s="168"/>
      <c r="CU102" s="169">
        <v>5.0999999999999996</v>
      </c>
      <c r="CV102" s="169">
        <v>312</v>
      </c>
      <c r="CW102" s="169">
        <v>13</v>
      </c>
      <c r="CX102" s="138"/>
      <c r="CY102" s="145">
        <v>328</v>
      </c>
      <c r="CZ102" s="145">
        <v>32</v>
      </c>
      <c r="DA102" s="170">
        <f t="shared" si="432"/>
        <v>9.7560975609756101E-2</v>
      </c>
      <c r="DB102" s="168"/>
      <c r="DC102" s="169">
        <v>5.0999999999999996</v>
      </c>
      <c r="DD102" s="169">
        <v>214</v>
      </c>
      <c r="DE102" s="169">
        <v>10</v>
      </c>
      <c r="DF102" s="138"/>
      <c r="DG102" s="145">
        <v>404</v>
      </c>
      <c r="DH102" s="145">
        <v>185</v>
      </c>
      <c r="DI102" s="170">
        <f t="shared" si="433"/>
        <v>0.45792079207920794</v>
      </c>
      <c r="DJ102" s="168"/>
      <c r="DK102" s="169">
        <v>8</v>
      </c>
      <c r="DL102" s="169">
        <v>325</v>
      </c>
      <c r="DM102" s="169">
        <v>21</v>
      </c>
      <c r="DN102" s="138"/>
      <c r="DO102" s="145">
        <v>568</v>
      </c>
      <c r="DP102" s="145">
        <v>155</v>
      </c>
      <c r="DQ102" s="170">
        <f t="shared" si="434"/>
        <v>0.272887323943662</v>
      </c>
      <c r="DR102" s="168"/>
      <c r="DS102" s="169"/>
      <c r="DT102" s="169"/>
      <c r="DU102" s="169"/>
      <c r="DV102" s="138"/>
      <c r="DW102" s="145"/>
      <c r="DX102" s="145"/>
      <c r="DY102" s="170">
        <f t="shared" si="435"/>
        <v>0</v>
      </c>
      <c r="DZ102" s="168"/>
      <c r="EA102" s="169">
        <v>8.33</v>
      </c>
      <c r="EB102" s="169">
        <v>487</v>
      </c>
      <c r="EC102" s="169">
        <v>34</v>
      </c>
      <c r="ED102" s="138"/>
      <c r="EE102" s="145">
        <v>776</v>
      </c>
      <c r="EF102" s="145">
        <v>335</v>
      </c>
      <c r="EG102" s="170">
        <f t="shared" si="436"/>
        <v>0.43170103092783507</v>
      </c>
      <c r="EH102" s="168"/>
      <c r="EI102" s="169"/>
      <c r="EJ102" s="169"/>
      <c r="EK102" s="169"/>
      <c r="EL102" s="138"/>
      <c r="EM102" s="145"/>
      <c r="EN102" s="145"/>
      <c r="EO102" s="170">
        <f t="shared" si="437"/>
        <v>0</v>
      </c>
      <c r="EP102" s="168"/>
      <c r="EQ102" s="169">
        <v>4.4000000000000004</v>
      </c>
      <c r="ER102" s="169">
        <v>263</v>
      </c>
      <c r="ES102" s="169">
        <v>11</v>
      </c>
      <c r="ET102" s="138"/>
      <c r="EU102" s="145">
        <v>348</v>
      </c>
      <c r="EV102" s="145">
        <v>108</v>
      </c>
      <c r="EW102" s="170">
        <f t="shared" si="438"/>
        <v>0.31034482758620691</v>
      </c>
      <c r="EX102" s="168"/>
      <c r="EY102" s="169">
        <v>6.2</v>
      </c>
      <c r="EZ102" s="169">
        <v>269</v>
      </c>
      <c r="FA102" s="169">
        <v>13</v>
      </c>
      <c r="FB102" s="138"/>
      <c r="FC102" s="145">
        <v>478</v>
      </c>
      <c r="FD102" s="145">
        <v>197</v>
      </c>
      <c r="FE102" s="170">
        <f t="shared" si="439"/>
        <v>0.41213389121338911</v>
      </c>
      <c r="FF102" s="168"/>
      <c r="FG102" s="169">
        <v>4</v>
      </c>
      <c r="FH102" s="169">
        <v>167</v>
      </c>
      <c r="FI102" s="169">
        <v>6</v>
      </c>
      <c r="FJ102" s="143"/>
      <c r="FK102" s="145">
        <v>248</v>
      </c>
      <c r="FL102" s="145">
        <v>57</v>
      </c>
      <c r="FM102" s="170">
        <f t="shared" si="440"/>
        <v>0.22983870967741934</v>
      </c>
      <c r="FN102" s="168"/>
    </row>
    <row r="103" spans="1:170" ht="16">
      <c r="A103" s="36">
        <v>42483</v>
      </c>
      <c r="B103" s="168"/>
      <c r="C103" s="169">
        <v>4</v>
      </c>
      <c r="D103" s="169">
        <v>91</v>
      </c>
      <c r="E103" s="169">
        <v>7</v>
      </c>
      <c r="F103" s="143"/>
      <c r="G103" s="145">
        <v>251</v>
      </c>
      <c r="H103" s="145">
        <v>118</v>
      </c>
      <c r="I103" s="170">
        <f t="shared" si="420"/>
        <v>0.47011952191235062</v>
      </c>
      <c r="J103" s="168"/>
      <c r="K103" s="169"/>
      <c r="L103" s="169"/>
      <c r="M103" s="169"/>
      <c r="N103" s="143"/>
      <c r="O103" s="145"/>
      <c r="P103" s="145"/>
      <c r="Q103" s="170">
        <f t="shared" si="421"/>
        <v>0</v>
      </c>
      <c r="R103" s="168"/>
      <c r="S103" s="169">
        <v>8</v>
      </c>
      <c r="T103" s="169">
        <v>386</v>
      </c>
      <c r="U103" s="169">
        <v>20</v>
      </c>
      <c r="V103" s="138"/>
      <c r="W103" s="145">
        <v>488</v>
      </c>
      <c r="X103" s="145">
        <v>61</v>
      </c>
      <c r="Y103" s="170">
        <f t="shared" si="422"/>
        <v>0.125</v>
      </c>
      <c r="Z103" s="168"/>
      <c r="AA103" s="169">
        <v>8</v>
      </c>
      <c r="AB103" s="169">
        <v>442</v>
      </c>
      <c r="AC103" s="169">
        <v>29</v>
      </c>
      <c r="AD103" s="143"/>
      <c r="AE103" s="145">
        <v>892</v>
      </c>
      <c r="AF103" s="145">
        <v>429</v>
      </c>
      <c r="AG103" s="170">
        <f t="shared" si="423"/>
        <v>0.48094170403587444</v>
      </c>
      <c r="AH103" s="168"/>
      <c r="AI103" s="169">
        <v>5.3</v>
      </c>
      <c r="AJ103" s="169">
        <v>198</v>
      </c>
      <c r="AK103" s="169">
        <v>12</v>
      </c>
      <c r="AL103" s="143"/>
      <c r="AM103" s="145">
        <v>208</v>
      </c>
      <c r="AN103" s="145">
        <v>-18</v>
      </c>
      <c r="AO103" s="170">
        <f t="shared" si="424"/>
        <v>-8.6538461538461536E-2</v>
      </c>
      <c r="AP103" s="168"/>
      <c r="AQ103" s="169">
        <v>8</v>
      </c>
      <c r="AR103" s="169">
        <v>360</v>
      </c>
      <c r="AS103" s="169">
        <v>17</v>
      </c>
      <c r="AT103" s="143"/>
      <c r="AU103" s="145">
        <v>557</v>
      </c>
      <c r="AV103" s="145">
        <v>138</v>
      </c>
      <c r="AW103" s="170">
        <f t="shared" si="425"/>
        <v>0.24775583482944344</v>
      </c>
      <c r="AX103" s="168"/>
      <c r="AY103" s="169">
        <v>8</v>
      </c>
      <c r="AZ103" s="169">
        <v>362</v>
      </c>
      <c r="BA103" s="169">
        <v>19</v>
      </c>
      <c r="BB103" s="143"/>
      <c r="BC103" s="145">
        <v>550</v>
      </c>
      <c r="BD103" s="145">
        <v>143</v>
      </c>
      <c r="BE103" s="170">
        <f t="shared" si="426"/>
        <v>0.26</v>
      </c>
      <c r="BF103" s="168"/>
      <c r="BG103" s="169">
        <v>3.5</v>
      </c>
      <c r="BH103" s="169">
        <v>177</v>
      </c>
      <c r="BI103" s="169">
        <v>8</v>
      </c>
      <c r="BJ103" s="143"/>
      <c r="BK103" s="145">
        <v>187</v>
      </c>
      <c r="BL103" s="145">
        <v>14</v>
      </c>
      <c r="BM103" s="170">
        <f t="shared" si="427"/>
        <v>7.4866310160427801E-2</v>
      </c>
      <c r="BN103" s="168"/>
      <c r="BO103" s="169">
        <v>2</v>
      </c>
      <c r="BP103" s="169">
        <v>38</v>
      </c>
      <c r="BQ103" s="169">
        <v>3</v>
      </c>
      <c r="BR103" s="143"/>
      <c r="BS103" s="145">
        <v>83</v>
      </c>
      <c r="BT103" s="145">
        <v>23</v>
      </c>
      <c r="BU103" s="170">
        <f t="shared" si="428"/>
        <v>0.27710843373493976</v>
      </c>
      <c r="BV103" s="168"/>
      <c r="BW103" s="169">
        <v>4</v>
      </c>
      <c r="BX103" s="169">
        <v>227</v>
      </c>
      <c r="BY103" s="169">
        <v>9</v>
      </c>
      <c r="BZ103" s="143"/>
      <c r="CA103" s="145">
        <v>189</v>
      </c>
      <c r="CB103" s="145">
        <v>18</v>
      </c>
      <c r="CC103" s="170">
        <f t="shared" si="429"/>
        <v>9.5238095238095233E-2</v>
      </c>
      <c r="CD103" s="168"/>
      <c r="CE103" s="169">
        <v>7</v>
      </c>
      <c r="CF103" s="169">
        <v>377</v>
      </c>
      <c r="CG103" s="169">
        <v>16</v>
      </c>
      <c r="CH103" s="143"/>
      <c r="CI103" s="145">
        <v>451</v>
      </c>
      <c r="CJ103" s="145">
        <v>103</v>
      </c>
      <c r="CK103" s="170">
        <f t="shared" si="430"/>
        <v>0.22838137472283815</v>
      </c>
      <c r="CL103" s="168"/>
      <c r="CM103" s="169"/>
      <c r="CN103" s="169"/>
      <c r="CO103" s="169"/>
      <c r="CP103" s="143"/>
      <c r="CQ103" s="145"/>
      <c r="CR103" s="145"/>
      <c r="CS103" s="170">
        <f t="shared" si="431"/>
        <v>0</v>
      </c>
      <c r="CT103" s="168"/>
      <c r="CU103" s="169">
        <v>5</v>
      </c>
      <c r="CV103" s="169">
        <v>281</v>
      </c>
      <c r="CW103" s="169">
        <v>16</v>
      </c>
      <c r="CX103" s="143"/>
      <c r="CY103" s="145">
        <v>307</v>
      </c>
      <c r="CZ103" s="145">
        <v>32</v>
      </c>
      <c r="DA103" s="170">
        <f t="shared" si="432"/>
        <v>0.10423452768729642</v>
      </c>
      <c r="DB103" s="168"/>
      <c r="DC103" s="169">
        <v>5.2</v>
      </c>
      <c r="DD103" s="169">
        <v>177</v>
      </c>
      <c r="DE103" s="169">
        <v>11</v>
      </c>
      <c r="DF103" s="143"/>
      <c r="DG103" s="145">
        <v>324</v>
      </c>
      <c r="DH103" s="145">
        <v>125</v>
      </c>
      <c r="DI103" s="170">
        <f t="shared" si="433"/>
        <v>0.38580246913580246</v>
      </c>
      <c r="DJ103" s="168"/>
      <c r="DK103" s="169">
        <v>8</v>
      </c>
      <c r="DL103" s="169">
        <v>370</v>
      </c>
      <c r="DM103" s="169">
        <v>16</v>
      </c>
      <c r="DN103" s="143"/>
      <c r="DO103" s="145">
        <v>511</v>
      </c>
      <c r="DP103" s="145">
        <v>72</v>
      </c>
      <c r="DQ103" s="170">
        <f t="shared" si="434"/>
        <v>0.14090019569471623</v>
      </c>
      <c r="DR103" s="168"/>
      <c r="DS103" s="169"/>
      <c r="DT103" s="169"/>
      <c r="DU103" s="169"/>
      <c r="DV103" s="143"/>
      <c r="DW103" s="145"/>
      <c r="DX103" s="145"/>
      <c r="DY103" s="170">
        <f t="shared" si="435"/>
        <v>0</v>
      </c>
      <c r="DZ103" s="168"/>
      <c r="EA103" s="169">
        <v>7.4</v>
      </c>
      <c r="EB103" s="169">
        <v>399</v>
      </c>
      <c r="EC103" s="169">
        <v>27</v>
      </c>
      <c r="ED103" s="143"/>
      <c r="EE103" s="145">
        <v>729</v>
      </c>
      <c r="EF103" s="145">
        <v>357</v>
      </c>
      <c r="EG103" s="170">
        <f t="shared" si="436"/>
        <v>0.48971193415637859</v>
      </c>
      <c r="EH103" s="168"/>
      <c r="EI103" s="169">
        <v>3</v>
      </c>
      <c r="EJ103" s="169">
        <v>146</v>
      </c>
      <c r="EK103" s="169">
        <v>7</v>
      </c>
      <c r="EL103" s="143"/>
      <c r="EM103" s="145">
        <v>190</v>
      </c>
      <c r="EN103" s="145">
        <v>40</v>
      </c>
      <c r="EO103" s="170">
        <f t="shared" si="437"/>
        <v>0.21052631578947367</v>
      </c>
      <c r="EP103" s="168"/>
      <c r="EQ103" s="169">
        <v>3.5</v>
      </c>
      <c r="ER103" s="169">
        <v>180</v>
      </c>
      <c r="ES103" s="169">
        <v>9</v>
      </c>
      <c r="ET103" s="143"/>
      <c r="EU103" s="145">
        <v>325</v>
      </c>
      <c r="EV103" s="145">
        <v>156</v>
      </c>
      <c r="EW103" s="170">
        <f t="shared" si="438"/>
        <v>0.48</v>
      </c>
      <c r="EX103" s="168"/>
      <c r="EY103" s="169"/>
      <c r="EZ103" s="169"/>
      <c r="FA103" s="169"/>
      <c r="FB103" s="143"/>
      <c r="FC103" s="145"/>
      <c r="FD103" s="145"/>
      <c r="FE103" s="170">
        <f t="shared" si="439"/>
        <v>0</v>
      </c>
      <c r="FF103" s="168"/>
      <c r="FG103" s="173"/>
      <c r="FH103" s="173"/>
      <c r="FI103" s="173"/>
      <c r="FJ103" s="174"/>
      <c r="FK103" s="18"/>
      <c r="FL103" s="18">
        <v>-51</v>
      </c>
      <c r="FM103" s="170">
        <f t="shared" si="440"/>
        <v>0</v>
      </c>
      <c r="FN103" s="168"/>
    </row>
    <row r="104" spans="1:170" ht="16">
      <c r="A104" s="36">
        <v>42484</v>
      </c>
      <c r="B104" s="168"/>
      <c r="C104" s="173">
        <v>5.4</v>
      </c>
      <c r="D104" s="173">
        <v>183</v>
      </c>
      <c r="E104" s="173">
        <v>10</v>
      </c>
      <c r="F104" s="174"/>
      <c r="G104" s="18">
        <v>324</v>
      </c>
      <c r="H104" s="18">
        <v>108</v>
      </c>
      <c r="I104" s="175">
        <f t="shared" si="420"/>
        <v>0.33333333333333331</v>
      </c>
      <c r="J104" s="168"/>
      <c r="K104" s="173"/>
      <c r="L104" s="173"/>
      <c r="M104" s="173"/>
      <c r="N104" s="174"/>
      <c r="O104" s="18"/>
      <c r="P104" s="18"/>
      <c r="Q104" s="175">
        <f t="shared" si="421"/>
        <v>0</v>
      </c>
      <c r="R104" s="168"/>
      <c r="S104" s="173">
        <v>8</v>
      </c>
      <c r="T104" s="173">
        <v>386</v>
      </c>
      <c r="U104" s="173">
        <v>20</v>
      </c>
      <c r="V104" s="174"/>
      <c r="W104" s="18">
        <v>633</v>
      </c>
      <c r="X104" s="18">
        <v>203</v>
      </c>
      <c r="Y104" s="175">
        <f t="shared" si="422"/>
        <v>0.32069510268562401</v>
      </c>
      <c r="Z104" s="168"/>
      <c r="AA104" s="173">
        <v>8</v>
      </c>
      <c r="AB104" s="173">
        <v>438</v>
      </c>
      <c r="AC104" s="173">
        <v>24</v>
      </c>
      <c r="AD104" s="174"/>
      <c r="AE104" s="18">
        <v>548</v>
      </c>
      <c r="AF104" s="18">
        <v>83</v>
      </c>
      <c r="AG104" s="175">
        <f t="shared" si="423"/>
        <v>0.15145985401459855</v>
      </c>
      <c r="AH104" s="168"/>
      <c r="AI104" s="173">
        <v>8</v>
      </c>
      <c r="AJ104" s="173">
        <v>328</v>
      </c>
      <c r="AK104" s="173">
        <v>14</v>
      </c>
      <c r="AL104" s="174"/>
      <c r="AM104" s="18">
        <v>356</v>
      </c>
      <c r="AN104" s="18">
        <v>-6</v>
      </c>
      <c r="AO104" s="175">
        <f t="shared" si="424"/>
        <v>-1.6853932584269662E-2</v>
      </c>
      <c r="AP104" s="168"/>
      <c r="AQ104" s="173">
        <v>8</v>
      </c>
      <c r="AR104" s="173">
        <v>328</v>
      </c>
      <c r="AS104" s="173">
        <v>25</v>
      </c>
      <c r="AT104" s="174"/>
      <c r="AU104" s="18">
        <v>871</v>
      </c>
      <c r="AV104" s="18">
        <v>447</v>
      </c>
      <c r="AW104" s="175">
        <f t="shared" si="425"/>
        <v>0.51320321469575203</v>
      </c>
      <c r="AX104" s="168"/>
      <c r="AY104" s="173">
        <v>8</v>
      </c>
      <c r="AZ104" s="173">
        <v>369</v>
      </c>
      <c r="BA104" s="173">
        <v>15</v>
      </c>
      <c r="BB104" s="174"/>
      <c r="BC104" s="18">
        <v>585</v>
      </c>
      <c r="BD104" s="18">
        <v>170</v>
      </c>
      <c r="BE104" s="175">
        <f t="shared" si="426"/>
        <v>0.29059829059829062</v>
      </c>
      <c r="BF104" s="168"/>
      <c r="BG104" s="173">
        <v>5.0999999999999996</v>
      </c>
      <c r="BH104" s="173">
        <v>252</v>
      </c>
      <c r="BI104" s="173">
        <v>12</v>
      </c>
      <c r="BJ104" s="174"/>
      <c r="BK104" s="18">
        <v>259</v>
      </c>
      <c r="BL104" s="18">
        <v>8</v>
      </c>
      <c r="BM104" s="175">
        <f t="shared" si="427"/>
        <v>3.0888030888030889E-2</v>
      </c>
      <c r="BN104" s="168"/>
      <c r="BO104" s="173">
        <v>5.4</v>
      </c>
      <c r="BP104" s="173">
        <v>131</v>
      </c>
      <c r="BQ104" s="173">
        <v>5</v>
      </c>
      <c r="BR104" s="174"/>
      <c r="BS104" s="18">
        <v>262</v>
      </c>
      <c r="BT104" s="18">
        <v>82</v>
      </c>
      <c r="BU104" s="175">
        <f t="shared" si="428"/>
        <v>0.31297709923664124</v>
      </c>
      <c r="BV104" s="168"/>
      <c r="BW104" s="173">
        <v>3.5</v>
      </c>
      <c r="BX104" s="173">
        <v>190</v>
      </c>
      <c r="BY104" s="173">
        <v>6</v>
      </c>
      <c r="BZ104" s="174"/>
      <c r="CA104" s="18">
        <v>161</v>
      </c>
      <c r="CB104" s="18">
        <v>22</v>
      </c>
      <c r="CC104" s="175">
        <f t="shared" si="429"/>
        <v>0.13664596273291926</v>
      </c>
      <c r="CD104" s="168"/>
      <c r="CE104" s="173">
        <v>7.3</v>
      </c>
      <c r="CF104" s="173">
        <v>372</v>
      </c>
      <c r="CG104" s="173">
        <v>18</v>
      </c>
      <c r="CH104" s="174"/>
      <c r="CI104" s="18">
        <v>521</v>
      </c>
      <c r="CJ104" s="18">
        <v>166</v>
      </c>
      <c r="CK104" s="175">
        <f t="shared" si="430"/>
        <v>0.31861804222648754</v>
      </c>
      <c r="CL104" s="168"/>
      <c r="CM104" s="173"/>
      <c r="CN104" s="173"/>
      <c r="CO104" s="173"/>
      <c r="CP104" s="174"/>
      <c r="CQ104" s="18"/>
      <c r="CR104" s="18"/>
      <c r="CS104" s="175">
        <f t="shared" si="431"/>
        <v>0</v>
      </c>
      <c r="CT104" s="168"/>
      <c r="CU104" s="173">
        <v>4.0999999999999996</v>
      </c>
      <c r="CV104" s="173">
        <v>330</v>
      </c>
      <c r="CW104" s="173">
        <v>14</v>
      </c>
      <c r="CX104" s="174"/>
      <c r="CY104" s="18">
        <v>301</v>
      </c>
      <c r="CZ104" s="18">
        <v>14</v>
      </c>
      <c r="DA104" s="175">
        <f t="shared" si="432"/>
        <v>4.6511627906976744E-2</v>
      </c>
      <c r="DB104" s="168"/>
      <c r="DC104" s="173">
        <v>3.2</v>
      </c>
      <c r="DD104" s="173">
        <v>154</v>
      </c>
      <c r="DE104" s="173">
        <v>4</v>
      </c>
      <c r="DF104" s="174"/>
      <c r="DG104" s="18">
        <v>200</v>
      </c>
      <c r="DH104" s="18">
        <v>50</v>
      </c>
      <c r="DI104" s="175">
        <f t="shared" si="433"/>
        <v>0.25</v>
      </c>
      <c r="DJ104" s="168"/>
      <c r="DK104" s="173">
        <v>8</v>
      </c>
      <c r="DL104" s="173">
        <v>174</v>
      </c>
      <c r="DM104" s="173">
        <v>22</v>
      </c>
      <c r="DN104" s="174"/>
      <c r="DO104" s="18">
        <v>717</v>
      </c>
      <c r="DP104" s="18">
        <v>380</v>
      </c>
      <c r="DQ104" s="175">
        <f t="shared" si="434"/>
        <v>0.52998605299860535</v>
      </c>
      <c r="DR104" s="168"/>
      <c r="DS104" s="173"/>
      <c r="DT104" s="173"/>
      <c r="DU104" s="173"/>
      <c r="DV104" s="174"/>
      <c r="DW104" s="18"/>
      <c r="DX104" s="18"/>
      <c r="DY104" s="175">
        <f t="shared" si="435"/>
        <v>0</v>
      </c>
      <c r="DZ104" s="168"/>
      <c r="EA104" s="173">
        <v>8</v>
      </c>
      <c r="EB104" s="173">
        <v>459</v>
      </c>
      <c r="EC104" s="173">
        <v>15</v>
      </c>
      <c r="ED104" s="174"/>
      <c r="EE104" s="18">
        <v>415</v>
      </c>
      <c r="EF104" s="18">
        <v>-8</v>
      </c>
      <c r="EG104" s="175">
        <f t="shared" si="436"/>
        <v>-1.9277108433734941E-2</v>
      </c>
      <c r="EH104" s="168"/>
      <c r="EI104" s="173">
        <v>1.3</v>
      </c>
      <c r="EJ104" s="173">
        <v>86</v>
      </c>
      <c r="EK104" s="173">
        <v>2</v>
      </c>
      <c r="EL104" s="174"/>
      <c r="EM104" s="18">
        <v>124</v>
      </c>
      <c r="EN104" s="18">
        <v>39</v>
      </c>
      <c r="EO104" s="175">
        <v>0.45</v>
      </c>
      <c r="EP104" s="168"/>
      <c r="EQ104" s="173">
        <v>5.4</v>
      </c>
      <c r="ER104" s="173">
        <v>323</v>
      </c>
      <c r="ES104" s="173">
        <v>9</v>
      </c>
      <c r="ET104" s="174"/>
      <c r="EU104" s="18">
        <v>412</v>
      </c>
      <c r="EV104" s="18">
        <v>113</v>
      </c>
      <c r="EW104" s="175">
        <f t="shared" si="438"/>
        <v>0.27427184466019416</v>
      </c>
      <c r="EX104" s="168"/>
      <c r="EY104" s="173">
        <v>8</v>
      </c>
      <c r="EZ104" s="173">
        <v>362</v>
      </c>
      <c r="FA104" s="173">
        <v>14</v>
      </c>
      <c r="FB104" s="174"/>
      <c r="FC104" s="18">
        <v>299</v>
      </c>
      <c r="FD104" s="18">
        <v>30</v>
      </c>
      <c r="FE104" s="175">
        <f t="shared" si="439"/>
        <v>0.10033444816053512</v>
      </c>
      <c r="FF104" s="168"/>
      <c r="FG104" s="173"/>
      <c r="FH104" s="173"/>
      <c r="FI104" s="173"/>
      <c r="FJ104" s="174"/>
      <c r="FK104" s="18"/>
      <c r="FL104" s="18"/>
      <c r="FM104" s="175">
        <f t="shared" si="440"/>
        <v>0</v>
      </c>
      <c r="FN104" s="168"/>
    </row>
    <row r="105" spans="1:170" ht="16">
      <c r="A105" s="36">
        <v>42485</v>
      </c>
      <c r="B105" s="168"/>
      <c r="C105" s="173">
        <v>4.2</v>
      </c>
      <c r="D105" s="173">
        <v>91</v>
      </c>
      <c r="E105" s="173">
        <v>4</v>
      </c>
      <c r="F105" s="174"/>
      <c r="G105" s="18">
        <v>143</v>
      </c>
      <c r="H105" s="18">
        <v>9</v>
      </c>
      <c r="I105" s="175">
        <f t="shared" si="420"/>
        <v>6.2937062937062943E-2</v>
      </c>
      <c r="J105" s="168"/>
      <c r="K105" s="173"/>
      <c r="L105" s="173"/>
      <c r="M105" s="173"/>
      <c r="N105" s="174"/>
      <c r="O105" s="18"/>
      <c r="P105" s="18"/>
      <c r="Q105" s="175">
        <f t="shared" si="421"/>
        <v>0</v>
      </c>
      <c r="R105" s="168"/>
      <c r="S105" s="173">
        <v>8</v>
      </c>
      <c r="T105" s="173">
        <v>328</v>
      </c>
      <c r="U105" s="173">
        <v>20</v>
      </c>
      <c r="V105" s="174"/>
      <c r="W105" s="18">
        <v>559</v>
      </c>
      <c r="X105" s="18">
        <v>176</v>
      </c>
      <c r="Y105" s="175">
        <f t="shared" si="422"/>
        <v>0.31484794275491951</v>
      </c>
      <c r="Z105" s="168"/>
      <c r="AA105" s="173">
        <v>8</v>
      </c>
      <c r="AB105" s="173">
        <v>460</v>
      </c>
      <c r="AC105" s="173">
        <v>23</v>
      </c>
      <c r="AD105" s="174"/>
      <c r="AE105" s="18">
        <v>577</v>
      </c>
      <c r="AF105" s="18">
        <v>116</v>
      </c>
      <c r="AG105" s="175">
        <f t="shared" si="423"/>
        <v>0.20103986135181975</v>
      </c>
      <c r="AH105" s="168"/>
      <c r="AI105" s="173">
        <v>7</v>
      </c>
      <c r="AJ105" s="173">
        <v>282</v>
      </c>
      <c r="AK105" s="173">
        <v>19</v>
      </c>
      <c r="AL105" s="174"/>
      <c r="AM105" s="18">
        <v>248</v>
      </c>
      <c r="AN105" s="18">
        <v>55</v>
      </c>
      <c r="AO105" s="175">
        <f t="shared" si="424"/>
        <v>0.22177419354838709</v>
      </c>
      <c r="AP105" s="168"/>
      <c r="AQ105" s="173">
        <v>8</v>
      </c>
      <c r="AR105" s="173">
        <v>360</v>
      </c>
      <c r="AS105" s="173">
        <v>23</v>
      </c>
      <c r="AT105" s="174"/>
      <c r="AU105" s="18">
        <v>749</v>
      </c>
      <c r="AV105" s="18">
        <v>340</v>
      </c>
      <c r="AW105" s="175">
        <f t="shared" si="425"/>
        <v>0.45393858477970628</v>
      </c>
      <c r="AX105" s="168"/>
      <c r="AY105" s="173">
        <v>8</v>
      </c>
      <c r="AZ105" s="173">
        <v>294</v>
      </c>
      <c r="BA105" s="173">
        <v>14</v>
      </c>
      <c r="BB105" s="174"/>
      <c r="BC105" s="18">
        <v>481</v>
      </c>
      <c r="BD105" s="18">
        <v>122</v>
      </c>
      <c r="BE105" s="175">
        <f t="shared" si="426"/>
        <v>0.25363825363825365</v>
      </c>
      <c r="BF105" s="168"/>
      <c r="BG105" s="173">
        <v>4.3</v>
      </c>
      <c r="BH105" s="173">
        <v>140</v>
      </c>
      <c r="BI105" s="173">
        <v>9</v>
      </c>
      <c r="BJ105" s="174"/>
      <c r="BK105" s="18">
        <v>145</v>
      </c>
      <c r="BL105" s="18">
        <v>-18</v>
      </c>
      <c r="BM105" s="175">
        <f t="shared" si="427"/>
        <v>-0.12413793103448276</v>
      </c>
      <c r="BN105" s="168"/>
      <c r="BO105" s="173">
        <v>4.0999999999999996</v>
      </c>
      <c r="BP105" s="173">
        <v>90</v>
      </c>
      <c r="BQ105" s="173">
        <v>5</v>
      </c>
      <c r="BR105" s="174"/>
      <c r="BS105" s="18">
        <v>190</v>
      </c>
      <c r="BT105" s="18">
        <v>63</v>
      </c>
      <c r="BU105" s="175">
        <f t="shared" si="428"/>
        <v>0.33157894736842103</v>
      </c>
      <c r="BV105" s="168"/>
      <c r="BW105" s="173">
        <v>4</v>
      </c>
      <c r="BX105" s="173">
        <v>186</v>
      </c>
      <c r="BY105" s="173">
        <v>12</v>
      </c>
      <c r="BZ105" s="174"/>
      <c r="CA105" s="18">
        <v>130</v>
      </c>
      <c r="CB105" s="18">
        <v>48</v>
      </c>
      <c r="CC105" s="175">
        <f t="shared" si="429"/>
        <v>0.36923076923076925</v>
      </c>
      <c r="CD105" s="168"/>
      <c r="CE105" s="173">
        <v>8</v>
      </c>
      <c r="CF105" s="173">
        <v>381</v>
      </c>
      <c r="CG105" s="173">
        <v>21</v>
      </c>
      <c r="CH105" s="174"/>
      <c r="CI105" s="18">
        <v>539</v>
      </c>
      <c r="CJ105" s="18">
        <v>180</v>
      </c>
      <c r="CK105" s="175">
        <f t="shared" si="430"/>
        <v>0.33395176252319109</v>
      </c>
      <c r="CL105" s="168"/>
      <c r="CM105" s="173"/>
      <c r="CN105" s="173"/>
      <c r="CO105" s="173"/>
      <c r="CP105" s="174"/>
      <c r="CQ105" s="18"/>
      <c r="CR105" s="18"/>
      <c r="CS105" s="175">
        <f t="shared" si="431"/>
        <v>0</v>
      </c>
      <c r="CT105" s="168"/>
      <c r="CU105" s="173">
        <v>5.0999999999999996</v>
      </c>
      <c r="CV105" s="173">
        <v>253</v>
      </c>
      <c r="CW105" s="173">
        <v>23</v>
      </c>
      <c r="CX105" s="176"/>
      <c r="CY105" s="18">
        <v>343</v>
      </c>
      <c r="CZ105" s="18">
        <v>89</v>
      </c>
      <c r="DA105" s="175">
        <f t="shared" si="432"/>
        <v>0.25947521865889212</v>
      </c>
      <c r="DB105" s="168"/>
      <c r="DC105" s="173">
        <v>4.3</v>
      </c>
      <c r="DD105" s="173">
        <v>194</v>
      </c>
      <c r="DE105" s="173">
        <v>8</v>
      </c>
      <c r="DF105" s="174"/>
      <c r="DG105" s="18">
        <v>275</v>
      </c>
      <c r="DH105" s="18">
        <v>89</v>
      </c>
      <c r="DI105" s="175">
        <f t="shared" si="433"/>
        <v>0.32363636363636361</v>
      </c>
      <c r="DJ105" s="168"/>
      <c r="DK105" s="173">
        <v>8</v>
      </c>
      <c r="DL105" s="173">
        <v>317</v>
      </c>
      <c r="DM105" s="173">
        <v>17</v>
      </c>
      <c r="DN105" s="174"/>
      <c r="DO105" s="18">
        <v>487</v>
      </c>
      <c r="DP105" s="18">
        <v>88</v>
      </c>
      <c r="DQ105" s="175">
        <f t="shared" si="434"/>
        <v>0.1806981519507187</v>
      </c>
      <c r="DR105" s="168"/>
      <c r="DS105" s="173"/>
      <c r="DT105" s="173"/>
      <c r="DU105" s="173"/>
      <c r="DV105" s="174"/>
      <c r="DW105" s="18"/>
      <c r="DX105" s="18"/>
      <c r="DY105" s="175">
        <f t="shared" si="435"/>
        <v>0</v>
      </c>
      <c r="DZ105" s="168"/>
      <c r="EA105" s="173">
        <v>8.3000000000000007</v>
      </c>
      <c r="EB105" s="173">
        <v>452</v>
      </c>
      <c r="EC105" s="173">
        <v>34</v>
      </c>
      <c r="ED105" s="174"/>
      <c r="EE105" s="18">
        <v>969</v>
      </c>
      <c r="EF105" s="18">
        <v>562</v>
      </c>
      <c r="EG105" s="175">
        <f t="shared" si="436"/>
        <v>0.57997936016511864</v>
      </c>
      <c r="EH105" s="168"/>
      <c r="EI105" s="173">
        <v>1.1000000000000001</v>
      </c>
      <c r="EJ105" s="173">
        <v>58</v>
      </c>
      <c r="EK105" s="173">
        <v>2</v>
      </c>
      <c r="EL105" s="174"/>
      <c r="EM105" s="18">
        <v>59</v>
      </c>
      <c r="EN105" s="18">
        <v>3</v>
      </c>
      <c r="EO105" s="175">
        <f t="shared" ref="EO105:EO328" si="840">IFERROR(SUM(EN105/EM105),0)</f>
        <v>5.0847457627118647E-2</v>
      </c>
      <c r="EP105" s="168"/>
      <c r="EQ105" s="173">
        <v>4.0999999999999996</v>
      </c>
      <c r="ER105" s="173">
        <v>272</v>
      </c>
      <c r="ES105" s="173">
        <v>7</v>
      </c>
      <c r="ET105" s="174"/>
      <c r="EU105" s="18">
        <v>316</v>
      </c>
      <c r="EV105" s="18">
        <v>84</v>
      </c>
      <c r="EW105" s="175">
        <f t="shared" si="438"/>
        <v>0.26582278481012656</v>
      </c>
      <c r="EX105" s="168"/>
      <c r="EY105" s="173">
        <v>8</v>
      </c>
      <c r="EZ105" s="173">
        <v>438</v>
      </c>
      <c r="FA105" s="173">
        <v>16</v>
      </c>
      <c r="FB105" s="176"/>
      <c r="FC105" s="18">
        <v>454</v>
      </c>
      <c r="FD105" s="18">
        <v>46</v>
      </c>
      <c r="FE105" s="175">
        <f t="shared" si="439"/>
        <v>0.1013215859030837</v>
      </c>
      <c r="FF105" s="168"/>
      <c r="FG105" s="173"/>
      <c r="FH105" s="173"/>
      <c r="FI105" s="173"/>
      <c r="FJ105" s="174"/>
      <c r="FK105" s="18"/>
      <c r="FL105" s="18"/>
      <c r="FM105" s="175">
        <f t="shared" si="440"/>
        <v>0</v>
      </c>
      <c r="FN105" s="168"/>
    </row>
    <row r="106" spans="1:170" ht="16">
      <c r="A106" s="36">
        <v>42486</v>
      </c>
      <c r="B106" s="168"/>
      <c r="C106" s="173">
        <v>2.4</v>
      </c>
      <c r="D106" s="173">
        <v>98</v>
      </c>
      <c r="E106" s="173">
        <v>4</v>
      </c>
      <c r="F106" s="174"/>
      <c r="G106" s="18">
        <v>254</v>
      </c>
      <c r="H106" s="18">
        <v>206</v>
      </c>
      <c r="I106" s="175">
        <f t="shared" si="420"/>
        <v>0.8110236220472441</v>
      </c>
      <c r="J106" s="168"/>
      <c r="K106" s="173"/>
      <c r="L106" s="173"/>
      <c r="M106" s="173"/>
      <c r="N106" s="174"/>
      <c r="O106" s="18"/>
      <c r="P106" s="18"/>
      <c r="Q106" s="175">
        <f t="shared" si="421"/>
        <v>0</v>
      </c>
      <c r="R106" s="168"/>
      <c r="S106" s="173"/>
      <c r="T106" s="173"/>
      <c r="U106" s="173"/>
      <c r="V106" s="174"/>
      <c r="W106" s="18"/>
      <c r="X106" s="18"/>
      <c r="Y106" s="175">
        <f t="shared" si="422"/>
        <v>0</v>
      </c>
      <c r="Z106" s="168"/>
      <c r="AA106" s="173">
        <v>8</v>
      </c>
      <c r="AB106" s="173">
        <v>460</v>
      </c>
      <c r="AC106" s="173">
        <v>22</v>
      </c>
      <c r="AD106" s="174"/>
      <c r="AE106" s="18">
        <v>777</v>
      </c>
      <c r="AF106" s="18">
        <v>313</v>
      </c>
      <c r="AG106" s="175">
        <f t="shared" si="423"/>
        <v>0.40283140283140284</v>
      </c>
      <c r="AH106" s="168"/>
      <c r="AI106" s="173">
        <v>8</v>
      </c>
      <c r="AJ106" s="173">
        <v>291</v>
      </c>
      <c r="AK106" s="173">
        <v>19</v>
      </c>
      <c r="AL106" s="174"/>
      <c r="AM106" s="18">
        <v>445</v>
      </c>
      <c r="AN106" s="18">
        <v>114</v>
      </c>
      <c r="AO106" s="175">
        <f t="shared" si="424"/>
        <v>0.25617977528089886</v>
      </c>
      <c r="AP106" s="168"/>
      <c r="AQ106" s="173">
        <v>8</v>
      </c>
      <c r="AR106" s="173">
        <v>344</v>
      </c>
      <c r="AS106" s="173">
        <v>19</v>
      </c>
      <c r="AT106" s="174"/>
      <c r="AU106" s="18">
        <v>641</v>
      </c>
      <c r="AV106" s="18">
        <v>238</v>
      </c>
      <c r="AW106" s="175">
        <f t="shared" si="425"/>
        <v>0.37129485179407179</v>
      </c>
      <c r="AX106" s="168"/>
      <c r="AY106" s="173">
        <v>8</v>
      </c>
      <c r="AZ106" s="173">
        <v>334</v>
      </c>
      <c r="BA106" s="173">
        <v>15</v>
      </c>
      <c r="BB106" s="174"/>
      <c r="BC106" s="18">
        <v>557</v>
      </c>
      <c r="BD106" s="18">
        <v>172</v>
      </c>
      <c r="BE106" s="175">
        <f t="shared" si="426"/>
        <v>0.30879712746858168</v>
      </c>
      <c r="BF106" s="168"/>
      <c r="BG106" s="173">
        <v>3.5</v>
      </c>
      <c r="BH106" s="173">
        <v>139</v>
      </c>
      <c r="BI106" s="173">
        <v>8</v>
      </c>
      <c r="BJ106" s="176"/>
      <c r="BK106" s="18">
        <v>188</v>
      </c>
      <c r="BL106" s="18">
        <v>41</v>
      </c>
      <c r="BM106" s="175">
        <f t="shared" si="427"/>
        <v>0.21808510638297873</v>
      </c>
      <c r="BN106" s="168"/>
      <c r="BO106" s="173">
        <v>5</v>
      </c>
      <c r="BP106" s="173">
        <v>119</v>
      </c>
      <c r="BQ106" s="173">
        <v>5</v>
      </c>
      <c r="BR106" s="174"/>
      <c r="BS106" s="18">
        <v>263</v>
      </c>
      <c r="BT106" s="18">
        <v>101</v>
      </c>
      <c r="BU106" s="175">
        <f t="shared" si="428"/>
        <v>0.38403041825095058</v>
      </c>
      <c r="BV106" s="168"/>
      <c r="BW106" s="173">
        <v>5</v>
      </c>
      <c r="BX106" s="173">
        <v>162</v>
      </c>
      <c r="BY106" s="173">
        <v>13</v>
      </c>
      <c r="BZ106" s="174"/>
      <c r="CA106" s="18">
        <v>225</v>
      </c>
      <c r="CB106" s="18">
        <v>39</v>
      </c>
      <c r="CC106" s="175">
        <f t="shared" si="429"/>
        <v>0.17333333333333334</v>
      </c>
      <c r="CD106" s="168"/>
      <c r="CE106" s="173">
        <v>6</v>
      </c>
      <c r="CF106" s="173">
        <v>346</v>
      </c>
      <c r="CG106" s="173">
        <v>12</v>
      </c>
      <c r="CH106" s="174"/>
      <c r="CI106" s="18">
        <v>289</v>
      </c>
      <c r="CJ106" s="18">
        <v>-16</v>
      </c>
      <c r="CK106" s="175">
        <f t="shared" si="430"/>
        <v>-5.536332179930796E-2</v>
      </c>
      <c r="CL106" s="168"/>
      <c r="CM106" s="173">
        <v>5</v>
      </c>
      <c r="CN106" s="173">
        <v>134</v>
      </c>
      <c r="CO106" s="173">
        <v>8</v>
      </c>
      <c r="CP106" s="174"/>
      <c r="CQ106" s="18">
        <v>217</v>
      </c>
      <c r="CR106" s="18">
        <v>41</v>
      </c>
      <c r="CS106" s="175">
        <f t="shared" si="431"/>
        <v>0.1889400921658986</v>
      </c>
      <c r="CT106" s="168"/>
      <c r="CU106" s="173">
        <v>6</v>
      </c>
      <c r="CV106" s="173">
        <v>324</v>
      </c>
      <c r="CW106" s="173">
        <v>39</v>
      </c>
      <c r="CX106" s="174"/>
      <c r="CY106" s="18">
        <v>693</v>
      </c>
      <c r="CZ106" s="18">
        <v>208</v>
      </c>
      <c r="DA106" s="175">
        <f t="shared" si="432"/>
        <v>0.30014430014430016</v>
      </c>
      <c r="DB106" s="168"/>
      <c r="DC106" s="173">
        <v>6</v>
      </c>
      <c r="DD106" s="173">
        <v>239</v>
      </c>
      <c r="DE106" s="173">
        <v>11</v>
      </c>
      <c r="DF106" s="174"/>
      <c r="DG106" s="18">
        <v>230</v>
      </c>
      <c r="DH106" s="18">
        <v>-19</v>
      </c>
      <c r="DI106" s="175">
        <f t="shared" si="433"/>
        <v>-8.2608695652173908E-2</v>
      </c>
      <c r="DJ106" s="168"/>
      <c r="DK106" s="173">
        <v>8</v>
      </c>
      <c r="DL106" s="173">
        <v>288</v>
      </c>
      <c r="DM106" s="173">
        <v>12</v>
      </c>
      <c r="DN106" s="174"/>
      <c r="DO106" s="18">
        <v>303</v>
      </c>
      <c r="DP106" s="18">
        <v>-83</v>
      </c>
      <c r="DQ106" s="175">
        <f t="shared" si="434"/>
        <v>-0.27392739273927391</v>
      </c>
      <c r="DR106" s="168"/>
      <c r="DS106" s="180"/>
      <c r="DT106" s="180"/>
      <c r="DU106" s="180"/>
      <c r="DV106" s="174"/>
      <c r="DW106" s="181"/>
      <c r="DX106" s="181"/>
      <c r="DY106" s="175">
        <f t="shared" si="435"/>
        <v>0</v>
      </c>
      <c r="DZ106" s="168"/>
      <c r="EA106" s="173">
        <v>8</v>
      </c>
      <c r="EB106" s="173">
        <v>430</v>
      </c>
      <c r="EC106" s="173">
        <v>34</v>
      </c>
      <c r="ED106" s="174"/>
      <c r="EE106" s="18">
        <v>900</v>
      </c>
      <c r="EF106" s="18">
        <v>366</v>
      </c>
      <c r="EG106" s="175">
        <f t="shared" si="436"/>
        <v>0.40666666666666668</v>
      </c>
      <c r="EH106" s="168"/>
      <c r="EI106" s="180"/>
      <c r="EJ106" s="180"/>
      <c r="EK106" s="180"/>
      <c r="EL106" s="174"/>
      <c r="EM106" s="181"/>
      <c r="EN106" s="181"/>
      <c r="EO106" s="175">
        <f t="shared" si="840"/>
        <v>0</v>
      </c>
      <c r="EP106" s="168"/>
      <c r="EQ106" s="173">
        <v>2.2000000000000002</v>
      </c>
      <c r="ER106" s="173">
        <v>122</v>
      </c>
      <c r="ES106" s="173">
        <v>5</v>
      </c>
      <c r="ET106" s="174"/>
      <c r="EU106" s="18">
        <v>174</v>
      </c>
      <c r="EV106" s="18">
        <v>62</v>
      </c>
      <c r="EW106" s="175">
        <f t="shared" si="438"/>
        <v>0.35632183908045978</v>
      </c>
      <c r="EX106" s="168"/>
      <c r="EY106" s="173">
        <v>7</v>
      </c>
      <c r="EZ106" s="173">
        <v>389</v>
      </c>
      <c r="FA106" s="173">
        <v>14</v>
      </c>
      <c r="FB106" s="174"/>
      <c r="FC106" s="18">
        <v>293</v>
      </c>
      <c r="FD106" s="18">
        <v>-178</v>
      </c>
      <c r="FE106" s="175">
        <f t="shared" si="439"/>
        <v>-0.60750853242320824</v>
      </c>
      <c r="FF106" s="168"/>
      <c r="FG106" s="180"/>
      <c r="FH106" s="180"/>
      <c r="FI106" s="180"/>
      <c r="FJ106" s="174"/>
      <c r="FK106" s="181"/>
      <c r="FL106" s="181"/>
      <c r="FM106" s="175">
        <f t="shared" si="440"/>
        <v>0</v>
      </c>
      <c r="FN106" s="168"/>
    </row>
    <row r="107" spans="1:170" ht="16">
      <c r="A107" s="48" t="s">
        <v>42</v>
      </c>
      <c r="B107" s="23"/>
      <c r="C107" s="49">
        <f t="shared" ref="C107:E107" si="841">SUM(C102:C106)</f>
        <v>16</v>
      </c>
      <c r="D107" s="49">
        <f t="shared" si="841"/>
        <v>463</v>
      </c>
      <c r="E107" s="49">
        <f t="shared" si="841"/>
        <v>25</v>
      </c>
      <c r="F107" s="50">
        <f>IFERROR(SUM(D107/E107),0)</f>
        <v>18.52</v>
      </c>
      <c r="G107" s="51">
        <f t="shared" ref="G107:H107" si="842">SUM(G102:G106)</f>
        <v>972</v>
      </c>
      <c r="H107" s="51">
        <f t="shared" si="842"/>
        <v>441</v>
      </c>
      <c r="I107" s="52">
        <f t="shared" si="420"/>
        <v>0.45370370370370372</v>
      </c>
      <c r="J107" s="23"/>
      <c r="K107" s="49">
        <f t="shared" ref="K107:M107" si="843">SUM(K102:K106)</f>
        <v>0</v>
      </c>
      <c r="L107" s="49">
        <f t="shared" si="843"/>
        <v>0</v>
      </c>
      <c r="M107" s="49">
        <f t="shared" si="843"/>
        <v>0</v>
      </c>
      <c r="N107" s="50">
        <f>IFERROR(SUM(L107/M107),0)</f>
        <v>0</v>
      </c>
      <c r="O107" s="51">
        <f t="shared" ref="O107:P107" si="844">SUM(O102:O106)</f>
        <v>0</v>
      </c>
      <c r="P107" s="51">
        <f t="shared" si="844"/>
        <v>0</v>
      </c>
      <c r="Q107" s="52">
        <f t="shared" si="421"/>
        <v>0</v>
      </c>
      <c r="R107" s="23"/>
      <c r="S107" s="49">
        <f t="shared" ref="S107:U107" si="845">SUM(S102:S106)</f>
        <v>32</v>
      </c>
      <c r="T107" s="49">
        <f t="shared" si="845"/>
        <v>1483</v>
      </c>
      <c r="U107" s="49">
        <f t="shared" si="845"/>
        <v>80</v>
      </c>
      <c r="V107" s="50">
        <f>IFERROR(SUM(T107/U107),0)</f>
        <v>18.537500000000001</v>
      </c>
      <c r="W107" s="51">
        <f t="shared" ref="W107:X107" si="846">SUM(W102:W106)</f>
        <v>2327</v>
      </c>
      <c r="X107" s="51">
        <f t="shared" si="846"/>
        <v>662</v>
      </c>
      <c r="Y107" s="52">
        <f t="shared" si="422"/>
        <v>0.284486463257413</v>
      </c>
      <c r="Z107" s="23"/>
      <c r="AA107" s="49">
        <f t="shared" ref="AA107:AC107" si="847">SUM(AA102:AA106)</f>
        <v>40</v>
      </c>
      <c r="AB107" s="49">
        <f t="shared" si="847"/>
        <v>2211</v>
      </c>
      <c r="AC107" s="49">
        <f t="shared" si="847"/>
        <v>121</v>
      </c>
      <c r="AD107" s="50">
        <f>IFERROR(SUM(AB107/AC107),0)</f>
        <v>18.272727272727273</v>
      </c>
      <c r="AE107" s="51">
        <f t="shared" ref="AE107:AF107" si="848">SUM(AE102:AE106)</f>
        <v>3744</v>
      </c>
      <c r="AF107" s="51">
        <f t="shared" si="848"/>
        <v>1446</v>
      </c>
      <c r="AG107" s="52">
        <f t="shared" si="423"/>
        <v>0.38621794871794873</v>
      </c>
      <c r="AH107" s="23"/>
      <c r="AI107" s="49">
        <f t="shared" ref="AI107:AK107" si="849">SUM(AI102:AI106)</f>
        <v>35.700000000000003</v>
      </c>
      <c r="AJ107" s="49">
        <f t="shared" si="849"/>
        <v>1385</v>
      </c>
      <c r="AK107" s="49">
        <f t="shared" si="849"/>
        <v>85</v>
      </c>
      <c r="AL107" s="50">
        <f>IFERROR(SUM(AJ107/AK107),0)</f>
        <v>16.294117647058822</v>
      </c>
      <c r="AM107" s="51">
        <f t="shared" ref="AM107:AN107" si="850">SUM(AM102:AM106)</f>
        <v>1663</v>
      </c>
      <c r="AN107" s="51">
        <f t="shared" si="850"/>
        <v>230</v>
      </c>
      <c r="AO107" s="52">
        <f t="shared" si="424"/>
        <v>0.13830426939266385</v>
      </c>
      <c r="AP107" s="23"/>
      <c r="AQ107" s="49">
        <f t="shared" ref="AQ107:AS107" si="851">SUM(AQ102:AQ106)</f>
        <v>40</v>
      </c>
      <c r="AR107" s="49">
        <f t="shared" si="851"/>
        <v>1747</v>
      </c>
      <c r="AS107" s="49">
        <f t="shared" si="851"/>
        <v>109</v>
      </c>
      <c r="AT107" s="50">
        <f>IFERROR(SUM(AR107/AS107),0)</f>
        <v>16.027522935779817</v>
      </c>
      <c r="AU107" s="51">
        <f t="shared" ref="AU107:AV107" si="852">SUM(AU102:AU106)</f>
        <v>3572</v>
      </c>
      <c r="AV107" s="51">
        <f t="shared" si="852"/>
        <v>1501</v>
      </c>
      <c r="AW107" s="52">
        <f t="shared" si="425"/>
        <v>0.42021276595744683</v>
      </c>
      <c r="AX107" s="23"/>
      <c r="AY107" s="49">
        <f t="shared" ref="AY107:BA107" si="853">SUM(AY102:AY106)</f>
        <v>40</v>
      </c>
      <c r="AZ107" s="49">
        <f t="shared" si="853"/>
        <v>1724</v>
      </c>
      <c r="BA107" s="49">
        <f t="shared" si="853"/>
        <v>81</v>
      </c>
      <c r="BB107" s="50">
        <f>IFERROR(SUM(AZ107/BA107),0)</f>
        <v>21.283950617283949</v>
      </c>
      <c r="BC107" s="51">
        <f t="shared" ref="BC107:BD107" si="854">SUM(BC102:BC106)</f>
        <v>2744</v>
      </c>
      <c r="BD107" s="51">
        <f t="shared" si="854"/>
        <v>789</v>
      </c>
      <c r="BE107" s="52">
        <f t="shared" si="426"/>
        <v>0.28753644314868804</v>
      </c>
      <c r="BF107" s="23"/>
      <c r="BG107" s="49">
        <f t="shared" ref="BG107:BI107" si="855">SUM(BG102:BG106)</f>
        <v>16.399999999999999</v>
      </c>
      <c r="BH107" s="49">
        <f t="shared" si="855"/>
        <v>708</v>
      </c>
      <c r="BI107" s="49">
        <f t="shared" si="855"/>
        <v>37</v>
      </c>
      <c r="BJ107" s="50">
        <f>IFERROR(SUM(BH107/BI107),0)</f>
        <v>19.135135135135137</v>
      </c>
      <c r="BK107" s="51">
        <f t="shared" ref="BK107:BL107" si="856">SUM(BK102:BK106)</f>
        <v>779</v>
      </c>
      <c r="BL107" s="51">
        <f t="shared" si="856"/>
        <v>45</v>
      </c>
      <c r="BM107" s="52">
        <f t="shared" si="427"/>
        <v>5.7766367137355584E-2</v>
      </c>
      <c r="BN107" s="23"/>
      <c r="BO107" s="49">
        <f t="shared" ref="BO107:BQ107" si="857">SUM(BO102:BO106)</f>
        <v>16.5</v>
      </c>
      <c r="BP107" s="49">
        <f t="shared" si="857"/>
        <v>378</v>
      </c>
      <c r="BQ107" s="49">
        <f t="shared" si="857"/>
        <v>18</v>
      </c>
      <c r="BR107" s="50">
        <f>IFERROR(SUM(BP107/BQ107),0)</f>
        <v>21</v>
      </c>
      <c r="BS107" s="51">
        <f t="shared" ref="BS107:BT107" si="858">SUM(BS102:BS106)</f>
        <v>798</v>
      </c>
      <c r="BT107" s="51">
        <f t="shared" si="858"/>
        <v>269</v>
      </c>
      <c r="BU107" s="52">
        <f t="shared" si="428"/>
        <v>0.33709273182957394</v>
      </c>
      <c r="BV107" s="23"/>
      <c r="BW107" s="49">
        <f t="shared" ref="BW107:BY107" si="859">SUM(BW102:BW106)</f>
        <v>16.5</v>
      </c>
      <c r="BX107" s="49">
        <f t="shared" si="859"/>
        <v>765</v>
      </c>
      <c r="BY107" s="49">
        <f t="shared" si="859"/>
        <v>40</v>
      </c>
      <c r="BZ107" s="50">
        <f>IFERROR(SUM(BX107/BY107),0)</f>
        <v>19.125</v>
      </c>
      <c r="CA107" s="51">
        <f t="shared" ref="CA107:CB107" si="860">SUM(CA102:CA106)</f>
        <v>705</v>
      </c>
      <c r="CB107" s="51">
        <f t="shared" si="860"/>
        <v>127</v>
      </c>
      <c r="CC107" s="52">
        <f t="shared" si="429"/>
        <v>0.18014184397163122</v>
      </c>
      <c r="CD107" s="23"/>
      <c r="CE107" s="49">
        <f t="shared" ref="CE107:CG107" si="861">SUM(CE102:CE106)</f>
        <v>35.6</v>
      </c>
      <c r="CF107" s="49">
        <f t="shared" si="861"/>
        <v>1824</v>
      </c>
      <c r="CG107" s="49">
        <f t="shared" si="861"/>
        <v>86</v>
      </c>
      <c r="CH107" s="50">
        <f>IFERROR(SUM(CF107/CG107),0)</f>
        <v>21.209302325581394</v>
      </c>
      <c r="CI107" s="51">
        <f t="shared" ref="CI107:CJ107" si="862">SUM(CI102:CI106)</f>
        <v>2461</v>
      </c>
      <c r="CJ107" s="51">
        <f t="shared" si="862"/>
        <v>756</v>
      </c>
      <c r="CK107" s="52">
        <f t="shared" si="430"/>
        <v>0.30719219829337668</v>
      </c>
      <c r="CL107" s="23"/>
      <c r="CM107" s="49">
        <f t="shared" ref="CM107:CO107" si="863">SUM(CM102:CM106)</f>
        <v>5</v>
      </c>
      <c r="CN107" s="49">
        <f t="shared" si="863"/>
        <v>134</v>
      </c>
      <c r="CO107" s="49">
        <f t="shared" si="863"/>
        <v>8</v>
      </c>
      <c r="CP107" s="50">
        <f>IFERROR(SUM(CN107/CO107),0)</f>
        <v>16.75</v>
      </c>
      <c r="CQ107" s="51">
        <f t="shared" ref="CQ107:CR107" si="864">SUM(CQ102:CQ106)</f>
        <v>217</v>
      </c>
      <c r="CR107" s="51">
        <f t="shared" si="864"/>
        <v>41</v>
      </c>
      <c r="CS107" s="52">
        <f t="shared" si="431"/>
        <v>0.1889400921658986</v>
      </c>
      <c r="CT107" s="23"/>
      <c r="CU107" s="49">
        <f t="shared" ref="CU107:CW107" si="865">SUM(CU102:CU106)</f>
        <v>25.299999999999997</v>
      </c>
      <c r="CV107" s="49">
        <f t="shared" si="865"/>
        <v>1500</v>
      </c>
      <c r="CW107" s="49">
        <f t="shared" si="865"/>
        <v>105</v>
      </c>
      <c r="CX107" s="50">
        <f>IFERROR(SUM(CV107/CW107),0)</f>
        <v>14.285714285714286</v>
      </c>
      <c r="CY107" s="51">
        <f t="shared" ref="CY107:CZ107" si="866">SUM(CY102:CY106)</f>
        <v>1972</v>
      </c>
      <c r="CZ107" s="51">
        <f t="shared" si="866"/>
        <v>375</v>
      </c>
      <c r="DA107" s="52">
        <f t="shared" si="432"/>
        <v>0.19016227180527384</v>
      </c>
      <c r="DB107" s="23"/>
      <c r="DC107" s="49">
        <f t="shared" ref="DC107:DE107" si="867">SUM(DC102:DC106)</f>
        <v>23.8</v>
      </c>
      <c r="DD107" s="49">
        <f t="shared" si="867"/>
        <v>978</v>
      </c>
      <c r="DE107" s="49">
        <f t="shared" si="867"/>
        <v>44</v>
      </c>
      <c r="DF107" s="50">
        <f>IFERROR(SUM(DD107/DE107),0)</f>
        <v>22.227272727272727</v>
      </c>
      <c r="DG107" s="51">
        <f t="shared" ref="DG107:DH107" si="868">SUM(DG102:DG106)</f>
        <v>1433</v>
      </c>
      <c r="DH107" s="51">
        <f t="shared" si="868"/>
        <v>430</v>
      </c>
      <c r="DI107" s="52">
        <f t="shared" si="433"/>
        <v>0.30006978367062109</v>
      </c>
      <c r="DJ107" s="23"/>
      <c r="DK107" s="49">
        <f t="shared" ref="DK107:DM107" si="869">SUM(DK102:DK106)</f>
        <v>40</v>
      </c>
      <c r="DL107" s="49">
        <f t="shared" si="869"/>
        <v>1474</v>
      </c>
      <c r="DM107" s="49">
        <f t="shared" si="869"/>
        <v>88</v>
      </c>
      <c r="DN107" s="50">
        <f>IFERROR(SUM(DL107/DM107),0)</f>
        <v>16.75</v>
      </c>
      <c r="DO107" s="51">
        <f t="shared" ref="DO107:DP107" si="870">SUM(DO102:DO106)</f>
        <v>2586</v>
      </c>
      <c r="DP107" s="51">
        <f t="shared" si="870"/>
        <v>612</v>
      </c>
      <c r="DQ107" s="52">
        <f t="shared" si="434"/>
        <v>0.23665893271461716</v>
      </c>
      <c r="DR107" s="23"/>
      <c r="DS107" s="49">
        <f t="shared" ref="DS107:DU107" si="871">SUM(DS102:DS106)</f>
        <v>0</v>
      </c>
      <c r="DT107" s="49">
        <f t="shared" si="871"/>
        <v>0</v>
      </c>
      <c r="DU107" s="49">
        <f t="shared" si="871"/>
        <v>0</v>
      </c>
      <c r="DV107" s="50">
        <f>IFERROR(SUM(DT107/DU107),0)</f>
        <v>0</v>
      </c>
      <c r="DW107" s="51">
        <f t="shared" ref="DW107:DX107" si="872">SUM(DW102:DW106)</f>
        <v>0</v>
      </c>
      <c r="DX107" s="51">
        <f t="shared" si="872"/>
        <v>0</v>
      </c>
      <c r="DY107" s="52">
        <f t="shared" si="435"/>
        <v>0</v>
      </c>
      <c r="DZ107" s="23"/>
      <c r="EA107" s="49">
        <f t="shared" ref="EA107:EC107" si="873">SUM(EA102:EA106)</f>
        <v>40.03</v>
      </c>
      <c r="EB107" s="49">
        <f t="shared" si="873"/>
        <v>2227</v>
      </c>
      <c r="EC107" s="49">
        <f t="shared" si="873"/>
        <v>144</v>
      </c>
      <c r="ED107" s="50">
        <f>IFERROR(SUM(EB107/EC107),0)</f>
        <v>15.465277777777779</v>
      </c>
      <c r="EE107" s="51">
        <f t="shared" ref="EE107:EF107" si="874">SUM(EE102:EE106)</f>
        <v>3789</v>
      </c>
      <c r="EF107" s="51">
        <f t="shared" si="874"/>
        <v>1612</v>
      </c>
      <c r="EG107" s="52">
        <f t="shared" si="436"/>
        <v>0.42544206914753235</v>
      </c>
      <c r="EH107" s="23"/>
      <c r="EI107" s="49">
        <f t="shared" ref="EI107:EK107" si="875">SUM(EI102:EI106)</f>
        <v>5.4</v>
      </c>
      <c r="EJ107" s="49">
        <f t="shared" si="875"/>
        <v>290</v>
      </c>
      <c r="EK107" s="49">
        <f t="shared" si="875"/>
        <v>11</v>
      </c>
      <c r="EL107" s="50">
        <f>IFERROR(SUM(EJ107/EK107),0)</f>
        <v>26.363636363636363</v>
      </c>
      <c r="EM107" s="51">
        <f t="shared" ref="EM107:EN107" si="876">SUM(EM102:EM106)</f>
        <v>373</v>
      </c>
      <c r="EN107" s="51">
        <f t="shared" si="876"/>
        <v>82</v>
      </c>
      <c r="EO107" s="52">
        <f t="shared" si="840"/>
        <v>0.21983914209115282</v>
      </c>
      <c r="EP107" s="23"/>
      <c r="EQ107" s="49">
        <f t="shared" ref="EQ107:ES107" si="877">SUM(EQ102:EQ106)</f>
        <v>19.599999999999998</v>
      </c>
      <c r="ER107" s="49">
        <f t="shared" si="877"/>
        <v>1160</v>
      </c>
      <c r="ES107" s="49">
        <f t="shared" si="877"/>
        <v>41</v>
      </c>
      <c r="ET107" s="50">
        <f>IFERROR(SUM(ER107/ES107),0)</f>
        <v>28.292682926829269</v>
      </c>
      <c r="EU107" s="51">
        <f t="shared" ref="EU107:EV107" si="878">SUM(EU102:EU106)</f>
        <v>1575</v>
      </c>
      <c r="EV107" s="51">
        <f t="shared" si="878"/>
        <v>523</v>
      </c>
      <c r="EW107" s="52">
        <f t="shared" si="438"/>
        <v>0.33206349206349206</v>
      </c>
      <c r="EX107" s="23"/>
      <c r="EY107" s="49">
        <f t="shared" ref="EY107:FA107" si="879">SUM(EY102:EY106)</f>
        <v>29.2</v>
      </c>
      <c r="EZ107" s="49">
        <f t="shared" si="879"/>
        <v>1458</v>
      </c>
      <c r="FA107" s="49">
        <f t="shared" si="879"/>
        <v>57</v>
      </c>
      <c r="FB107" s="50">
        <f>IFERROR(SUM(EZ107/FA107),0)</f>
        <v>25.578947368421051</v>
      </c>
      <c r="FC107" s="51">
        <f t="shared" ref="FC107:FD107" si="880">SUM(FC102:FC106)</f>
        <v>1524</v>
      </c>
      <c r="FD107" s="51">
        <f t="shared" si="880"/>
        <v>95</v>
      </c>
      <c r="FE107" s="52">
        <f t="shared" si="439"/>
        <v>6.2335958005249346E-2</v>
      </c>
      <c r="FF107" s="23"/>
      <c r="FG107" s="49">
        <f t="shared" ref="FG107:FI107" si="881">SUM(FG102:FG106)</f>
        <v>4</v>
      </c>
      <c r="FH107" s="49">
        <f t="shared" si="881"/>
        <v>167</v>
      </c>
      <c r="FI107" s="49">
        <f t="shared" si="881"/>
        <v>6</v>
      </c>
      <c r="FJ107" s="50">
        <f>IFERROR(SUM(FH107/FI107),0)</f>
        <v>27.833333333333332</v>
      </c>
      <c r="FK107" s="51">
        <f t="shared" ref="FK107:FL107" si="882">SUM(FK102:FK106)</f>
        <v>248</v>
      </c>
      <c r="FL107" s="51">
        <f t="shared" si="882"/>
        <v>6</v>
      </c>
      <c r="FM107" s="52">
        <f t="shared" si="440"/>
        <v>2.4193548387096774E-2</v>
      </c>
      <c r="FN107" s="23"/>
    </row>
    <row r="108" spans="1:170" ht="16">
      <c r="A108" s="36">
        <v>42489</v>
      </c>
      <c r="B108" s="168"/>
      <c r="C108" s="169"/>
      <c r="D108" s="169"/>
      <c r="E108" s="169"/>
      <c r="F108" s="143"/>
      <c r="G108" s="145"/>
      <c r="H108" s="145"/>
      <c r="I108" s="170">
        <f t="shared" si="420"/>
        <v>0</v>
      </c>
      <c r="J108" s="168"/>
      <c r="K108" s="169"/>
      <c r="L108" s="169"/>
      <c r="M108" s="169"/>
      <c r="N108" s="143"/>
      <c r="O108" s="145"/>
      <c r="P108" s="145"/>
      <c r="Q108" s="170">
        <f t="shared" si="421"/>
        <v>0</v>
      </c>
      <c r="R108" s="168"/>
      <c r="S108" s="169">
        <v>8</v>
      </c>
      <c r="T108" s="169">
        <v>473</v>
      </c>
      <c r="U108" s="169">
        <v>27</v>
      </c>
      <c r="V108" s="143"/>
      <c r="W108" s="145">
        <v>640</v>
      </c>
      <c r="X108" s="145">
        <v>180</v>
      </c>
      <c r="Y108" s="170">
        <f t="shared" si="422"/>
        <v>0.28125</v>
      </c>
      <c r="Z108" s="168"/>
      <c r="AA108" s="169">
        <v>8</v>
      </c>
      <c r="AB108" s="169">
        <v>460</v>
      </c>
      <c r="AC108" s="169">
        <v>27</v>
      </c>
      <c r="AD108" s="143"/>
      <c r="AE108" s="145">
        <v>786</v>
      </c>
      <c r="AF108" s="145">
        <v>329</v>
      </c>
      <c r="AG108" s="170">
        <f t="shared" si="423"/>
        <v>0.41857506361323155</v>
      </c>
      <c r="AH108" s="168"/>
      <c r="AI108" s="169">
        <v>8</v>
      </c>
      <c r="AJ108" s="169">
        <v>203</v>
      </c>
      <c r="AK108" s="169">
        <v>8</v>
      </c>
      <c r="AL108" s="138"/>
      <c r="AM108" s="172"/>
      <c r="AN108" s="145">
        <v>399</v>
      </c>
      <c r="AO108" s="170">
        <v>0.15</v>
      </c>
      <c r="AP108" s="168"/>
      <c r="AQ108" s="169">
        <v>8</v>
      </c>
      <c r="AR108" s="169">
        <v>282</v>
      </c>
      <c r="AS108" s="169">
        <v>17</v>
      </c>
      <c r="AT108" s="143"/>
      <c r="AU108" s="145">
        <v>537</v>
      </c>
      <c r="AV108" s="145">
        <v>173</v>
      </c>
      <c r="AW108" s="170">
        <f t="shared" si="425"/>
        <v>0.32216014897579143</v>
      </c>
      <c r="AX108" s="168"/>
      <c r="AY108" s="169">
        <v>8</v>
      </c>
      <c r="AZ108" s="169">
        <v>427</v>
      </c>
      <c r="BA108" s="169">
        <v>18</v>
      </c>
      <c r="BB108" s="143"/>
      <c r="BC108" s="145">
        <v>484</v>
      </c>
      <c r="BD108" s="145">
        <v>54</v>
      </c>
      <c r="BE108" s="170">
        <f t="shared" si="426"/>
        <v>0.1115702479338843</v>
      </c>
      <c r="BF108" s="168"/>
      <c r="BG108" s="169">
        <v>4.4000000000000004</v>
      </c>
      <c r="BH108" s="169">
        <v>102</v>
      </c>
      <c r="BI108" s="169">
        <v>6</v>
      </c>
      <c r="BJ108" s="143"/>
      <c r="BK108" s="145">
        <v>158</v>
      </c>
      <c r="BL108" s="145">
        <v>14</v>
      </c>
      <c r="BM108" s="170">
        <f t="shared" si="427"/>
        <v>8.8607594936708861E-2</v>
      </c>
      <c r="BN108" s="168"/>
      <c r="BO108" s="169">
        <v>1</v>
      </c>
      <c r="BP108" s="169">
        <v>19</v>
      </c>
      <c r="BQ108" s="169">
        <v>1</v>
      </c>
      <c r="BR108" s="143"/>
      <c r="BS108" s="145">
        <v>59</v>
      </c>
      <c r="BT108" s="145">
        <v>30</v>
      </c>
      <c r="BU108" s="170">
        <f t="shared" si="428"/>
        <v>0.50847457627118642</v>
      </c>
      <c r="BV108" s="168"/>
      <c r="BW108" s="169">
        <v>4</v>
      </c>
      <c r="BX108" s="169">
        <v>92</v>
      </c>
      <c r="BY108" s="169">
        <v>8</v>
      </c>
      <c r="BZ108" s="143"/>
      <c r="CA108" s="145">
        <v>66</v>
      </c>
      <c r="CB108" s="145">
        <v>-60</v>
      </c>
      <c r="CC108" s="170">
        <f t="shared" si="429"/>
        <v>-0.90909090909090906</v>
      </c>
      <c r="CD108" s="168"/>
      <c r="CE108" s="169">
        <v>8</v>
      </c>
      <c r="CF108" s="169">
        <v>383</v>
      </c>
      <c r="CG108" s="169">
        <v>15</v>
      </c>
      <c r="CH108" s="143"/>
      <c r="CI108" s="145">
        <v>553</v>
      </c>
      <c r="CJ108" s="145">
        <v>196</v>
      </c>
      <c r="CK108" s="170">
        <f t="shared" si="430"/>
        <v>0.35443037974683544</v>
      </c>
      <c r="CL108" s="168"/>
      <c r="CM108" s="169">
        <v>6</v>
      </c>
      <c r="CN108" s="169">
        <v>261</v>
      </c>
      <c r="CO108" s="169">
        <v>14</v>
      </c>
      <c r="CP108" s="143"/>
      <c r="CQ108" s="145">
        <v>217</v>
      </c>
      <c r="CR108" s="145">
        <v>-45</v>
      </c>
      <c r="CS108" s="170">
        <f t="shared" si="431"/>
        <v>-0.20737327188940091</v>
      </c>
      <c r="CT108" s="168"/>
      <c r="CU108" s="169">
        <v>6</v>
      </c>
      <c r="CV108" s="169">
        <v>322</v>
      </c>
      <c r="CW108" s="169">
        <v>17</v>
      </c>
      <c r="CX108" s="143"/>
      <c r="CY108" s="145">
        <v>371</v>
      </c>
      <c r="CZ108" s="145">
        <v>61</v>
      </c>
      <c r="DA108" s="170">
        <f t="shared" si="432"/>
        <v>0.16442048517520216</v>
      </c>
      <c r="DB108" s="168"/>
      <c r="DC108" s="169">
        <v>7.1</v>
      </c>
      <c r="DD108" s="169">
        <v>277</v>
      </c>
      <c r="DE108" s="169">
        <v>11</v>
      </c>
      <c r="DF108" s="143"/>
      <c r="DG108" s="145">
        <v>307</v>
      </c>
      <c r="DH108" s="145">
        <v>25</v>
      </c>
      <c r="DI108" s="170">
        <f t="shared" si="433"/>
        <v>8.143322475570032E-2</v>
      </c>
      <c r="DJ108" s="168"/>
      <c r="DK108" s="169">
        <v>4.2</v>
      </c>
      <c r="DL108" s="169">
        <v>145</v>
      </c>
      <c r="DM108" s="169">
        <v>7</v>
      </c>
      <c r="DN108" s="143"/>
      <c r="DO108" s="145">
        <v>223</v>
      </c>
      <c r="DP108" s="145">
        <v>27</v>
      </c>
      <c r="DQ108" s="170">
        <f t="shared" si="434"/>
        <v>0.1210762331838565</v>
      </c>
      <c r="DR108" s="168"/>
      <c r="DS108" s="169">
        <v>4</v>
      </c>
      <c r="DT108" s="169">
        <v>186</v>
      </c>
      <c r="DU108" s="169">
        <v>10</v>
      </c>
      <c r="DV108" s="143"/>
      <c r="DW108" s="145">
        <v>326</v>
      </c>
      <c r="DX108" s="145">
        <v>149</v>
      </c>
      <c r="DY108" s="170">
        <f t="shared" si="435"/>
        <v>0.45705521472392641</v>
      </c>
      <c r="DZ108" s="168"/>
      <c r="EA108" s="169">
        <v>8</v>
      </c>
      <c r="EB108" s="169">
        <v>511</v>
      </c>
      <c r="EC108" s="169">
        <v>22</v>
      </c>
      <c r="ED108" s="143"/>
      <c r="EE108" s="145">
        <v>634</v>
      </c>
      <c r="EF108" s="145">
        <v>202</v>
      </c>
      <c r="EG108" s="170">
        <f t="shared" si="436"/>
        <v>0.31861198738170349</v>
      </c>
      <c r="EH108" s="168"/>
      <c r="EI108" s="169">
        <v>5</v>
      </c>
      <c r="EJ108" s="169">
        <v>203</v>
      </c>
      <c r="EK108" s="169">
        <v>5</v>
      </c>
      <c r="EL108" s="143"/>
      <c r="EM108" s="145">
        <v>111</v>
      </c>
      <c r="EN108" s="145">
        <v>-110</v>
      </c>
      <c r="EO108" s="170">
        <f t="shared" si="840"/>
        <v>-0.99099099099099097</v>
      </c>
      <c r="EP108" s="168"/>
      <c r="EQ108" s="169">
        <v>4</v>
      </c>
      <c r="ER108" s="169">
        <v>246</v>
      </c>
      <c r="ES108" s="169">
        <v>7</v>
      </c>
      <c r="ET108" s="143"/>
      <c r="EU108" s="145">
        <v>227</v>
      </c>
      <c r="EV108" s="145">
        <v>13</v>
      </c>
      <c r="EW108" s="170">
        <f t="shared" si="438"/>
        <v>5.7268722466960353E-2</v>
      </c>
      <c r="EX108" s="168"/>
      <c r="EY108" s="169">
        <v>8.5</v>
      </c>
      <c r="EZ108" s="169">
        <v>397</v>
      </c>
      <c r="FA108" s="169">
        <v>21</v>
      </c>
      <c r="FB108" s="143"/>
      <c r="FC108" s="145">
        <v>659</v>
      </c>
      <c r="FD108" s="145">
        <v>276</v>
      </c>
      <c r="FE108" s="170">
        <f t="shared" si="439"/>
        <v>0.41881638846737479</v>
      </c>
      <c r="FF108" s="168"/>
      <c r="FG108" s="169"/>
      <c r="FH108" s="169"/>
      <c r="FI108" s="169"/>
      <c r="FJ108" s="143"/>
      <c r="FK108" s="145"/>
      <c r="FL108" s="145"/>
      <c r="FM108" s="170">
        <f t="shared" si="440"/>
        <v>0</v>
      </c>
      <c r="FN108" s="168"/>
    </row>
    <row r="109" spans="1:170" ht="16">
      <c r="A109" s="36">
        <v>42490</v>
      </c>
      <c r="B109" s="168"/>
      <c r="C109" s="169">
        <v>4.2</v>
      </c>
      <c r="D109" s="169">
        <v>119</v>
      </c>
      <c r="E109" s="169">
        <v>3</v>
      </c>
      <c r="F109" s="143"/>
      <c r="G109" s="145">
        <v>189</v>
      </c>
      <c r="H109" s="145">
        <v>30</v>
      </c>
      <c r="I109" s="170">
        <f t="shared" si="420"/>
        <v>0.15873015873015872</v>
      </c>
      <c r="J109" s="168"/>
      <c r="K109" s="169"/>
      <c r="L109" s="169"/>
      <c r="M109" s="169"/>
      <c r="N109" s="143"/>
      <c r="O109" s="145"/>
      <c r="P109" s="145"/>
      <c r="Q109" s="170">
        <f t="shared" si="421"/>
        <v>0</v>
      </c>
      <c r="R109" s="168"/>
      <c r="S109" s="169">
        <v>8</v>
      </c>
      <c r="T109" s="169">
        <v>371</v>
      </c>
      <c r="U109" s="169">
        <v>24</v>
      </c>
      <c r="V109" s="143"/>
      <c r="W109" s="145">
        <v>586</v>
      </c>
      <c r="X109" s="145">
        <v>147</v>
      </c>
      <c r="Y109" s="170">
        <f t="shared" si="422"/>
        <v>0.25085324232081913</v>
      </c>
      <c r="Z109" s="168"/>
      <c r="AA109" s="169">
        <v>2.2000000000000002</v>
      </c>
      <c r="AB109" s="169">
        <v>283</v>
      </c>
      <c r="AC109" s="169">
        <v>15</v>
      </c>
      <c r="AD109" s="143"/>
      <c r="AE109" s="145">
        <v>616</v>
      </c>
      <c r="AF109" s="145">
        <v>380</v>
      </c>
      <c r="AG109" s="170">
        <f t="shared" si="423"/>
        <v>0.61688311688311692</v>
      </c>
      <c r="AH109" s="168"/>
      <c r="AI109" s="169">
        <v>5</v>
      </c>
      <c r="AJ109" s="169">
        <v>333</v>
      </c>
      <c r="AK109" s="169">
        <v>11</v>
      </c>
      <c r="AL109" s="143"/>
      <c r="AM109" s="145">
        <v>274</v>
      </c>
      <c r="AN109" s="145">
        <v>-43</v>
      </c>
      <c r="AO109" s="170">
        <f t="shared" ref="AO109:AO220" si="883">IFERROR(SUM(AN109/AM109),0)</f>
        <v>-0.15693430656934307</v>
      </c>
      <c r="AP109" s="168"/>
      <c r="AQ109" s="169">
        <v>4</v>
      </c>
      <c r="AR109" s="169">
        <v>169</v>
      </c>
      <c r="AS109" s="169">
        <v>16</v>
      </c>
      <c r="AT109" s="143"/>
      <c r="AU109" s="145">
        <v>221</v>
      </c>
      <c r="AV109" s="145">
        <v>8</v>
      </c>
      <c r="AW109" s="170">
        <f t="shared" si="425"/>
        <v>3.6199095022624438E-2</v>
      </c>
      <c r="AX109" s="168"/>
      <c r="AY109" s="169">
        <v>8</v>
      </c>
      <c r="AZ109" s="169">
        <v>442</v>
      </c>
      <c r="BA109" s="169">
        <v>16</v>
      </c>
      <c r="BB109" s="143"/>
      <c r="BC109" s="145">
        <v>506</v>
      </c>
      <c r="BD109" s="145">
        <v>28</v>
      </c>
      <c r="BE109" s="170">
        <f t="shared" si="426"/>
        <v>5.533596837944664E-2</v>
      </c>
      <c r="BF109" s="168"/>
      <c r="BG109" s="169">
        <v>4.2</v>
      </c>
      <c r="BH109" s="169">
        <v>179</v>
      </c>
      <c r="BI109" s="169">
        <v>8</v>
      </c>
      <c r="BJ109" s="143"/>
      <c r="BK109" s="145">
        <v>241</v>
      </c>
      <c r="BL109" s="145">
        <v>43</v>
      </c>
      <c r="BM109" s="170">
        <f t="shared" si="427"/>
        <v>0.17842323651452283</v>
      </c>
      <c r="BN109" s="168"/>
      <c r="BO109" s="169"/>
      <c r="BP109" s="169"/>
      <c r="BQ109" s="169"/>
      <c r="BR109" s="143"/>
      <c r="BS109" s="145"/>
      <c r="BT109" s="145"/>
      <c r="BU109" s="170">
        <f t="shared" si="428"/>
        <v>0</v>
      </c>
      <c r="BV109" s="168"/>
      <c r="BW109" s="169">
        <v>1</v>
      </c>
      <c r="BX109" s="169">
        <v>57</v>
      </c>
      <c r="BY109" s="169">
        <v>2</v>
      </c>
      <c r="BZ109" s="143"/>
      <c r="CA109" s="145">
        <v>92</v>
      </c>
      <c r="CB109" s="145">
        <v>37</v>
      </c>
      <c r="CC109" s="170">
        <f t="shared" si="429"/>
        <v>0.40217391304347827</v>
      </c>
      <c r="CD109" s="168"/>
      <c r="CE109" s="169">
        <v>6.3</v>
      </c>
      <c r="CF109" s="169">
        <v>346</v>
      </c>
      <c r="CG109" s="169">
        <v>13</v>
      </c>
      <c r="CH109" s="143"/>
      <c r="CI109" s="145">
        <v>383</v>
      </c>
      <c r="CJ109" s="145">
        <v>47</v>
      </c>
      <c r="CK109" s="170">
        <f t="shared" si="430"/>
        <v>0.12271540469973891</v>
      </c>
      <c r="CL109" s="168"/>
      <c r="CM109" s="169">
        <v>5.3</v>
      </c>
      <c r="CN109" s="169">
        <v>304</v>
      </c>
      <c r="CO109" s="169">
        <v>21</v>
      </c>
      <c r="CP109" s="143"/>
      <c r="CQ109" s="145">
        <v>227</v>
      </c>
      <c r="CR109" s="145">
        <v>-72</v>
      </c>
      <c r="CS109" s="170">
        <f t="shared" si="431"/>
        <v>-0.31718061674008813</v>
      </c>
      <c r="CT109" s="168"/>
      <c r="CU109" s="169">
        <v>5</v>
      </c>
      <c r="CV109" s="169">
        <v>297</v>
      </c>
      <c r="CW109" s="169">
        <v>10</v>
      </c>
      <c r="CX109" s="143"/>
      <c r="CY109" s="145">
        <v>315</v>
      </c>
      <c r="CZ109" s="145">
        <v>14</v>
      </c>
      <c r="DA109" s="170">
        <f t="shared" si="432"/>
        <v>4.4444444444444446E-2</v>
      </c>
      <c r="DB109" s="168"/>
      <c r="DC109" s="169"/>
      <c r="DD109" s="169"/>
      <c r="DE109" s="169"/>
      <c r="DF109" s="143"/>
      <c r="DG109" s="145"/>
      <c r="DH109" s="145"/>
      <c r="DI109" s="170">
        <f t="shared" si="433"/>
        <v>0</v>
      </c>
      <c r="DJ109" s="168"/>
      <c r="DK109" s="169">
        <v>8</v>
      </c>
      <c r="DL109" s="169">
        <v>362</v>
      </c>
      <c r="DM109" s="169">
        <v>16</v>
      </c>
      <c r="DN109" s="143"/>
      <c r="DO109" s="145">
        <v>373</v>
      </c>
      <c r="DP109" s="145">
        <v>-81</v>
      </c>
      <c r="DQ109" s="170">
        <f t="shared" si="434"/>
        <v>-0.21715817694369974</v>
      </c>
      <c r="DR109" s="168"/>
      <c r="DS109" s="169">
        <v>4</v>
      </c>
      <c r="DT109" s="169">
        <v>233</v>
      </c>
      <c r="DU109" s="169">
        <v>13</v>
      </c>
      <c r="DV109" s="143"/>
      <c r="DW109" s="145">
        <v>383</v>
      </c>
      <c r="DX109" s="145">
        <v>159</v>
      </c>
      <c r="DY109" s="170">
        <f t="shared" si="435"/>
        <v>0.41514360313315929</v>
      </c>
      <c r="DZ109" s="168"/>
      <c r="EA109" s="169">
        <v>8</v>
      </c>
      <c r="EB109" s="169">
        <v>498</v>
      </c>
      <c r="EC109" s="169">
        <v>26</v>
      </c>
      <c r="ED109" s="143"/>
      <c r="EE109" s="145">
        <v>971</v>
      </c>
      <c r="EF109" s="145">
        <v>501</v>
      </c>
      <c r="EG109" s="170">
        <f t="shared" si="436"/>
        <v>0.51596292481977346</v>
      </c>
      <c r="EH109" s="168"/>
      <c r="EI109" s="169">
        <v>4</v>
      </c>
      <c r="EJ109" s="169">
        <v>203</v>
      </c>
      <c r="EK109" s="169">
        <v>11</v>
      </c>
      <c r="EL109" s="143"/>
      <c r="EM109" s="145">
        <v>363</v>
      </c>
      <c r="EN109" s="145">
        <v>146</v>
      </c>
      <c r="EO109" s="170">
        <f t="shared" si="840"/>
        <v>0.40220385674931131</v>
      </c>
      <c r="EP109" s="168"/>
      <c r="EQ109" s="169">
        <v>6.1</v>
      </c>
      <c r="ER109" s="169">
        <v>373</v>
      </c>
      <c r="ES109" s="169">
        <v>17</v>
      </c>
      <c r="ET109" s="143"/>
      <c r="EU109" s="145">
        <v>464</v>
      </c>
      <c r="EV109" s="145">
        <v>105</v>
      </c>
      <c r="EW109" s="170">
        <f t="shared" si="438"/>
        <v>0.22629310344827586</v>
      </c>
      <c r="EX109" s="168"/>
      <c r="EY109" s="169"/>
      <c r="EZ109" s="169"/>
      <c r="FA109" s="169"/>
      <c r="FB109" s="143"/>
      <c r="FC109" s="145"/>
      <c r="FD109" s="145"/>
      <c r="FE109" s="170">
        <f t="shared" si="439"/>
        <v>0</v>
      </c>
      <c r="FF109" s="168"/>
      <c r="FG109" s="169"/>
      <c r="FH109" s="169"/>
      <c r="FI109" s="169"/>
      <c r="FJ109" s="143"/>
      <c r="FK109" s="145"/>
      <c r="FL109" s="145"/>
      <c r="FM109" s="170">
        <f t="shared" si="440"/>
        <v>0</v>
      </c>
      <c r="FN109" s="168"/>
    </row>
    <row r="110" spans="1:170" ht="16">
      <c r="A110" s="99" t="s">
        <v>47</v>
      </c>
      <c r="B110" s="100"/>
      <c r="C110" s="104">
        <f t="shared" ref="C110:E110" si="884">SUM(C84:C88,C90:C94,C96:C100,C102:C106,C108:C109)</f>
        <v>246.7</v>
      </c>
      <c r="D110" s="104">
        <f t="shared" si="884"/>
        <v>2168.4</v>
      </c>
      <c r="E110" s="104">
        <f t="shared" si="884"/>
        <v>121</v>
      </c>
      <c r="F110" s="108">
        <f>IFERROR(SUM(D110/E110),0)</f>
        <v>17.920661157024796</v>
      </c>
      <c r="G110" s="110">
        <f t="shared" ref="G110:H110" si="885">SUM(G84:G88,G90:G94,G96:G100,G102:G106,G108:G109)</f>
        <v>4381</v>
      </c>
      <c r="H110" s="110">
        <f t="shared" si="885"/>
        <v>1555</v>
      </c>
      <c r="I110" s="112">
        <f t="shared" si="420"/>
        <v>0.35494179411093357</v>
      </c>
      <c r="J110" s="100"/>
      <c r="K110" s="104">
        <f t="shared" ref="K110:M110" si="886">SUM(K84:K88,K90:K94,K96:K100,K102:K106,K108:K109)</f>
        <v>0</v>
      </c>
      <c r="L110" s="104">
        <f t="shared" si="886"/>
        <v>0</v>
      </c>
      <c r="M110" s="104">
        <f t="shared" si="886"/>
        <v>0</v>
      </c>
      <c r="N110" s="108">
        <f>IFERROR(SUM(L110/M110),0)</f>
        <v>0</v>
      </c>
      <c r="O110" s="110">
        <f t="shared" ref="O110:P110" si="887">SUM(O84:O88,O90:O94,O96:O100,O102:O106,O108:O109)</f>
        <v>0</v>
      </c>
      <c r="P110" s="110">
        <f t="shared" si="887"/>
        <v>0</v>
      </c>
      <c r="Q110" s="112">
        <f t="shared" si="421"/>
        <v>0</v>
      </c>
      <c r="R110" s="100"/>
      <c r="S110" s="104">
        <f t="shared" ref="S110:U110" si="888">SUM(S84:S88,S90:S94,S96:S100,S102:S106,S108:S109)</f>
        <v>168</v>
      </c>
      <c r="T110" s="104">
        <f t="shared" si="888"/>
        <v>8239</v>
      </c>
      <c r="U110" s="104">
        <f t="shared" si="888"/>
        <v>459</v>
      </c>
      <c r="V110" s="108">
        <f>IFERROR(SUM(T110/U110),0)</f>
        <v>17.949891067538125</v>
      </c>
      <c r="W110" s="110">
        <f t="shared" ref="W110:X110" si="889">SUM(W84:W88,W90:W94,W96:W100,W102:W106,W108:W109)</f>
        <v>12174</v>
      </c>
      <c r="X110" s="110">
        <f t="shared" si="889"/>
        <v>3248</v>
      </c>
      <c r="Y110" s="112">
        <f t="shared" si="422"/>
        <v>0.26679809429932644</v>
      </c>
      <c r="Z110" s="100"/>
      <c r="AA110" s="104">
        <f t="shared" ref="AA110:AC110" si="890">SUM(AA84:AA88,AA90:AA94,AA96:AA100,AA102:AA106,AA108:AA109)</f>
        <v>170.2</v>
      </c>
      <c r="AB110" s="104">
        <f t="shared" si="890"/>
        <v>9112</v>
      </c>
      <c r="AC110" s="104">
        <f t="shared" si="890"/>
        <v>523</v>
      </c>
      <c r="AD110" s="108">
        <f>IFERROR(SUM(AB110/AC110),0)</f>
        <v>17.422562141491397</v>
      </c>
      <c r="AE110" s="110">
        <f t="shared" ref="AE110:AF110" si="891">SUM(AE84:AE88,AE90:AE94,AE96:AE100,AE102:AE106,AE108:AE109)</f>
        <v>15762</v>
      </c>
      <c r="AF110" s="110">
        <f t="shared" si="891"/>
        <v>6234</v>
      </c>
      <c r="AG110" s="112">
        <f t="shared" si="423"/>
        <v>0.3955081842405786</v>
      </c>
      <c r="AH110" s="100"/>
      <c r="AI110" s="104">
        <f t="shared" ref="AI110:AK110" si="892">SUM(AI84:AI88,AI90:AI94,AI96:AI100,AI102:AI106,AI108:AI109)</f>
        <v>115.3</v>
      </c>
      <c r="AJ110" s="104">
        <f t="shared" si="892"/>
        <v>4516</v>
      </c>
      <c r="AK110" s="104">
        <f t="shared" si="892"/>
        <v>293</v>
      </c>
      <c r="AL110" s="108">
        <f>IFERROR(SUM(AJ110/AK110),0)</f>
        <v>15.41296928327645</v>
      </c>
      <c r="AM110" s="110">
        <f t="shared" ref="AM110:AN110" si="893">SUM(AM84:AM88,AM90:AM94,AM96:AM100,AM102:AM106,AM108:AM109)</f>
        <v>5181</v>
      </c>
      <c r="AN110" s="110">
        <f t="shared" si="893"/>
        <v>1014.5699999999999</v>
      </c>
      <c r="AO110" s="112">
        <f t="shared" si="883"/>
        <v>0.195825130283729</v>
      </c>
      <c r="AP110" s="100"/>
      <c r="AQ110" s="104">
        <f t="shared" ref="AQ110:AS110" si="894">SUM(AQ84:AQ88,AQ90:AQ94,AQ96:AQ100,AQ102:AQ106,AQ108:AQ109)</f>
        <v>162</v>
      </c>
      <c r="AR110" s="104">
        <f t="shared" si="894"/>
        <v>7129</v>
      </c>
      <c r="AS110" s="104">
        <f t="shared" si="894"/>
        <v>447</v>
      </c>
      <c r="AT110" s="108">
        <f>IFERROR(SUM(AR110/AS110),0)</f>
        <v>15.948545861297539</v>
      </c>
      <c r="AU110" s="110">
        <f t="shared" ref="AU110:AV110" si="895">SUM(AU84:AU88,AU90:AU94,AU96:AU100,AU102:AU106,AU108:AU109)</f>
        <v>13472</v>
      </c>
      <c r="AV110" s="110">
        <f t="shared" si="895"/>
        <v>4976</v>
      </c>
      <c r="AW110" s="112">
        <f t="shared" si="425"/>
        <v>0.36935866983372923</v>
      </c>
      <c r="AX110" s="100"/>
      <c r="AY110" s="104">
        <f t="shared" ref="AY110:BA110" si="896">SUM(AY84:AY88,AY90:AY94,AY96:AY100,AY102:AY106,AY108:AY109)</f>
        <v>152</v>
      </c>
      <c r="AZ110" s="104">
        <f t="shared" si="896"/>
        <v>7005</v>
      </c>
      <c r="BA110" s="104">
        <f t="shared" si="896"/>
        <v>346</v>
      </c>
      <c r="BB110" s="108">
        <f>IFERROR(SUM(AZ110/BA110),0)</f>
        <v>20.245664739884393</v>
      </c>
      <c r="BC110" s="110">
        <f t="shared" ref="BC110:BD110" si="897">SUM(BC84:BC88,BC90:BC94,BC96:BC100,BC102:BC106,BC108:BC109)</f>
        <v>10543</v>
      </c>
      <c r="BD110" s="110">
        <f t="shared" si="897"/>
        <v>2786</v>
      </c>
      <c r="BE110" s="112">
        <f t="shared" si="426"/>
        <v>0.26425116190837522</v>
      </c>
      <c r="BF110" s="100"/>
      <c r="BG110" s="104">
        <f t="shared" ref="BG110:BI110" si="898">SUM(BG84:BG88,BG90:BG94,BG96:BG100,BG102:BG106,BG108:BG109)</f>
        <v>52.300000000000004</v>
      </c>
      <c r="BH110" s="104">
        <f t="shared" si="898"/>
        <v>2120</v>
      </c>
      <c r="BI110" s="104">
        <f t="shared" si="898"/>
        <v>104</v>
      </c>
      <c r="BJ110" s="108">
        <f>IFERROR(SUM(BH110/BI110),0)</f>
        <v>20.384615384615383</v>
      </c>
      <c r="BK110" s="110">
        <f t="shared" ref="BK110:BL110" si="899">SUM(BK84:BK88,BK90:BK94,BK96:BK100,BK102:BK106,BK108:BK109)</f>
        <v>2514</v>
      </c>
      <c r="BL110" s="110">
        <f t="shared" si="899"/>
        <v>255</v>
      </c>
      <c r="BM110" s="112">
        <f t="shared" si="427"/>
        <v>0.10143198090692124</v>
      </c>
      <c r="BN110" s="100"/>
      <c r="BO110" s="104">
        <f t="shared" ref="BO110:BQ110" si="900">SUM(BO84:BO88,BO90:BO94,BO96:BO100,BO102:BO106,BO108:BO109)</f>
        <v>52.8</v>
      </c>
      <c r="BP110" s="104">
        <f t="shared" si="900"/>
        <v>1193</v>
      </c>
      <c r="BQ110" s="104">
        <f t="shared" si="900"/>
        <v>63</v>
      </c>
      <c r="BR110" s="108">
        <f>IFERROR(SUM(BP110/BQ110),0)</f>
        <v>18.936507936507937</v>
      </c>
      <c r="BS110" s="110">
        <f t="shared" ref="BS110:BT110" si="901">SUM(BS84:BS88,BS90:BS94,BS96:BS100,BS102:BS106,BS108:BS109)</f>
        <v>2745</v>
      </c>
      <c r="BT110" s="110">
        <f t="shared" si="901"/>
        <v>1066</v>
      </c>
      <c r="BU110" s="112">
        <f t="shared" si="428"/>
        <v>0.38834244080145719</v>
      </c>
      <c r="BV110" s="100"/>
      <c r="BW110" s="104">
        <f t="shared" ref="BW110:BY110" si="902">SUM(BW84:BW88,BW90:BW94,BW96:BW100,BW102:BW106,BW108:BW109)</f>
        <v>21.5</v>
      </c>
      <c r="BX110" s="104">
        <f t="shared" si="902"/>
        <v>914</v>
      </c>
      <c r="BY110" s="104">
        <f t="shared" si="902"/>
        <v>50</v>
      </c>
      <c r="BZ110" s="108">
        <f>IFERROR(SUM(BX110/BY110),0)</f>
        <v>18.28</v>
      </c>
      <c r="CA110" s="110">
        <f t="shared" ref="CA110:CB110" si="903">SUM(CA84:CA88,CA90:CA94,CA96:CA100,CA102:CA106,CA108:CA109)</f>
        <v>863</v>
      </c>
      <c r="CB110" s="110">
        <f t="shared" si="903"/>
        <v>104</v>
      </c>
      <c r="CC110" s="112">
        <f t="shared" si="429"/>
        <v>0.1205098493626883</v>
      </c>
      <c r="CD110" s="100"/>
      <c r="CE110" s="104">
        <f t="shared" ref="CE110:CG110" si="904">SUM(CE84:CE88,CE90:CE94,CE96:CE100,CE102:CE106,CE108:CE109)</f>
        <v>158.80000000000001</v>
      </c>
      <c r="CF110" s="104">
        <f t="shared" si="904"/>
        <v>8621</v>
      </c>
      <c r="CG110" s="104">
        <f t="shared" si="904"/>
        <v>389</v>
      </c>
      <c r="CH110" s="108">
        <f>IFERROR(SUM(CF110/CG110),0)</f>
        <v>22.161953727506425</v>
      </c>
      <c r="CI110" s="110">
        <f t="shared" ref="CI110:CJ110" si="905">SUM(CI84:CI88,CI90:CI94,CI96:CI100,CI102:CI106,CI108:CI109)</f>
        <v>11353.79</v>
      </c>
      <c r="CJ110" s="110">
        <f t="shared" si="905"/>
        <v>3645.79</v>
      </c>
      <c r="CK110" s="112">
        <f t="shared" si="430"/>
        <v>0.32110775344620607</v>
      </c>
      <c r="CL110" s="100"/>
      <c r="CM110" s="104">
        <f t="shared" ref="CM110:CO110" si="906">SUM(CM84:CM88,CM90:CM94,CM96:CM100,CM102:CM106,CM108:CM109)</f>
        <v>16.3</v>
      </c>
      <c r="CN110" s="104">
        <f t="shared" si="906"/>
        <v>699</v>
      </c>
      <c r="CO110" s="104">
        <f t="shared" si="906"/>
        <v>43</v>
      </c>
      <c r="CP110" s="108">
        <f>IFERROR(SUM(CN110/CO110),0)</f>
        <v>16.255813953488371</v>
      </c>
      <c r="CQ110" s="110">
        <f t="shared" ref="CQ110:CR110" si="907">SUM(CQ84:CQ88,CQ90:CQ94,CQ96:CQ100,CQ102:CQ106,CQ108:CQ109)</f>
        <v>661</v>
      </c>
      <c r="CR110" s="110">
        <f t="shared" si="907"/>
        <v>-76</v>
      </c>
      <c r="CS110" s="112">
        <f t="shared" si="431"/>
        <v>-0.11497730711043873</v>
      </c>
      <c r="CT110" s="100"/>
      <c r="CU110" s="104">
        <f t="shared" ref="CU110:CW110" si="908">SUM(CU84:CU88,CU90:CU94,CU96:CU100,CU102:CU106,CU108:CU109)</f>
        <v>114.89999999999998</v>
      </c>
      <c r="CV110" s="104">
        <f t="shared" si="908"/>
        <v>6609</v>
      </c>
      <c r="CW110" s="104">
        <f t="shared" si="908"/>
        <v>441</v>
      </c>
      <c r="CX110" s="108">
        <f>IFERROR(SUM(CV110/CW110),0)</f>
        <v>14.986394557823129</v>
      </c>
      <c r="CY110" s="110">
        <f t="shared" ref="CY110:CZ110" si="909">SUM(CY84:CY88,CY90:CY94,CY96:CY100,CY102:CY106,CY108:CY109)</f>
        <v>9211</v>
      </c>
      <c r="CZ110" s="110">
        <f t="shared" si="909"/>
        <v>2368</v>
      </c>
      <c r="DA110" s="112">
        <f t="shared" si="432"/>
        <v>0.25708392139832809</v>
      </c>
      <c r="DB110" s="100"/>
      <c r="DC110" s="104">
        <f t="shared" ref="DC110:DE110" si="910">SUM(DC84:DC88,DC90:DC94,DC96:DC100,DC102:DC106,DC108:DC109)</f>
        <v>119.2</v>
      </c>
      <c r="DD110" s="104">
        <f t="shared" si="910"/>
        <v>4938</v>
      </c>
      <c r="DE110" s="104">
        <f t="shared" si="910"/>
        <v>249</v>
      </c>
      <c r="DF110" s="108">
        <f>IFERROR(SUM(DD110/DE110),0)</f>
        <v>19.831325301204821</v>
      </c>
      <c r="DG110" s="110">
        <f t="shared" ref="DG110:DH110" si="911">SUM(DG84:DG88,DG90:DG94,DG96:DG100,DG102:DG106,DG108:DG109)</f>
        <v>7767</v>
      </c>
      <c r="DH110" s="110">
        <f t="shared" si="911"/>
        <v>2772</v>
      </c>
      <c r="DI110" s="112">
        <f t="shared" si="433"/>
        <v>0.35689455388180763</v>
      </c>
      <c r="DJ110" s="100"/>
      <c r="DK110" s="104">
        <f t="shared" ref="DK110:DM110" si="912">SUM(DK84:DK88,DK90:DK94,DK96:DK100,DK102:DK106,DK108:DK109)</f>
        <v>172.2</v>
      </c>
      <c r="DL110" s="104">
        <f t="shared" si="912"/>
        <v>7231</v>
      </c>
      <c r="DM110" s="104">
        <f t="shared" si="912"/>
        <v>385</v>
      </c>
      <c r="DN110" s="108">
        <f>IFERROR(SUM(DL110/DM110),0)</f>
        <v>18.781818181818181</v>
      </c>
      <c r="DO110" s="110">
        <f t="shared" ref="DO110:DP110" si="913">SUM(DO84:DO88,DO90:DO94,DO96:DO100,DO102:DO106,DO108:DO109)</f>
        <v>10994</v>
      </c>
      <c r="DP110" s="110">
        <f t="shared" si="913"/>
        <v>1982</v>
      </c>
      <c r="DQ110" s="112">
        <f t="shared" si="434"/>
        <v>0.18028015281062398</v>
      </c>
      <c r="DR110" s="100"/>
      <c r="DS110" s="104">
        <f t="shared" ref="DS110:DU110" si="914">SUM(DS84:DS88,DS90:DS94,DS96:DS100,DS102:DS106,DS108:DS109)</f>
        <v>8</v>
      </c>
      <c r="DT110" s="104">
        <f t="shared" si="914"/>
        <v>419</v>
      </c>
      <c r="DU110" s="104">
        <f t="shared" si="914"/>
        <v>23</v>
      </c>
      <c r="DV110" s="108">
        <f>IFERROR(SUM(DT110/DU110),0)</f>
        <v>18.217391304347824</v>
      </c>
      <c r="DW110" s="110">
        <f t="shared" ref="DW110:DX110" si="915">SUM(DW84:DW88,DW90:DW94,DW96:DW100,DW102:DW106,DW108:DW109)</f>
        <v>709</v>
      </c>
      <c r="DX110" s="110">
        <f t="shared" si="915"/>
        <v>308</v>
      </c>
      <c r="DY110" s="112">
        <f t="shared" si="435"/>
        <v>0.43441466854724964</v>
      </c>
      <c r="DZ110" s="100"/>
      <c r="EA110" s="104">
        <f t="shared" ref="EA110:EC110" si="916">SUM(EA84:EA88,EA90:EA94,EA96:EA100,EA102:EA106,EA108:EA109)</f>
        <v>165.73000000000002</v>
      </c>
      <c r="EB110" s="104">
        <f t="shared" si="916"/>
        <v>9678</v>
      </c>
      <c r="EC110" s="104">
        <f t="shared" si="916"/>
        <v>595</v>
      </c>
      <c r="ED110" s="108">
        <f>IFERROR(SUM(EB110/EC110),0)</f>
        <v>16.265546218487394</v>
      </c>
      <c r="EE110" s="110">
        <f t="shared" ref="EE110:EF110" si="917">SUM(EE84:EE88,EE90:EE94,EE96:EE100,EE102:EE106,EE108:EE109)</f>
        <v>16299</v>
      </c>
      <c r="EF110" s="110">
        <f t="shared" si="917"/>
        <v>7375</v>
      </c>
      <c r="EG110" s="112">
        <f t="shared" si="436"/>
        <v>0.45248174734646296</v>
      </c>
      <c r="EH110" s="100"/>
      <c r="EI110" s="104">
        <f t="shared" ref="EI110:EK110" si="918">SUM(EI84:EI88,EI90:EI94,EI96:EI100,EI102:EI106,EI108:EI109)</f>
        <v>40.5</v>
      </c>
      <c r="EJ110" s="104">
        <f t="shared" si="918"/>
        <v>2097</v>
      </c>
      <c r="EK110" s="104">
        <f t="shared" si="918"/>
        <v>91</v>
      </c>
      <c r="EL110" s="108">
        <f>IFERROR(SUM(EJ110/EK110),0)</f>
        <v>23.043956043956044</v>
      </c>
      <c r="EM110" s="110">
        <f t="shared" ref="EM110:EN110" si="919">SUM(EM84:EM88,EM90:EM94,EM96:EM100,EM102:EM106,EM108:EM109)</f>
        <v>2598</v>
      </c>
      <c r="EN110" s="110">
        <f t="shared" si="919"/>
        <v>528</v>
      </c>
      <c r="EO110" s="112">
        <f t="shared" si="840"/>
        <v>0.20323325635103925</v>
      </c>
      <c r="EP110" s="100"/>
      <c r="EQ110" s="104">
        <f t="shared" ref="EQ110:ES110" si="920">SUM(EQ84:EQ88,EQ90:EQ94,EQ96:EQ100,EQ102:EQ106,EQ108:EQ109)</f>
        <v>68.100000000000009</v>
      </c>
      <c r="ER110" s="104">
        <f t="shared" si="920"/>
        <v>3967</v>
      </c>
      <c r="ES110" s="104">
        <f t="shared" si="920"/>
        <v>158</v>
      </c>
      <c r="ET110" s="108">
        <f>IFERROR(SUM(ER110/ES110),0)</f>
        <v>25.10759493670886</v>
      </c>
      <c r="EU110" s="110">
        <f t="shared" ref="EU110:EV110" si="921">SUM(EU84:EU88,EU90:EU94,EU96:EU100,EU102:EU106,EU108:EU109)</f>
        <v>5143</v>
      </c>
      <c r="EV110" s="110">
        <f t="shared" si="921"/>
        <v>1478</v>
      </c>
      <c r="EW110" s="112">
        <f t="shared" si="438"/>
        <v>0.28738090608594208</v>
      </c>
      <c r="EX110" s="100"/>
      <c r="EY110" s="104">
        <f t="shared" ref="EY110:FA110" si="922">SUM(EY84:EY88,EY90:EY94,EY96:EY100,EY102:EY106,EY108:EY109)</f>
        <v>149.10000000000002</v>
      </c>
      <c r="EZ110" s="104">
        <f t="shared" si="922"/>
        <v>8097</v>
      </c>
      <c r="FA110" s="104">
        <f t="shared" si="922"/>
        <v>333</v>
      </c>
      <c r="FB110" s="108">
        <f>IFERROR(SUM(EZ110/FA110),0)</f>
        <v>24.315315315315317</v>
      </c>
      <c r="FC110" s="110">
        <f t="shared" ref="FC110:FD110" si="923">SUM(FC84:FC88,FC90:FC94,FC96:FC100,FC102:FC106,FC108:FC109)</f>
        <v>8884</v>
      </c>
      <c r="FD110" s="110">
        <f t="shared" si="923"/>
        <v>1427</v>
      </c>
      <c r="FE110" s="112">
        <f t="shared" si="439"/>
        <v>0.16062584421431789</v>
      </c>
      <c r="FF110" s="100"/>
      <c r="FG110" s="104">
        <f t="shared" ref="FG110:FI110" si="924">SUM(FG84:FG88,FG90:FG94,FG96:FG100,FG102:FG106,FG108:FG109)</f>
        <v>40.4</v>
      </c>
      <c r="FH110" s="104">
        <f t="shared" si="924"/>
        <v>1992</v>
      </c>
      <c r="FI110" s="104">
        <f t="shared" si="924"/>
        <v>72</v>
      </c>
      <c r="FJ110" s="108">
        <f>IFERROR(SUM(FH110/FI110),0)</f>
        <v>27.666666666666668</v>
      </c>
      <c r="FK110" s="110">
        <f t="shared" ref="FK110:FL110" si="925">SUM(FK84:FK88,FK90:FK94,FK96:FK100,FK102:FK106,FK108:FK109)</f>
        <v>2118</v>
      </c>
      <c r="FL110" s="110">
        <f t="shared" si="925"/>
        <v>152</v>
      </c>
      <c r="FM110" s="112">
        <f t="shared" si="440"/>
        <v>7.1765816808309721E-2</v>
      </c>
      <c r="FN110" s="100"/>
    </row>
    <row r="111" spans="1:170" ht="16">
      <c r="A111" s="36">
        <v>42491</v>
      </c>
      <c r="B111" s="23"/>
      <c r="C111" s="37">
        <v>4.2</v>
      </c>
      <c r="D111" s="37">
        <v>137</v>
      </c>
      <c r="E111" s="37">
        <v>2</v>
      </c>
      <c r="F111" s="38"/>
      <c r="G111" s="39">
        <v>238</v>
      </c>
      <c r="H111" s="39">
        <v>67</v>
      </c>
      <c r="I111" s="40">
        <f t="shared" si="420"/>
        <v>0.28151260504201681</v>
      </c>
      <c r="J111" s="23"/>
      <c r="K111" s="37"/>
      <c r="L111" s="37"/>
      <c r="M111" s="37"/>
      <c r="N111" s="38"/>
      <c r="O111" s="39"/>
      <c r="P111" s="39"/>
      <c r="Q111" s="40">
        <f t="shared" si="421"/>
        <v>0</v>
      </c>
      <c r="R111" s="23"/>
      <c r="S111" s="37">
        <v>8</v>
      </c>
      <c r="T111" s="37">
        <v>324</v>
      </c>
      <c r="U111" s="37">
        <v>25</v>
      </c>
      <c r="V111" s="38"/>
      <c r="W111" s="39">
        <v>615</v>
      </c>
      <c r="X111" s="39">
        <v>207</v>
      </c>
      <c r="Y111" s="40">
        <f t="shared" si="422"/>
        <v>0.33658536585365856</v>
      </c>
      <c r="Z111" s="23"/>
      <c r="AA111" s="37">
        <v>8</v>
      </c>
      <c r="AB111" s="37">
        <v>462</v>
      </c>
      <c r="AC111" s="37">
        <v>17</v>
      </c>
      <c r="AD111" s="38"/>
      <c r="AE111" s="39">
        <v>518</v>
      </c>
      <c r="AF111" s="39">
        <v>18</v>
      </c>
      <c r="AG111" s="40">
        <f t="shared" si="423"/>
        <v>3.4749034749034749E-2</v>
      </c>
      <c r="AH111" s="23"/>
      <c r="AI111" s="37">
        <v>8</v>
      </c>
      <c r="AJ111" s="37">
        <v>260</v>
      </c>
      <c r="AK111" s="37">
        <v>16</v>
      </c>
      <c r="AL111" s="38"/>
      <c r="AM111" s="39">
        <v>356</v>
      </c>
      <c r="AN111" s="39">
        <v>23</v>
      </c>
      <c r="AO111" s="40">
        <f t="shared" si="883"/>
        <v>6.4606741573033713E-2</v>
      </c>
      <c r="AP111" s="23"/>
      <c r="AQ111" s="37">
        <v>8</v>
      </c>
      <c r="AR111" s="37">
        <v>358</v>
      </c>
      <c r="AS111" s="37">
        <v>14</v>
      </c>
      <c r="AT111" s="38"/>
      <c r="AU111" s="39">
        <v>510</v>
      </c>
      <c r="AV111" s="39">
        <v>73</v>
      </c>
      <c r="AW111" s="40">
        <f t="shared" si="425"/>
        <v>0.14313725490196078</v>
      </c>
      <c r="AX111" s="23"/>
      <c r="AY111" s="37">
        <v>8</v>
      </c>
      <c r="AZ111" s="37">
        <v>338</v>
      </c>
      <c r="BA111" s="37">
        <v>16</v>
      </c>
      <c r="BB111" s="38"/>
      <c r="BC111" s="39">
        <v>538</v>
      </c>
      <c r="BD111" s="39">
        <v>127</v>
      </c>
      <c r="BE111" s="40">
        <f t="shared" si="426"/>
        <v>0.23605947955390336</v>
      </c>
      <c r="BF111" s="23"/>
      <c r="BG111" s="37">
        <v>4.2</v>
      </c>
      <c r="BH111" s="37">
        <v>133</v>
      </c>
      <c r="BI111" s="37">
        <v>6</v>
      </c>
      <c r="BJ111" s="133"/>
      <c r="BK111" s="39">
        <v>118</v>
      </c>
      <c r="BL111" s="39">
        <v>-51</v>
      </c>
      <c r="BM111" s="40">
        <f t="shared" si="427"/>
        <v>-0.43220338983050849</v>
      </c>
      <c r="BN111" s="23"/>
      <c r="BO111" s="37">
        <v>5</v>
      </c>
      <c r="BP111" s="37">
        <v>103</v>
      </c>
      <c r="BQ111" s="37">
        <v>6</v>
      </c>
      <c r="BR111" s="38"/>
      <c r="BS111" s="39">
        <v>336</v>
      </c>
      <c r="BT111" s="39">
        <v>175</v>
      </c>
      <c r="BU111" s="40">
        <f t="shared" si="428"/>
        <v>0.52083333333333337</v>
      </c>
      <c r="BV111" s="23"/>
      <c r="BW111" s="37">
        <v>2.2999999999999998</v>
      </c>
      <c r="BX111" s="37">
        <v>123</v>
      </c>
      <c r="BY111" s="37">
        <v>3</v>
      </c>
      <c r="BZ111" s="38"/>
      <c r="CA111" s="39">
        <v>151</v>
      </c>
      <c r="CB111" s="39">
        <v>29</v>
      </c>
      <c r="CC111" s="40">
        <f t="shared" si="429"/>
        <v>0.19205298013245034</v>
      </c>
      <c r="CD111" s="23"/>
      <c r="CE111" s="37">
        <v>8</v>
      </c>
      <c r="CF111" s="37">
        <v>407</v>
      </c>
      <c r="CG111" s="37">
        <v>20</v>
      </c>
      <c r="CH111" s="38"/>
      <c r="CI111" s="39">
        <v>687</v>
      </c>
      <c r="CJ111" s="39">
        <v>281</v>
      </c>
      <c r="CK111" s="40">
        <f t="shared" si="430"/>
        <v>0.40902474526928673</v>
      </c>
      <c r="CL111" s="23"/>
      <c r="CM111" s="37">
        <v>5.2</v>
      </c>
      <c r="CN111" s="37">
        <v>213</v>
      </c>
      <c r="CO111" s="37">
        <v>22</v>
      </c>
      <c r="CP111" s="38"/>
      <c r="CQ111" s="39">
        <v>424</v>
      </c>
      <c r="CR111" s="39">
        <v>185</v>
      </c>
      <c r="CS111" s="40">
        <f t="shared" si="431"/>
        <v>0.43632075471698112</v>
      </c>
      <c r="CT111" s="23"/>
      <c r="CU111" s="37">
        <v>5</v>
      </c>
      <c r="CV111" s="37">
        <v>272</v>
      </c>
      <c r="CW111" s="37">
        <v>11</v>
      </c>
      <c r="CX111" s="38"/>
      <c r="CY111" s="39">
        <v>286</v>
      </c>
      <c r="CZ111" s="39">
        <v>1</v>
      </c>
      <c r="DA111" s="40">
        <f t="shared" si="432"/>
        <v>3.4965034965034965E-3</v>
      </c>
      <c r="DB111" s="23"/>
      <c r="DC111" s="37">
        <v>5.2</v>
      </c>
      <c r="DD111" s="37">
        <v>187</v>
      </c>
      <c r="DE111" s="37">
        <v>5</v>
      </c>
      <c r="DF111" s="38"/>
      <c r="DG111" s="39">
        <v>195</v>
      </c>
      <c r="DH111" s="39">
        <v>-20</v>
      </c>
      <c r="DI111" s="40">
        <f t="shared" si="433"/>
        <v>-0.10256410256410256</v>
      </c>
      <c r="DJ111" s="23"/>
      <c r="DK111" s="37"/>
      <c r="DL111" s="37"/>
      <c r="DM111" s="37"/>
      <c r="DN111" s="38"/>
      <c r="DO111" s="39"/>
      <c r="DP111" s="39"/>
      <c r="DQ111" s="40">
        <f t="shared" si="434"/>
        <v>0</v>
      </c>
      <c r="DR111" s="23"/>
      <c r="DS111" s="37">
        <v>4</v>
      </c>
      <c r="DT111" s="37">
        <v>204</v>
      </c>
      <c r="DU111" s="37">
        <v>10</v>
      </c>
      <c r="DV111" s="38"/>
      <c r="DW111" s="39">
        <v>221</v>
      </c>
      <c r="DX111" s="39">
        <v>16</v>
      </c>
      <c r="DY111" s="40">
        <f t="shared" si="435"/>
        <v>7.2398190045248875E-2</v>
      </c>
      <c r="DZ111" s="23"/>
      <c r="EA111" s="37">
        <v>8</v>
      </c>
      <c r="EB111" s="37">
        <v>449</v>
      </c>
      <c r="EC111" s="37">
        <v>20</v>
      </c>
      <c r="ED111" s="38"/>
      <c r="EE111" s="39">
        <v>505</v>
      </c>
      <c r="EF111" s="39">
        <v>66</v>
      </c>
      <c r="EG111" s="40">
        <f t="shared" si="436"/>
        <v>0.1306930693069307</v>
      </c>
      <c r="EH111" s="23"/>
      <c r="EI111" s="37">
        <v>1</v>
      </c>
      <c r="EJ111" s="37">
        <v>53</v>
      </c>
      <c r="EK111" s="37">
        <v>3</v>
      </c>
      <c r="EL111" s="38"/>
      <c r="EM111" s="39">
        <v>68</v>
      </c>
      <c r="EN111" s="39">
        <v>13</v>
      </c>
      <c r="EO111" s="40">
        <f t="shared" si="840"/>
        <v>0.19117647058823528</v>
      </c>
      <c r="EP111" s="23"/>
      <c r="EQ111" s="37"/>
      <c r="ER111" s="37"/>
      <c r="ES111" s="37"/>
      <c r="ET111" s="38"/>
      <c r="EU111" s="39"/>
      <c r="EV111" s="39"/>
      <c r="EW111" s="40">
        <f t="shared" si="438"/>
        <v>0</v>
      </c>
      <c r="EX111" s="23"/>
      <c r="EY111" s="37"/>
      <c r="EZ111" s="37"/>
      <c r="FA111" s="37"/>
      <c r="FB111" s="38"/>
      <c r="FC111" s="39"/>
      <c r="FD111" s="39"/>
      <c r="FE111" s="40">
        <f t="shared" si="439"/>
        <v>0</v>
      </c>
      <c r="FF111" s="23"/>
      <c r="FG111" s="37"/>
      <c r="FH111" s="37"/>
      <c r="FI111" s="37"/>
      <c r="FJ111" s="38"/>
      <c r="FK111" s="39"/>
      <c r="FL111" s="39"/>
      <c r="FM111" s="40">
        <f t="shared" si="440"/>
        <v>0</v>
      </c>
      <c r="FN111" s="23"/>
    </row>
    <row r="112" spans="1:170" ht="16">
      <c r="A112" s="36">
        <v>42492</v>
      </c>
      <c r="B112" s="23"/>
      <c r="C112" s="132">
        <v>5.3</v>
      </c>
      <c r="D112" s="132">
        <v>197</v>
      </c>
      <c r="E112" s="132">
        <v>4</v>
      </c>
      <c r="F112" s="139"/>
      <c r="G112" s="140">
        <v>155</v>
      </c>
      <c r="H112" s="140">
        <v>-55</v>
      </c>
      <c r="I112" s="141">
        <f t="shared" si="420"/>
        <v>-0.35483870967741937</v>
      </c>
      <c r="J112" s="23"/>
      <c r="K112" s="132"/>
      <c r="L112" s="132"/>
      <c r="M112" s="132"/>
      <c r="N112" s="139"/>
      <c r="O112" s="140"/>
      <c r="P112" s="140"/>
      <c r="Q112" s="141">
        <f t="shared" si="421"/>
        <v>0</v>
      </c>
      <c r="R112" s="23"/>
      <c r="S112" s="132">
        <v>8</v>
      </c>
      <c r="T112" s="132">
        <v>356</v>
      </c>
      <c r="U112" s="132">
        <v>15</v>
      </c>
      <c r="V112" s="139"/>
      <c r="W112" s="140">
        <v>428</v>
      </c>
      <c r="X112" s="140">
        <v>38</v>
      </c>
      <c r="Y112" s="141">
        <f t="shared" si="422"/>
        <v>8.8785046728971959E-2</v>
      </c>
      <c r="Z112" s="23"/>
      <c r="AA112" s="132">
        <v>8</v>
      </c>
      <c r="AB112" s="132">
        <v>419</v>
      </c>
      <c r="AC112" s="132">
        <v>16</v>
      </c>
      <c r="AD112" s="139"/>
      <c r="AE112" s="140">
        <v>540</v>
      </c>
      <c r="AF112" s="140">
        <v>113</v>
      </c>
      <c r="AG112" s="141">
        <f t="shared" si="423"/>
        <v>0.20925925925925926</v>
      </c>
      <c r="AH112" s="23"/>
      <c r="AI112" s="132">
        <v>8.4</v>
      </c>
      <c r="AJ112" s="132">
        <v>415</v>
      </c>
      <c r="AK112" s="132">
        <v>21</v>
      </c>
      <c r="AL112" s="139"/>
      <c r="AM112" s="140">
        <v>433</v>
      </c>
      <c r="AN112" s="140">
        <v>39</v>
      </c>
      <c r="AO112" s="141">
        <f t="shared" si="883"/>
        <v>9.0069284064665134E-2</v>
      </c>
      <c r="AP112" s="23"/>
      <c r="AQ112" s="173">
        <v>8</v>
      </c>
      <c r="AR112" s="173">
        <v>382</v>
      </c>
      <c r="AS112" s="173">
        <v>22</v>
      </c>
      <c r="AT112" s="174"/>
      <c r="AU112" s="140">
        <v>651</v>
      </c>
      <c r="AV112" s="140">
        <v>240</v>
      </c>
      <c r="AW112" s="141">
        <f t="shared" si="425"/>
        <v>0.3686635944700461</v>
      </c>
      <c r="AX112" s="23"/>
      <c r="AY112" s="132">
        <v>8</v>
      </c>
      <c r="AZ112" s="132">
        <v>313</v>
      </c>
      <c r="BA112" s="132">
        <v>15</v>
      </c>
      <c r="BB112" s="139"/>
      <c r="BC112" s="140">
        <v>423</v>
      </c>
      <c r="BD112" s="140">
        <v>61</v>
      </c>
      <c r="BE112" s="141">
        <f t="shared" si="426"/>
        <v>0.14420803782505912</v>
      </c>
      <c r="BF112" s="23"/>
      <c r="BG112" s="132">
        <v>4</v>
      </c>
      <c r="BH112" s="132">
        <v>168</v>
      </c>
      <c r="BI112" s="132">
        <v>8</v>
      </c>
      <c r="BJ112" s="139"/>
      <c r="BK112" s="140">
        <v>164</v>
      </c>
      <c r="BL112" s="140">
        <v>-4</v>
      </c>
      <c r="BM112" s="141">
        <f t="shared" si="427"/>
        <v>-2.4390243902439025E-2</v>
      </c>
      <c r="BN112" s="23"/>
      <c r="BO112" s="132">
        <v>4</v>
      </c>
      <c r="BP112" s="132">
        <v>101</v>
      </c>
      <c r="BQ112" s="132">
        <v>3</v>
      </c>
      <c r="BR112" s="139"/>
      <c r="BS112" s="140">
        <v>131</v>
      </c>
      <c r="BT112" s="140">
        <v>1</v>
      </c>
      <c r="BU112" s="141">
        <f t="shared" si="428"/>
        <v>7.6335877862595417E-3</v>
      </c>
      <c r="BV112" s="23"/>
      <c r="BW112" s="132">
        <v>3.3</v>
      </c>
      <c r="BX112" s="132">
        <v>208</v>
      </c>
      <c r="BY112" s="132">
        <v>5</v>
      </c>
      <c r="BZ112" s="139"/>
      <c r="CA112" s="140">
        <v>83</v>
      </c>
      <c r="CB112" s="140">
        <v>-89</v>
      </c>
      <c r="CC112" s="141">
        <f t="shared" si="429"/>
        <v>-1.072289156626506</v>
      </c>
      <c r="CD112" s="23"/>
      <c r="CE112" s="132">
        <v>7.3</v>
      </c>
      <c r="CF112" s="132">
        <v>435</v>
      </c>
      <c r="CG112" s="132">
        <v>16</v>
      </c>
      <c r="CH112" s="139"/>
      <c r="CI112" s="140">
        <v>535</v>
      </c>
      <c r="CJ112" s="140">
        <v>171</v>
      </c>
      <c r="CK112" s="141">
        <f t="shared" si="430"/>
        <v>0.31962616822429907</v>
      </c>
      <c r="CL112" s="23"/>
      <c r="CM112" s="132">
        <v>1</v>
      </c>
      <c r="CN112" s="132">
        <v>64</v>
      </c>
      <c r="CO112" s="132">
        <v>3</v>
      </c>
      <c r="CP112" s="139"/>
      <c r="CQ112" s="140">
        <v>92</v>
      </c>
      <c r="CR112" s="140">
        <v>38</v>
      </c>
      <c r="CS112" s="141">
        <f t="shared" si="431"/>
        <v>0.41304347826086957</v>
      </c>
      <c r="CT112" s="23"/>
      <c r="CU112" s="132">
        <v>4.3</v>
      </c>
      <c r="CV112" s="132">
        <v>304</v>
      </c>
      <c r="CW112" s="132">
        <v>10</v>
      </c>
      <c r="CX112" s="139"/>
      <c r="CY112" s="140">
        <v>151</v>
      </c>
      <c r="CZ112" s="140">
        <v>-105</v>
      </c>
      <c r="DA112" s="141">
        <f t="shared" si="432"/>
        <v>-0.69536423841059603</v>
      </c>
      <c r="DB112" s="23"/>
      <c r="DC112" s="132">
        <v>4.5</v>
      </c>
      <c r="DD112" s="132">
        <v>169</v>
      </c>
      <c r="DE112" s="132">
        <v>3</v>
      </c>
      <c r="DF112" s="139"/>
      <c r="DG112" s="140">
        <v>99</v>
      </c>
      <c r="DH112" s="140">
        <v>-73</v>
      </c>
      <c r="DI112" s="141">
        <f t="shared" si="433"/>
        <v>-0.73737373737373735</v>
      </c>
      <c r="DJ112" s="23"/>
      <c r="DK112" s="132"/>
      <c r="DL112" s="132"/>
      <c r="DM112" s="132"/>
      <c r="DN112" s="139"/>
      <c r="DO112" s="140"/>
      <c r="DP112" s="140"/>
      <c r="DQ112" s="141">
        <f t="shared" si="434"/>
        <v>0</v>
      </c>
      <c r="DR112" s="23"/>
      <c r="DS112" s="132">
        <v>4</v>
      </c>
      <c r="DT112" s="132">
        <v>240</v>
      </c>
      <c r="DU112" s="132">
        <v>9</v>
      </c>
      <c r="DV112" s="139"/>
      <c r="DW112" s="140">
        <v>259</v>
      </c>
      <c r="DX112" s="140">
        <v>55</v>
      </c>
      <c r="DY112" s="141">
        <f t="shared" si="435"/>
        <v>0.21235521235521235</v>
      </c>
      <c r="DZ112" s="23"/>
      <c r="EA112" s="132">
        <v>8</v>
      </c>
      <c r="EB112" s="132">
        <v>500</v>
      </c>
      <c r="EC112" s="132">
        <v>24</v>
      </c>
      <c r="ED112" s="139"/>
      <c r="EE112" s="140">
        <v>631</v>
      </c>
      <c r="EF112" s="140">
        <v>216</v>
      </c>
      <c r="EG112" s="141">
        <f t="shared" si="436"/>
        <v>0.34231378763866877</v>
      </c>
      <c r="EH112" s="23"/>
      <c r="EI112" s="132">
        <v>2.2999999999999998</v>
      </c>
      <c r="EJ112" s="132">
        <v>135</v>
      </c>
      <c r="EK112" s="132">
        <v>5</v>
      </c>
      <c r="EL112" s="139"/>
      <c r="EM112" s="140">
        <v>130</v>
      </c>
      <c r="EN112" s="140">
        <v>9</v>
      </c>
      <c r="EO112" s="141">
        <f t="shared" si="840"/>
        <v>6.9230769230769235E-2</v>
      </c>
      <c r="EP112" s="23"/>
      <c r="EQ112" s="132">
        <v>5.3</v>
      </c>
      <c r="ER112" s="132">
        <v>309</v>
      </c>
      <c r="ES112" s="132">
        <v>6</v>
      </c>
      <c r="ET112" s="139"/>
      <c r="EU112" s="140">
        <v>187</v>
      </c>
      <c r="EV112" s="140">
        <v>-82</v>
      </c>
      <c r="EW112" s="141">
        <f t="shared" si="438"/>
        <v>-0.43850267379679142</v>
      </c>
      <c r="EX112" s="23"/>
      <c r="EY112" s="132"/>
      <c r="EZ112" s="132"/>
      <c r="FA112" s="132"/>
      <c r="FB112" s="139"/>
      <c r="FC112" s="140"/>
      <c r="FD112" s="140"/>
      <c r="FE112" s="141">
        <f t="shared" si="439"/>
        <v>0</v>
      </c>
      <c r="FF112" s="23"/>
      <c r="FG112" s="132"/>
      <c r="FH112" s="132"/>
      <c r="FI112" s="132"/>
      <c r="FJ112" s="139"/>
      <c r="FK112" s="140"/>
      <c r="FL112" s="140"/>
      <c r="FM112" s="141">
        <f t="shared" si="440"/>
        <v>0</v>
      </c>
      <c r="FN112" s="23"/>
    </row>
    <row r="113" spans="1:170" ht="16">
      <c r="A113" s="36">
        <v>42493</v>
      </c>
      <c r="B113" s="23"/>
      <c r="C113" s="132">
        <v>4.2</v>
      </c>
      <c r="D113" s="132">
        <v>111</v>
      </c>
      <c r="E113" s="132">
        <v>5</v>
      </c>
      <c r="F113" s="139"/>
      <c r="G113" s="140">
        <v>209</v>
      </c>
      <c r="H113" s="140">
        <v>60</v>
      </c>
      <c r="I113" s="141">
        <f t="shared" si="420"/>
        <v>0.28708133971291866</v>
      </c>
      <c r="J113" s="23"/>
      <c r="K113" s="132"/>
      <c r="L113" s="132"/>
      <c r="M113" s="132"/>
      <c r="N113" s="139"/>
      <c r="O113" s="140"/>
      <c r="P113" s="140"/>
      <c r="Q113" s="141">
        <f t="shared" si="421"/>
        <v>0</v>
      </c>
      <c r="R113" s="23"/>
      <c r="S113" s="132">
        <v>6</v>
      </c>
      <c r="T113" s="132">
        <v>358</v>
      </c>
      <c r="U113" s="132">
        <v>19</v>
      </c>
      <c r="V113" s="139"/>
      <c r="W113" s="140">
        <v>626</v>
      </c>
      <c r="X113" s="140">
        <v>266</v>
      </c>
      <c r="Y113" s="141">
        <f t="shared" si="422"/>
        <v>0.42492012779552718</v>
      </c>
      <c r="Z113" s="23"/>
      <c r="AA113" s="132">
        <v>8</v>
      </c>
      <c r="AB113" s="132">
        <v>390</v>
      </c>
      <c r="AC113" s="132">
        <v>20</v>
      </c>
      <c r="AD113" s="139"/>
      <c r="AE113" s="140">
        <v>606</v>
      </c>
      <c r="AF113" s="140">
        <v>172</v>
      </c>
      <c r="AG113" s="141">
        <f t="shared" si="423"/>
        <v>0.28382838283828382</v>
      </c>
      <c r="AH113" s="23"/>
      <c r="AI113" s="132">
        <v>8</v>
      </c>
      <c r="AJ113" s="132">
        <v>281</v>
      </c>
      <c r="AK113" s="132">
        <v>20</v>
      </c>
      <c r="AL113" s="139"/>
      <c r="AM113" s="140">
        <v>376</v>
      </c>
      <c r="AN113" s="140">
        <v>44</v>
      </c>
      <c r="AO113" s="141">
        <f t="shared" si="883"/>
        <v>0.11702127659574468</v>
      </c>
      <c r="AP113" s="23"/>
      <c r="AQ113" s="173">
        <v>8</v>
      </c>
      <c r="AR113" s="173">
        <v>370</v>
      </c>
      <c r="AS113" s="182">
        <v>28</v>
      </c>
      <c r="AT113" s="174"/>
      <c r="AU113" s="140">
        <v>782</v>
      </c>
      <c r="AV113" s="140">
        <v>126</v>
      </c>
      <c r="AW113" s="141">
        <f t="shared" si="425"/>
        <v>0.16112531969309463</v>
      </c>
      <c r="AX113" s="23"/>
      <c r="AY113" s="132">
        <v>8</v>
      </c>
      <c r="AZ113" s="132">
        <v>391</v>
      </c>
      <c r="BA113" s="132">
        <v>28</v>
      </c>
      <c r="BB113" s="139"/>
      <c r="BC113" s="140">
        <v>821</v>
      </c>
      <c r="BD113" s="140">
        <v>166</v>
      </c>
      <c r="BE113" s="141">
        <f t="shared" si="426"/>
        <v>0.20219244823386115</v>
      </c>
      <c r="BF113" s="23"/>
      <c r="BG113" s="132"/>
      <c r="BH113" s="132"/>
      <c r="BI113" s="132"/>
      <c r="BJ113" s="139"/>
      <c r="BK113" s="140"/>
      <c r="BL113" s="140"/>
      <c r="BM113" s="141">
        <f t="shared" si="427"/>
        <v>0</v>
      </c>
      <c r="BN113" s="23"/>
      <c r="BO113" s="132">
        <v>4</v>
      </c>
      <c r="BP113" s="132">
        <v>94</v>
      </c>
      <c r="BQ113" s="132">
        <v>3</v>
      </c>
      <c r="BR113" s="139"/>
      <c r="BS113" s="140">
        <v>155</v>
      </c>
      <c r="BT113" s="140">
        <v>24</v>
      </c>
      <c r="BU113" s="141">
        <f t="shared" si="428"/>
        <v>0.15483870967741936</v>
      </c>
      <c r="BV113" s="23"/>
      <c r="BW113" s="132"/>
      <c r="BX113" s="132"/>
      <c r="BY113" s="132"/>
      <c r="BZ113" s="139"/>
      <c r="CA113" s="140"/>
      <c r="CB113" s="140"/>
      <c r="CC113" s="141">
        <f t="shared" si="429"/>
        <v>0</v>
      </c>
      <c r="CD113" s="23"/>
      <c r="CE113" s="132"/>
      <c r="CF113" s="132"/>
      <c r="CG113" s="146"/>
      <c r="CH113" s="139"/>
      <c r="CI113" s="147"/>
      <c r="CJ113" s="147"/>
      <c r="CK113" s="141">
        <f t="shared" si="430"/>
        <v>0</v>
      </c>
      <c r="CL113" s="23"/>
      <c r="CM113" s="132"/>
      <c r="CN113" s="132"/>
      <c r="CO113" s="132"/>
      <c r="CP113" s="139"/>
      <c r="CQ113" s="140"/>
      <c r="CR113" s="140"/>
      <c r="CS113" s="141">
        <f t="shared" si="431"/>
        <v>0</v>
      </c>
      <c r="CT113" s="23"/>
      <c r="CU113" s="132">
        <v>5.3</v>
      </c>
      <c r="CV113" s="132">
        <v>358</v>
      </c>
      <c r="CW113" s="132">
        <v>29</v>
      </c>
      <c r="CX113" s="139"/>
      <c r="CY113" s="140">
        <v>591</v>
      </c>
      <c r="CZ113" s="140">
        <v>180</v>
      </c>
      <c r="DA113" s="141">
        <f t="shared" si="432"/>
        <v>0.30456852791878175</v>
      </c>
      <c r="DB113" s="23"/>
      <c r="DC113" s="132">
        <v>3.5</v>
      </c>
      <c r="DD113" s="132">
        <v>236</v>
      </c>
      <c r="DE113" s="132">
        <v>6</v>
      </c>
      <c r="DF113" s="139"/>
      <c r="DG113" s="140">
        <v>217</v>
      </c>
      <c r="DH113" s="140">
        <v>15</v>
      </c>
      <c r="DI113" s="141">
        <f t="shared" si="433"/>
        <v>6.9124423963133647E-2</v>
      </c>
      <c r="DJ113" s="23"/>
      <c r="DK113" s="132"/>
      <c r="DL113" s="132"/>
      <c r="DM113" s="132"/>
      <c r="DN113" s="139"/>
      <c r="DO113" s="140"/>
      <c r="DP113" s="140"/>
      <c r="DQ113" s="141">
        <f t="shared" si="434"/>
        <v>0</v>
      </c>
      <c r="DR113" s="23"/>
      <c r="DS113" s="132">
        <v>4</v>
      </c>
      <c r="DT113" s="132">
        <v>205</v>
      </c>
      <c r="DU113" s="132">
        <v>9</v>
      </c>
      <c r="DV113" s="139"/>
      <c r="DW113" s="140">
        <v>331</v>
      </c>
      <c r="DX113" s="140">
        <v>136</v>
      </c>
      <c r="DY113" s="141">
        <f t="shared" si="435"/>
        <v>0.41087613293051362</v>
      </c>
      <c r="DZ113" s="23"/>
      <c r="EA113" s="132">
        <v>8</v>
      </c>
      <c r="EB113" s="132">
        <v>519</v>
      </c>
      <c r="EC113" s="132">
        <v>26</v>
      </c>
      <c r="ED113" s="139"/>
      <c r="EE113" s="140">
        <v>813</v>
      </c>
      <c r="EF113" s="140">
        <v>359</v>
      </c>
      <c r="EG113" s="141">
        <f t="shared" si="436"/>
        <v>0.44157441574415746</v>
      </c>
      <c r="EH113" s="23"/>
      <c r="EI113" s="132"/>
      <c r="EJ113" s="132"/>
      <c r="EK113" s="132"/>
      <c r="EL113" s="139"/>
      <c r="EM113" s="140"/>
      <c r="EN113" s="140"/>
      <c r="EO113" s="141">
        <f t="shared" si="840"/>
        <v>0</v>
      </c>
      <c r="EP113" s="23"/>
      <c r="EQ113" s="132">
        <v>0.5</v>
      </c>
      <c r="ER113" s="132">
        <v>42</v>
      </c>
      <c r="ES113" s="132">
        <v>2</v>
      </c>
      <c r="ET113" s="139"/>
      <c r="EU113" s="140">
        <v>52</v>
      </c>
      <c r="EV113" s="140">
        <v>17</v>
      </c>
      <c r="EW113" s="141">
        <f t="shared" si="438"/>
        <v>0.32692307692307693</v>
      </c>
      <c r="EX113" s="23"/>
      <c r="EY113" s="132"/>
      <c r="EZ113" s="132"/>
      <c r="FA113" s="132"/>
      <c r="FB113" s="139"/>
      <c r="FC113" s="140"/>
      <c r="FD113" s="140"/>
      <c r="FE113" s="141">
        <f t="shared" si="439"/>
        <v>0</v>
      </c>
      <c r="FF113" s="23"/>
      <c r="FG113" s="132"/>
      <c r="FH113" s="132"/>
      <c r="FI113" s="132"/>
      <c r="FJ113" s="139"/>
      <c r="FK113" s="140"/>
      <c r="FL113" s="140"/>
      <c r="FM113" s="141">
        <f t="shared" si="440"/>
        <v>0</v>
      </c>
      <c r="FN113" s="23"/>
    </row>
    <row r="114" spans="1:170" ht="16">
      <c r="A114" s="48" t="s">
        <v>42</v>
      </c>
      <c r="B114" s="23"/>
      <c r="C114" s="49">
        <f t="shared" ref="C114:E114" si="926">SUM(C108:C109,C111:C113)</f>
        <v>17.899999999999999</v>
      </c>
      <c r="D114" s="49">
        <f t="shared" si="926"/>
        <v>564</v>
      </c>
      <c r="E114" s="49">
        <f t="shared" si="926"/>
        <v>14</v>
      </c>
      <c r="F114" s="50">
        <f>IFERROR(SUM(D114/E114),0)</f>
        <v>40.285714285714285</v>
      </c>
      <c r="G114" s="51">
        <f t="shared" ref="G114:H114" si="927">SUM(G108:G109,G111:G113)</f>
        <v>791</v>
      </c>
      <c r="H114" s="51">
        <f t="shared" si="927"/>
        <v>102</v>
      </c>
      <c r="I114" s="52">
        <f t="shared" si="420"/>
        <v>0.12895069532237674</v>
      </c>
      <c r="J114" s="23"/>
      <c r="K114" s="49">
        <f t="shared" ref="K114:M114" si="928">SUM(K108:K109,K111:K113)</f>
        <v>0</v>
      </c>
      <c r="L114" s="49">
        <f t="shared" si="928"/>
        <v>0</v>
      </c>
      <c r="M114" s="49">
        <f t="shared" si="928"/>
        <v>0</v>
      </c>
      <c r="N114" s="50">
        <f>IFERROR(SUM(L114/M114),0)</f>
        <v>0</v>
      </c>
      <c r="O114" s="51">
        <f t="shared" ref="O114:P114" si="929">SUM(O108:O109,O111:O113)</f>
        <v>0</v>
      </c>
      <c r="P114" s="51">
        <f t="shared" si="929"/>
        <v>0</v>
      </c>
      <c r="Q114" s="52">
        <f t="shared" si="421"/>
        <v>0</v>
      </c>
      <c r="R114" s="23"/>
      <c r="S114" s="49">
        <f t="shared" ref="S114:U114" si="930">SUM(S108:S109,S111:S113)</f>
        <v>38</v>
      </c>
      <c r="T114" s="49">
        <f t="shared" si="930"/>
        <v>1882</v>
      </c>
      <c r="U114" s="49">
        <f t="shared" si="930"/>
        <v>110</v>
      </c>
      <c r="V114" s="50">
        <f>IFERROR(SUM(T114/U114),0)</f>
        <v>17.109090909090909</v>
      </c>
      <c r="W114" s="51">
        <f t="shared" ref="W114:X114" si="931">SUM(W108:W109,W111:W113)</f>
        <v>2895</v>
      </c>
      <c r="X114" s="51">
        <f t="shared" si="931"/>
        <v>838</v>
      </c>
      <c r="Y114" s="52">
        <f t="shared" si="422"/>
        <v>0.28946459412780656</v>
      </c>
      <c r="Z114" s="23"/>
      <c r="AA114" s="49">
        <f t="shared" ref="AA114:AC114" si="932">SUM(AA108:AA109,AA111:AA113)</f>
        <v>34.200000000000003</v>
      </c>
      <c r="AB114" s="49">
        <f t="shared" si="932"/>
        <v>2014</v>
      </c>
      <c r="AC114" s="49">
        <f t="shared" si="932"/>
        <v>95</v>
      </c>
      <c r="AD114" s="50">
        <f>IFERROR(SUM(AB114/AC114),0)</f>
        <v>21.2</v>
      </c>
      <c r="AE114" s="51">
        <f t="shared" ref="AE114:AF114" si="933">SUM(AE108:AE109,AE111:AE113)</f>
        <v>3066</v>
      </c>
      <c r="AF114" s="51">
        <f t="shared" si="933"/>
        <v>1012</v>
      </c>
      <c r="AG114" s="52">
        <f t="shared" si="423"/>
        <v>0.33007175472928896</v>
      </c>
      <c r="AH114" s="23"/>
      <c r="AI114" s="49">
        <f t="shared" ref="AI114:AK114" si="934">SUM(AI108:AI109,AI111:AI113)</f>
        <v>37.4</v>
      </c>
      <c r="AJ114" s="49">
        <f t="shared" si="934"/>
        <v>1492</v>
      </c>
      <c r="AK114" s="49">
        <f t="shared" si="934"/>
        <v>76</v>
      </c>
      <c r="AL114" s="50">
        <f>IFERROR(SUM(AJ114/AK114),0)</f>
        <v>19.631578947368421</v>
      </c>
      <c r="AM114" s="51">
        <f t="shared" ref="AM114:AN114" si="935">SUM(AM108:AM109,AM111:AM113)</f>
        <v>1439</v>
      </c>
      <c r="AN114" s="51">
        <f t="shared" si="935"/>
        <v>462</v>
      </c>
      <c r="AO114" s="52">
        <f t="shared" si="883"/>
        <v>0.32105628908964556</v>
      </c>
      <c r="AP114" s="23"/>
      <c r="AQ114" s="49">
        <f t="shared" ref="AQ114:AS114" si="936">SUM(AQ108:AQ109,AQ111:AQ113)</f>
        <v>36</v>
      </c>
      <c r="AR114" s="49">
        <f t="shared" si="936"/>
        <v>1561</v>
      </c>
      <c r="AS114" s="49">
        <f t="shared" si="936"/>
        <v>97</v>
      </c>
      <c r="AT114" s="50">
        <f>IFERROR(SUM(AR114/AS114),0)</f>
        <v>16.092783505154639</v>
      </c>
      <c r="AU114" s="51">
        <f t="shared" ref="AU114:AV114" si="937">SUM(AU108:AU109,AU111:AU113)</f>
        <v>2701</v>
      </c>
      <c r="AV114" s="51">
        <f t="shared" si="937"/>
        <v>620</v>
      </c>
      <c r="AW114" s="52">
        <f t="shared" si="425"/>
        <v>0.22954461310625693</v>
      </c>
      <c r="AX114" s="23"/>
      <c r="AY114" s="49">
        <f t="shared" ref="AY114:BA114" si="938">SUM(AY108:AY109,AY111:AY113)</f>
        <v>40</v>
      </c>
      <c r="AZ114" s="49">
        <f t="shared" si="938"/>
        <v>1911</v>
      </c>
      <c r="BA114" s="49">
        <f t="shared" si="938"/>
        <v>93</v>
      </c>
      <c r="BB114" s="50">
        <f>IFERROR(SUM(AZ114/BA114),0)</f>
        <v>20.548387096774192</v>
      </c>
      <c r="BC114" s="51">
        <f t="shared" ref="BC114:BD114" si="939">SUM(BC108:BC109,BC111:BC113)</f>
        <v>2772</v>
      </c>
      <c r="BD114" s="51">
        <f t="shared" si="939"/>
        <v>436</v>
      </c>
      <c r="BE114" s="52">
        <f t="shared" si="426"/>
        <v>0.15728715728715728</v>
      </c>
      <c r="BF114" s="23"/>
      <c r="BG114" s="49">
        <f t="shared" ref="BG114:BI114" si="940">SUM(BG108:BG109,BG111:BG113)</f>
        <v>16.8</v>
      </c>
      <c r="BH114" s="49">
        <f t="shared" si="940"/>
        <v>582</v>
      </c>
      <c r="BI114" s="49">
        <f t="shared" si="940"/>
        <v>28</v>
      </c>
      <c r="BJ114" s="50">
        <f>IFERROR(SUM(BH114/BI114),0)</f>
        <v>20.785714285714285</v>
      </c>
      <c r="BK114" s="51">
        <f t="shared" ref="BK114:BL114" si="941">SUM(BK108:BK109,BK111:BK113)</f>
        <v>681</v>
      </c>
      <c r="BL114" s="51">
        <f t="shared" si="941"/>
        <v>2</v>
      </c>
      <c r="BM114" s="52">
        <f t="shared" si="427"/>
        <v>2.936857562408223E-3</v>
      </c>
      <c r="BN114" s="23"/>
      <c r="BO114" s="49">
        <f t="shared" ref="BO114:BQ114" si="942">SUM(BO108:BO109,BO111:BO113)</f>
        <v>14</v>
      </c>
      <c r="BP114" s="49">
        <f t="shared" si="942"/>
        <v>317</v>
      </c>
      <c r="BQ114" s="49">
        <f t="shared" si="942"/>
        <v>13</v>
      </c>
      <c r="BR114" s="50">
        <f>IFERROR(SUM(BP114/BQ114),0)</f>
        <v>24.384615384615383</v>
      </c>
      <c r="BS114" s="51">
        <f t="shared" ref="BS114:BT114" si="943">SUM(BS108:BS109,BS111:BS113)</f>
        <v>681</v>
      </c>
      <c r="BT114" s="51">
        <f t="shared" si="943"/>
        <v>230</v>
      </c>
      <c r="BU114" s="52">
        <f t="shared" si="428"/>
        <v>0.33773861967694568</v>
      </c>
      <c r="BV114" s="23"/>
      <c r="BW114" s="49">
        <f t="shared" ref="BW114:BY114" si="944">SUM(BW108:BW109,BW111:BW113)</f>
        <v>10.6</v>
      </c>
      <c r="BX114" s="49">
        <f t="shared" si="944"/>
        <v>480</v>
      </c>
      <c r="BY114" s="49">
        <f t="shared" si="944"/>
        <v>18</v>
      </c>
      <c r="BZ114" s="50">
        <f>IFERROR(SUM(BX114/BY114),0)</f>
        <v>26.666666666666668</v>
      </c>
      <c r="CA114" s="51">
        <f t="shared" ref="CA114:CB114" si="945">SUM(CA108:CA109,CA111:CA113)</f>
        <v>392</v>
      </c>
      <c r="CB114" s="51">
        <f t="shared" si="945"/>
        <v>-83</v>
      </c>
      <c r="CC114" s="52">
        <f t="shared" si="429"/>
        <v>-0.21173469387755103</v>
      </c>
      <c r="CD114" s="23"/>
      <c r="CE114" s="49">
        <f t="shared" ref="CE114:CG114" si="946">SUM(CE108:CE109,CE111:CE113)</f>
        <v>29.6</v>
      </c>
      <c r="CF114" s="49">
        <f t="shared" si="946"/>
        <v>1571</v>
      </c>
      <c r="CG114" s="49">
        <f t="shared" si="946"/>
        <v>64</v>
      </c>
      <c r="CH114" s="50">
        <f>IFERROR(SUM(CF114/CG114),0)</f>
        <v>24.546875</v>
      </c>
      <c r="CI114" s="51">
        <f t="shared" ref="CI114:CJ114" si="947">SUM(CI108:CI109,CI111:CI113)</f>
        <v>2158</v>
      </c>
      <c r="CJ114" s="51">
        <f t="shared" si="947"/>
        <v>695</v>
      </c>
      <c r="CK114" s="52">
        <f t="shared" si="430"/>
        <v>0.3220574606116775</v>
      </c>
      <c r="CL114" s="23"/>
      <c r="CM114" s="49">
        <f t="shared" ref="CM114:CO114" si="948">SUM(CM108:CM109,CM111:CM113)</f>
        <v>17.5</v>
      </c>
      <c r="CN114" s="49">
        <f t="shared" si="948"/>
        <v>842</v>
      </c>
      <c r="CO114" s="49">
        <f t="shared" si="948"/>
        <v>60</v>
      </c>
      <c r="CP114" s="50">
        <f>IFERROR(SUM(CN114/CO114),0)</f>
        <v>14.033333333333333</v>
      </c>
      <c r="CQ114" s="51">
        <f t="shared" ref="CQ114:CR114" si="949">SUM(CQ108:CQ109,CQ111:CQ113)</f>
        <v>960</v>
      </c>
      <c r="CR114" s="51">
        <f t="shared" si="949"/>
        <v>106</v>
      </c>
      <c r="CS114" s="52">
        <f t="shared" si="431"/>
        <v>0.11041666666666666</v>
      </c>
      <c r="CT114" s="23"/>
      <c r="CU114" s="49">
        <f t="shared" ref="CU114:CW114" si="950">SUM(CU108:CU109,CU111:CU113)</f>
        <v>25.6</v>
      </c>
      <c r="CV114" s="49">
        <f t="shared" si="950"/>
        <v>1553</v>
      </c>
      <c r="CW114" s="49">
        <f t="shared" si="950"/>
        <v>77</v>
      </c>
      <c r="CX114" s="50">
        <f>IFERROR(SUM(CV114/CW114),0)</f>
        <v>20.168831168831169</v>
      </c>
      <c r="CY114" s="51">
        <f t="shared" ref="CY114:CZ114" si="951">SUM(CY108:CY109,CY111:CY113)</f>
        <v>1714</v>
      </c>
      <c r="CZ114" s="51">
        <f t="shared" si="951"/>
        <v>151</v>
      </c>
      <c r="DA114" s="52">
        <f t="shared" si="432"/>
        <v>8.8098016336056004E-2</v>
      </c>
      <c r="DB114" s="23"/>
      <c r="DC114" s="49">
        <f t="shared" ref="DC114:DE114" si="952">SUM(DC108:DC109,DC111:DC113)</f>
        <v>20.3</v>
      </c>
      <c r="DD114" s="49">
        <f t="shared" si="952"/>
        <v>869</v>
      </c>
      <c r="DE114" s="49">
        <f t="shared" si="952"/>
        <v>25</v>
      </c>
      <c r="DF114" s="50">
        <f>IFERROR(SUM(DD114/DE114),0)</f>
        <v>34.76</v>
      </c>
      <c r="DG114" s="51">
        <f t="shared" ref="DG114:DH114" si="953">SUM(DG108:DG109,DG111:DG113)</f>
        <v>818</v>
      </c>
      <c r="DH114" s="51">
        <f t="shared" si="953"/>
        <v>-53</v>
      </c>
      <c r="DI114" s="52">
        <f t="shared" si="433"/>
        <v>-6.4792176039119798E-2</v>
      </c>
      <c r="DJ114" s="23"/>
      <c r="DK114" s="49">
        <f t="shared" ref="DK114:DM114" si="954">SUM(DK108:DK109,DK111:DK113)</f>
        <v>12.2</v>
      </c>
      <c r="DL114" s="49">
        <f t="shared" si="954"/>
        <v>507</v>
      </c>
      <c r="DM114" s="49">
        <f t="shared" si="954"/>
        <v>23</v>
      </c>
      <c r="DN114" s="50">
        <f>IFERROR(SUM(DL114/DM114),0)</f>
        <v>22.043478260869566</v>
      </c>
      <c r="DO114" s="51">
        <f t="shared" ref="DO114:DP114" si="955">SUM(DO108:DO109,DO111:DO113)</f>
        <v>596</v>
      </c>
      <c r="DP114" s="51">
        <f t="shared" si="955"/>
        <v>-54</v>
      </c>
      <c r="DQ114" s="52">
        <f t="shared" si="434"/>
        <v>-9.0604026845637578E-2</v>
      </c>
      <c r="DR114" s="23"/>
      <c r="DS114" s="49">
        <f t="shared" ref="DS114:DU114" si="956">SUM(DS108:DS109,DS111:DS113)</f>
        <v>20</v>
      </c>
      <c r="DT114" s="49">
        <f t="shared" si="956"/>
        <v>1068</v>
      </c>
      <c r="DU114" s="49">
        <f t="shared" si="956"/>
        <v>51</v>
      </c>
      <c r="DV114" s="50">
        <f>IFERROR(SUM(DT114/DU114),0)</f>
        <v>20.941176470588236</v>
      </c>
      <c r="DW114" s="51">
        <f t="shared" ref="DW114:DX114" si="957">SUM(DW108:DW109,DW111:DW113)</f>
        <v>1520</v>
      </c>
      <c r="DX114" s="51">
        <f t="shared" si="957"/>
        <v>515</v>
      </c>
      <c r="DY114" s="52">
        <f t="shared" si="435"/>
        <v>0.33881578947368424</v>
      </c>
      <c r="DZ114" s="23"/>
      <c r="EA114" s="49">
        <f t="shared" ref="EA114:EC114" si="958">SUM(EA108:EA109,EA111:EA113)</f>
        <v>40</v>
      </c>
      <c r="EB114" s="49">
        <f t="shared" si="958"/>
        <v>2477</v>
      </c>
      <c r="EC114" s="49">
        <f t="shared" si="958"/>
        <v>118</v>
      </c>
      <c r="ED114" s="50">
        <f>IFERROR(SUM(EB114/EC114),0)</f>
        <v>20.991525423728813</v>
      </c>
      <c r="EE114" s="51">
        <f t="shared" ref="EE114:EF114" si="959">SUM(EE108:EE109,EE111:EE113)</f>
        <v>3554</v>
      </c>
      <c r="EF114" s="51">
        <f t="shared" si="959"/>
        <v>1344</v>
      </c>
      <c r="EG114" s="52">
        <f t="shared" si="436"/>
        <v>0.37816544738323016</v>
      </c>
      <c r="EH114" s="23"/>
      <c r="EI114" s="49">
        <f t="shared" ref="EI114:EK114" si="960">SUM(EI108:EI109,EI111:EI113)</f>
        <v>12.3</v>
      </c>
      <c r="EJ114" s="49">
        <f t="shared" si="960"/>
        <v>594</v>
      </c>
      <c r="EK114" s="49">
        <f t="shared" si="960"/>
        <v>24</v>
      </c>
      <c r="EL114" s="50">
        <f>IFERROR(SUM(EJ114/EK114),0)</f>
        <v>24.75</v>
      </c>
      <c r="EM114" s="51">
        <f t="shared" ref="EM114:EN114" si="961">SUM(EM108:EM109,EM111:EM113)</f>
        <v>672</v>
      </c>
      <c r="EN114" s="51">
        <f t="shared" si="961"/>
        <v>58</v>
      </c>
      <c r="EO114" s="52">
        <f t="shared" si="840"/>
        <v>8.6309523809523808E-2</v>
      </c>
      <c r="EP114" s="23"/>
      <c r="EQ114" s="49">
        <f t="shared" ref="EQ114:ES114" si="962">SUM(EQ108:EQ109,EQ111:EQ113)</f>
        <v>15.899999999999999</v>
      </c>
      <c r="ER114" s="49">
        <f t="shared" si="962"/>
        <v>970</v>
      </c>
      <c r="ES114" s="49">
        <f t="shared" si="962"/>
        <v>32</v>
      </c>
      <c r="ET114" s="50">
        <f>IFERROR(SUM(ER114/ES114),0)</f>
        <v>30.3125</v>
      </c>
      <c r="EU114" s="51">
        <f t="shared" ref="EU114:EV114" si="963">SUM(EU108:EU109,EU111:EU113)</f>
        <v>930</v>
      </c>
      <c r="EV114" s="51">
        <f t="shared" si="963"/>
        <v>53</v>
      </c>
      <c r="EW114" s="52">
        <f t="shared" si="438"/>
        <v>5.6989247311827959E-2</v>
      </c>
      <c r="EX114" s="23"/>
      <c r="EY114" s="49">
        <f t="shared" ref="EY114:FA114" si="964">SUM(EY108:EY109,EY111:EY113)</f>
        <v>8.5</v>
      </c>
      <c r="EZ114" s="49">
        <f t="shared" si="964"/>
        <v>397</v>
      </c>
      <c r="FA114" s="49">
        <f t="shared" si="964"/>
        <v>21</v>
      </c>
      <c r="FB114" s="50">
        <f>IFERROR(SUM(EZ114/FA114),0)</f>
        <v>18.904761904761905</v>
      </c>
      <c r="FC114" s="51">
        <f t="shared" ref="FC114:FD114" si="965">SUM(FC108:FC109,FC111:FC113)</f>
        <v>659</v>
      </c>
      <c r="FD114" s="51">
        <f t="shared" si="965"/>
        <v>276</v>
      </c>
      <c r="FE114" s="52">
        <f t="shared" si="439"/>
        <v>0.41881638846737479</v>
      </c>
      <c r="FF114" s="23"/>
      <c r="FG114" s="49">
        <f t="shared" ref="FG114:FI114" si="966">SUM(FG108:FG109,FG111:FG113)</f>
        <v>0</v>
      </c>
      <c r="FH114" s="49">
        <f t="shared" si="966"/>
        <v>0</v>
      </c>
      <c r="FI114" s="49">
        <f t="shared" si="966"/>
        <v>0</v>
      </c>
      <c r="FJ114" s="50">
        <f>IFERROR(SUM(FH114/FI114),0)</f>
        <v>0</v>
      </c>
      <c r="FK114" s="51">
        <f t="shared" ref="FK114:FL114" si="967">SUM(FK108:FK109,FK111:FK113)</f>
        <v>0</v>
      </c>
      <c r="FL114" s="51">
        <f t="shared" si="967"/>
        <v>0</v>
      </c>
      <c r="FM114" s="52">
        <f t="shared" si="440"/>
        <v>0</v>
      </c>
      <c r="FN114" s="23"/>
    </row>
    <row r="115" spans="1:170" ht="16">
      <c r="A115" s="36">
        <v>42496</v>
      </c>
      <c r="B115" s="23"/>
      <c r="C115" s="37">
        <v>4</v>
      </c>
      <c r="D115" s="37">
        <v>94</v>
      </c>
      <c r="E115" s="37">
        <v>5</v>
      </c>
      <c r="F115" s="38"/>
      <c r="G115" s="39">
        <v>180</v>
      </c>
      <c r="H115" s="39">
        <v>45</v>
      </c>
      <c r="I115" s="40">
        <f t="shared" si="420"/>
        <v>0.25</v>
      </c>
      <c r="J115" s="23"/>
      <c r="K115" s="37"/>
      <c r="L115" s="37"/>
      <c r="M115" s="37"/>
      <c r="N115" s="38"/>
      <c r="O115" s="39"/>
      <c r="P115" s="39"/>
      <c r="Q115" s="40">
        <f t="shared" si="421"/>
        <v>0</v>
      </c>
      <c r="R115" s="23"/>
      <c r="S115" s="37">
        <v>8</v>
      </c>
      <c r="T115" s="37">
        <v>530</v>
      </c>
      <c r="U115" s="37">
        <v>35</v>
      </c>
      <c r="V115" s="38"/>
      <c r="W115" s="39">
        <v>802</v>
      </c>
      <c r="X115" s="39">
        <v>289</v>
      </c>
      <c r="Y115" s="40">
        <f t="shared" si="422"/>
        <v>0.36034912718204487</v>
      </c>
      <c r="Z115" s="23"/>
      <c r="AA115" s="37">
        <v>8</v>
      </c>
      <c r="AB115" s="37">
        <v>470</v>
      </c>
      <c r="AC115" s="37">
        <v>26</v>
      </c>
      <c r="AD115" s="38"/>
      <c r="AE115" s="39">
        <v>741</v>
      </c>
      <c r="AF115" s="39">
        <v>260</v>
      </c>
      <c r="AG115" s="40">
        <f t="shared" si="423"/>
        <v>0.35087719298245612</v>
      </c>
      <c r="AH115" s="23"/>
      <c r="AI115" s="37">
        <v>0.2</v>
      </c>
      <c r="AJ115" s="37">
        <v>5</v>
      </c>
      <c r="AK115" s="37">
        <v>1</v>
      </c>
      <c r="AL115" s="133"/>
      <c r="AM115" s="39">
        <v>31</v>
      </c>
      <c r="AN115" s="39">
        <v>24</v>
      </c>
      <c r="AO115" s="40">
        <f t="shared" si="883"/>
        <v>0.77419354838709675</v>
      </c>
      <c r="AP115" s="23"/>
      <c r="AQ115" s="37">
        <v>8</v>
      </c>
      <c r="AR115" s="37">
        <v>365</v>
      </c>
      <c r="AS115" s="37">
        <v>21</v>
      </c>
      <c r="AT115" s="38"/>
      <c r="AU115" s="39">
        <v>496</v>
      </c>
      <c r="AV115" s="39">
        <v>72</v>
      </c>
      <c r="AW115" s="40">
        <f t="shared" si="425"/>
        <v>0.14516129032258066</v>
      </c>
      <c r="AX115" s="23"/>
      <c r="AY115" s="37">
        <v>8</v>
      </c>
      <c r="AZ115" s="37">
        <v>367</v>
      </c>
      <c r="BA115" s="37">
        <v>21</v>
      </c>
      <c r="BB115" s="38"/>
      <c r="BC115" s="39">
        <v>550</v>
      </c>
      <c r="BD115" s="39">
        <v>138</v>
      </c>
      <c r="BE115" s="40">
        <f t="shared" si="426"/>
        <v>0.25090909090909091</v>
      </c>
      <c r="BF115" s="23"/>
      <c r="BG115" s="37">
        <v>4</v>
      </c>
      <c r="BH115" s="37">
        <v>140</v>
      </c>
      <c r="BI115" s="37">
        <v>4</v>
      </c>
      <c r="BJ115" s="133"/>
      <c r="BK115" s="39">
        <v>106</v>
      </c>
      <c r="BL115" s="39">
        <v>-58</v>
      </c>
      <c r="BM115" s="40">
        <f t="shared" si="427"/>
        <v>-0.54716981132075471</v>
      </c>
      <c r="BN115" s="23"/>
      <c r="BO115" s="37"/>
      <c r="BP115" s="37"/>
      <c r="BQ115" s="37"/>
      <c r="BR115" s="38"/>
      <c r="BS115" s="39"/>
      <c r="BT115" s="39"/>
      <c r="BU115" s="40">
        <f t="shared" si="428"/>
        <v>0</v>
      </c>
      <c r="BV115" s="23"/>
      <c r="BW115" s="37">
        <v>0.2</v>
      </c>
      <c r="BX115" s="37">
        <v>20</v>
      </c>
      <c r="BY115" s="37">
        <v>2</v>
      </c>
      <c r="BZ115" s="38"/>
      <c r="CA115" s="39">
        <v>30</v>
      </c>
      <c r="CB115" s="39">
        <v>14</v>
      </c>
      <c r="CC115" s="40">
        <f t="shared" si="429"/>
        <v>0.46666666666666667</v>
      </c>
      <c r="CD115" s="23"/>
      <c r="CE115" s="154"/>
      <c r="CF115" s="154"/>
      <c r="CG115" s="154"/>
      <c r="CH115" s="38"/>
      <c r="CI115" s="155"/>
      <c r="CJ115" s="155"/>
      <c r="CK115" s="40">
        <f t="shared" si="430"/>
        <v>0</v>
      </c>
      <c r="CL115" s="23"/>
      <c r="CM115" s="37"/>
      <c r="CN115" s="37"/>
      <c r="CO115" s="37"/>
      <c r="CP115" s="38"/>
      <c r="CQ115" s="39"/>
      <c r="CR115" s="39"/>
      <c r="CS115" s="40">
        <f t="shared" si="431"/>
        <v>0</v>
      </c>
      <c r="CT115" s="23"/>
      <c r="CU115" s="37">
        <v>6</v>
      </c>
      <c r="CV115" s="37">
        <v>283</v>
      </c>
      <c r="CW115" s="37">
        <v>19</v>
      </c>
      <c r="CX115" s="38"/>
      <c r="CY115" s="39">
        <v>412</v>
      </c>
      <c r="CZ115" s="39">
        <v>112</v>
      </c>
      <c r="DA115" s="40">
        <f t="shared" si="432"/>
        <v>0.27184466019417475</v>
      </c>
      <c r="DB115" s="23"/>
      <c r="DC115" s="37">
        <v>5.0999999999999996</v>
      </c>
      <c r="DD115" s="37">
        <v>208</v>
      </c>
      <c r="DE115" s="37">
        <v>8</v>
      </c>
      <c r="DF115" s="38"/>
      <c r="DG115" s="39">
        <v>312</v>
      </c>
      <c r="DH115" s="39">
        <v>96</v>
      </c>
      <c r="DI115" s="40">
        <f t="shared" si="433"/>
        <v>0.30769230769230771</v>
      </c>
      <c r="DJ115" s="23"/>
      <c r="DK115" s="37"/>
      <c r="DL115" s="37"/>
      <c r="DM115" s="37"/>
      <c r="DN115" s="38"/>
      <c r="DO115" s="39"/>
      <c r="DP115" s="39"/>
      <c r="DQ115" s="40">
        <f t="shared" si="434"/>
        <v>0</v>
      </c>
      <c r="DR115" s="23"/>
      <c r="DS115" s="37">
        <v>4</v>
      </c>
      <c r="DT115" s="37">
        <v>216</v>
      </c>
      <c r="DU115" s="37">
        <v>12</v>
      </c>
      <c r="DV115" s="38"/>
      <c r="DW115" s="39">
        <v>398</v>
      </c>
      <c r="DX115" s="39">
        <v>194</v>
      </c>
      <c r="DY115" s="40">
        <f t="shared" si="435"/>
        <v>0.48743718592964824</v>
      </c>
      <c r="DZ115" s="23"/>
      <c r="EA115" s="37">
        <v>5.5</v>
      </c>
      <c r="EB115" s="37">
        <v>344</v>
      </c>
      <c r="EC115" s="37">
        <v>18</v>
      </c>
      <c r="ED115" s="38"/>
      <c r="EE115" s="39">
        <v>577</v>
      </c>
      <c r="EF115" s="39">
        <v>271</v>
      </c>
      <c r="EG115" s="40">
        <f t="shared" si="436"/>
        <v>0.46967071057192372</v>
      </c>
      <c r="EH115" s="23"/>
      <c r="EI115" s="37">
        <v>2</v>
      </c>
      <c r="EJ115" s="37">
        <v>110</v>
      </c>
      <c r="EK115" s="37">
        <v>9</v>
      </c>
      <c r="EL115" s="38"/>
      <c r="EM115" s="39">
        <v>238</v>
      </c>
      <c r="EN115" s="39">
        <v>130</v>
      </c>
      <c r="EO115" s="40">
        <f t="shared" si="840"/>
        <v>0.54621848739495793</v>
      </c>
      <c r="EP115" s="23"/>
      <c r="EQ115" s="37">
        <v>5.0999999999999996</v>
      </c>
      <c r="ER115" s="37">
        <v>314</v>
      </c>
      <c r="ES115" s="37">
        <v>12</v>
      </c>
      <c r="ET115" s="38"/>
      <c r="EU115" s="39">
        <v>339</v>
      </c>
      <c r="EV115" s="39">
        <v>53</v>
      </c>
      <c r="EW115" s="40">
        <f t="shared" si="438"/>
        <v>0.15634218289085547</v>
      </c>
      <c r="EX115" s="23"/>
      <c r="EY115" s="37"/>
      <c r="EZ115" s="37"/>
      <c r="FA115" s="37"/>
      <c r="FB115" s="38"/>
      <c r="FC115" s="39"/>
      <c r="FD115" s="39"/>
      <c r="FE115" s="40">
        <f t="shared" si="439"/>
        <v>0</v>
      </c>
      <c r="FF115" s="23"/>
      <c r="FG115" s="37"/>
      <c r="FH115" s="37"/>
      <c r="FI115" s="37"/>
      <c r="FJ115" s="38"/>
      <c r="FK115" s="39"/>
      <c r="FL115" s="39"/>
      <c r="FM115" s="40">
        <f t="shared" si="440"/>
        <v>0</v>
      </c>
      <c r="FN115" s="23"/>
    </row>
    <row r="116" spans="1:170" ht="16">
      <c r="A116" s="36">
        <v>42497</v>
      </c>
      <c r="B116" s="23"/>
      <c r="C116" s="37"/>
      <c r="D116" s="37"/>
      <c r="E116" s="37"/>
      <c r="F116" s="38"/>
      <c r="G116" s="39"/>
      <c r="H116" s="39"/>
      <c r="I116" s="40">
        <f t="shared" si="420"/>
        <v>0</v>
      </c>
      <c r="J116" s="23"/>
      <c r="K116" s="37"/>
      <c r="L116" s="37"/>
      <c r="M116" s="37"/>
      <c r="N116" s="38"/>
      <c r="O116" s="39"/>
      <c r="P116" s="39"/>
      <c r="Q116" s="40">
        <f t="shared" si="421"/>
        <v>0</v>
      </c>
      <c r="R116" s="23"/>
      <c r="S116" s="37">
        <v>8</v>
      </c>
      <c r="T116" s="37">
        <v>464</v>
      </c>
      <c r="U116" s="37">
        <v>36</v>
      </c>
      <c r="V116" s="38"/>
      <c r="W116" s="39">
        <v>883</v>
      </c>
      <c r="X116" s="39">
        <v>441</v>
      </c>
      <c r="Y116" s="40">
        <f t="shared" si="422"/>
        <v>0.49943374858437145</v>
      </c>
      <c r="Z116" s="23"/>
      <c r="AA116" s="37">
        <v>8</v>
      </c>
      <c r="AB116" s="37">
        <v>430</v>
      </c>
      <c r="AC116" s="37">
        <v>18</v>
      </c>
      <c r="AD116" s="38"/>
      <c r="AE116" s="39">
        <v>567</v>
      </c>
      <c r="AF116" s="39">
        <v>139</v>
      </c>
      <c r="AG116" s="40">
        <f t="shared" si="423"/>
        <v>0.24514991181657847</v>
      </c>
      <c r="AH116" s="23"/>
      <c r="AI116" s="37"/>
      <c r="AJ116" s="37"/>
      <c r="AK116" s="37"/>
      <c r="AL116" s="38"/>
      <c r="AM116" s="39"/>
      <c r="AN116" s="39"/>
      <c r="AO116" s="40">
        <f t="shared" si="883"/>
        <v>0</v>
      </c>
      <c r="AP116" s="23"/>
      <c r="AQ116" s="37">
        <v>8</v>
      </c>
      <c r="AR116" s="37">
        <v>378</v>
      </c>
      <c r="AS116" s="37">
        <v>22</v>
      </c>
      <c r="AT116" s="38"/>
      <c r="AU116" s="39">
        <v>562</v>
      </c>
      <c r="AV116" s="39">
        <v>158</v>
      </c>
      <c r="AW116" s="40">
        <f t="shared" si="425"/>
        <v>0.28113879003558717</v>
      </c>
      <c r="AX116" s="23"/>
      <c r="AY116" s="37">
        <v>8</v>
      </c>
      <c r="AZ116" s="37">
        <v>393</v>
      </c>
      <c r="BA116" s="37">
        <v>15</v>
      </c>
      <c r="BB116" s="38"/>
      <c r="BC116" s="39">
        <v>354</v>
      </c>
      <c r="BD116" s="39">
        <v>-45</v>
      </c>
      <c r="BE116" s="40">
        <f t="shared" si="426"/>
        <v>-0.1271186440677966</v>
      </c>
      <c r="BF116" s="23"/>
      <c r="BG116" s="37">
        <v>4.2</v>
      </c>
      <c r="BH116" s="37">
        <v>177</v>
      </c>
      <c r="BI116" s="37">
        <v>7</v>
      </c>
      <c r="BJ116" s="38"/>
      <c r="BK116" s="39">
        <v>182</v>
      </c>
      <c r="BL116" s="39">
        <v>7</v>
      </c>
      <c r="BM116" s="40">
        <f t="shared" si="427"/>
        <v>3.8461538461538464E-2</v>
      </c>
      <c r="BN116" s="23"/>
      <c r="BO116" s="37">
        <v>4</v>
      </c>
      <c r="BP116" s="37">
        <v>72</v>
      </c>
      <c r="BQ116" s="37">
        <v>4</v>
      </c>
      <c r="BR116" s="38"/>
      <c r="BS116" s="39">
        <v>169</v>
      </c>
      <c r="BT116" s="39">
        <v>56</v>
      </c>
      <c r="BU116" s="40">
        <f t="shared" si="428"/>
        <v>0.33136094674556216</v>
      </c>
      <c r="BV116" s="23"/>
      <c r="BW116" s="37"/>
      <c r="BX116" s="37"/>
      <c r="BY116" s="37"/>
      <c r="BZ116" s="38"/>
      <c r="CA116" s="39"/>
      <c r="CB116" s="39"/>
      <c r="CC116" s="40">
        <f t="shared" si="429"/>
        <v>0</v>
      </c>
      <c r="CD116" s="23"/>
      <c r="CE116" s="154"/>
      <c r="CF116" s="154"/>
      <c r="CG116" s="154"/>
      <c r="CH116" s="38"/>
      <c r="CI116" s="155"/>
      <c r="CJ116" s="155"/>
      <c r="CK116" s="40">
        <f t="shared" si="430"/>
        <v>0</v>
      </c>
      <c r="CL116" s="23"/>
      <c r="CM116" s="37"/>
      <c r="CN116" s="37"/>
      <c r="CO116" s="37"/>
      <c r="CP116" s="38"/>
      <c r="CQ116" s="39"/>
      <c r="CR116" s="39"/>
      <c r="CS116" s="40">
        <f t="shared" si="431"/>
        <v>0</v>
      </c>
      <c r="CT116" s="23"/>
      <c r="CU116" s="37">
        <v>6</v>
      </c>
      <c r="CV116" s="37">
        <v>306</v>
      </c>
      <c r="CW116" s="37">
        <v>18</v>
      </c>
      <c r="CX116" s="38"/>
      <c r="CY116" s="39">
        <v>325</v>
      </c>
      <c r="CZ116" s="39">
        <v>32</v>
      </c>
      <c r="DA116" s="40">
        <f t="shared" si="432"/>
        <v>9.8461538461538461E-2</v>
      </c>
      <c r="DB116" s="23"/>
      <c r="DC116" s="37">
        <v>4.2</v>
      </c>
      <c r="DD116" s="37">
        <v>202</v>
      </c>
      <c r="DE116" s="37">
        <v>11</v>
      </c>
      <c r="DF116" s="38"/>
      <c r="DG116" s="39">
        <v>315</v>
      </c>
      <c r="DH116" s="39">
        <v>134</v>
      </c>
      <c r="DI116" s="40">
        <f t="shared" si="433"/>
        <v>0.42539682539682538</v>
      </c>
      <c r="DJ116" s="23"/>
      <c r="DK116" s="37"/>
      <c r="DL116" s="37"/>
      <c r="DM116" s="37"/>
      <c r="DN116" s="38"/>
      <c r="DO116" s="39"/>
      <c r="DP116" s="39"/>
      <c r="DQ116" s="40">
        <f t="shared" si="434"/>
        <v>0</v>
      </c>
      <c r="DR116" s="23"/>
      <c r="DS116" s="37">
        <v>4</v>
      </c>
      <c r="DT116" s="37">
        <v>202</v>
      </c>
      <c r="DU116" s="37">
        <v>11</v>
      </c>
      <c r="DV116" s="38"/>
      <c r="DW116" s="39">
        <v>242</v>
      </c>
      <c r="DX116" s="39">
        <v>56</v>
      </c>
      <c r="DY116" s="40">
        <f t="shared" si="435"/>
        <v>0.23140495867768596</v>
      </c>
      <c r="DZ116" s="23"/>
      <c r="EA116" s="37">
        <v>5.4</v>
      </c>
      <c r="EB116" s="37">
        <v>279</v>
      </c>
      <c r="EC116" s="37">
        <v>19</v>
      </c>
      <c r="ED116" s="38"/>
      <c r="EE116" s="39">
        <v>528</v>
      </c>
      <c r="EF116" s="39">
        <v>281</v>
      </c>
      <c r="EG116" s="40">
        <f t="shared" si="436"/>
        <v>0.53219696969696972</v>
      </c>
      <c r="EH116" s="23"/>
      <c r="EI116" s="37">
        <v>2</v>
      </c>
      <c r="EJ116" s="37">
        <v>92</v>
      </c>
      <c r="EK116" s="37">
        <v>6</v>
      </c>
      <c r="EL116" s="38"/>
      <c r="EM116" s="39">
        <v>188</v>
      </c>
      <c r="EN116" s="39">
        <v>96</v>
      </c>
      <c r="EO116" s="40">
        <f t="shared" si="840"/>
        <v>0.51063829787234039</v>
      </c>
      <c r="EP116" s="23"/>
      <c r="EQ116" s="37">
        <v>6</v>
      </c>
      <c r="ER116" s="37">
        <v>379</v>
      </c>
      <c r="ES116" s="37">
        <v>12</v>
      </c>
      <c r="ET116" s="38"/>
      <c r="EU116" s="39">
        <v>353</v>
      </c>
      <c r="EV116" s="39">
        <v>38</v>
      </c>
      <c r="EW116" s="40">
        <f t="shared" si="438"/>
        <v>0.10764872521246459</v>
      </c>
      <c r="EX116" s="23"/>
      <c r="EY116" s="37"/>
      <c r="EZ116" s="37"/>
      <c r="FA116" s="37"/>
      <c r="FB116" s="38"/>
      <c r="FC116" s="39"/>
      <c r="FD116" s="39"/>
      <c r="FE116" s="40">
        <f t="shared" si="439"/>
        <v>0</v>
      </c>
      <c r="FF116" s="23"/>
      <c r="FG116" s="37"/>
      <c r="FH116" s="37"/>
      <c r="FI116" s="37"/>
      <c r="FJ116" s="38"/>
      <c r="FK116" s="39"/>
      <c r="FL116" s="39"/>
      <c r="FM116" s="40">
        <f t="shared" si="440"/>
        <v>0</v>
      </c>
      <c r="FN116" s="23"/>
    </row>
    <row r="117" spans="1:170" ht="16">
      <c r="A117" s="36">
        <v>42498</v>
      </c>
      <c r="B117" s="23"/>
      <c r="C117" s="132">
        <v>4</v>
      </c>
      <c r="D117" s="132">
        <v>109</v>
      </c>
      <c r="E117" s="132">
        <v>4</v>
      </c>
      <c r="F117" s="139"/>
      <c r="G117" s="140">
        <v>191</v>
      </c>
      <c r="H117" s="140">
        <v>59</v>
      </c>
      <c r="I117" s="141">
        <f t="shared" si="420"/>
        <v>0.30890052356020942</v>
      </c>
      <c r="J117" s="23"/>
      <c r="K117" s="132"/>
      <c r="L117" s="132"/>
      <c r="M117" s="132"/>
      <c r="N117" s="139"/>
      <c r="O117" s="140"/>
      <c r="P117" s="140"/>
      <c r="Q117" s="141">
        <f t="shared" si="421"/>
        <v>0</v>
      </c>
      <c r="R117" s="23"/>
      <c r="S117" s="132">
        <v>8</v>
      </c>
      <c r="T117" s="132">
        <v>474</v>
      </c>
      <c r="U117" s="132">
        <v>33</v>
      </c>
      <c r="V117" s="139"/>
      <c r="W117" s="140">
        <v>898</v>
      </c>
      <c r="X117" s="140">
        <v>469</v>
      </c>
      <c r="Y117" s="141">
        <f t="shared" si="422"/>
        <v>0.52227171492204905</v>
      </c>
      <c r="Z117" s="23"/>
      <c r="AA117" s="132">
        <v>8</v>
      </c>
      <c r="AB117" s="132">
        <v>290</v>
      </c>
      <c r="AC117" s="132">
        <v>12</v>
      </c>
      <c r="AD117" s="139"/>
      <c r="AE117" s="140">
        <v>381</v>
      </c>
      <c r="AF117" s="140">
        <v>36</v>
      </c>
      <c r="AG117" s="141">
        <f t="shared" si="423"/>
        <v>9.4488188976377951E-2</v>
      </c>
      <c r="AH117" s="23"/>
      <c r="AI117" s="132">
        <v>8</v>
      </c>
      <c r="AJ117" s="132">
        <v>340</v>
      </c>
      <c r="AK117" s="132">
        <v>20</v>
      </c>
      <c r="AL117" s="139"/>
      <c r="AM117" s="140">
        <v>340</v>
      </c>
      <c r="AN117" s="140">
        <v>9</v>
      </c>
      <c r="AO117" s="141">
        <f t="shared" si="883"/>
        <v>2.6470588235294117E-2</v>
      </c>
      <c r="AP117" s="23"/>
      <c r="AQ117" s="132">
        <v>8</v>
      </c>
      <c r="AR117" s="132">
        <v>360</v>
      </c>
      <c r="AS117" s="132">
        <v>19</v>
      </c>
      <c r="AT117" s="139"/>
      <c r="AU117" s="140">
        <v>553</v>
      </c>
      <c r="AV117" s="140">
        <v>171</v>
      </c>
      <c r="AW117" s="141">
        <f t="shared" si="425"/>
        <v>0.3092224231464738</v>
      </c>
      <c r="AX117" s="23"/>
      <c r="AY117" s="132">
        <v>8</v>
      </c>
      <c r="AZ117" s="132">
        <v>315</v>
      </c>
      <c r="BA117" s="132">
        <v>17</v>
      </c>
      <c r="BB117" s="139"/>
      <c r="BC117" s="140">
        <v>486</v>
      </c>
      <c r="BD117" s="140">
        <v>139</v>
      </c>
      <c r="BE117" s="141">
        <f t="shared" si="426"/>
        <v>0.28600823045267487</v>
      </c>
      <c r="BF117" s="23"/>
      <c r="BG117" s="132">
        <v>4</v>
      </c>
      <c r="BH117" s="132">
        <v>201</v>
      </c>
      <c r="BI117" s="132">
        <v>5</v>
      </c>
      <c r="BJ117" s="139"/>
      <c r="BK117" s="140">
        <v>138</v>
      </c>
      <c r="BL117" s="140">
        <v>-38</v>
      </c>
      <c r="BM117" s="141">
        <f t="shared" si="427"/>
        <v>-0.27536231884057971</v>
      </c>
      <c r="BN117" s="23"/>
      <c r="BO117" s="132">
        <v>4</v>
      </c>
      <c r="BP117" s="132">
        <v>78</v>
      </c>
      <c r="BQ117" s="132">
        <v>6</v>
      </c>
      <c r="BR117" s="139"/>
      <c r="BS117" s="140">
        <v>229</v>
      </c>
      <c r="BT117" s="140">
        <v>116</v>
      </c>
      <c r="BU117" s="141">
        <f t="shared" si="428"/>
        <v>0.50655021834061131</v>
      </c>
      <c r="BV117" s="23"/>
      <c r="BW117" s="132"/>
      <c r="BX117" s="132"/>
      <c r="BY117" s="132"/>
      <c r="BZ117" s="139"/>
      <c r="CA117" s="140"/>
      <c r="CB117" s="140"/>
      <c r="CC117" s="141">
        <f t="shared" si="429"/>
        <v>0</v>
      </c>
      <c r="CD117" s="23"/>
      <c r="CE117" s="132"/>
      <c r="CF117" s="132"/>
      <c r="CG117" s="132"/>
      <c r="CH117" s="139"/>
      <c r="CI117" s="140"/>
      <c r="CJ117" s="140"/>
      <c r="CK117" s="141">
        <f t="shared" si="430"/>
        <v>0</v>
      </c>
      <c r="CL117" s="23"/>
      <c r="CM117" s="132">
        <v>4.0999999999999996</v>
      </c>
      <c r="CN117" s="132">
        <v>269</v>
      </c>
      <c r="CO117" s="132">
        <v>14</v>
      </c>
      <c r="CP117" s="139"/>
      <c r="CQ117" s="140">
        <v>259</v>
      </c>
      <c r="CR117" s="140">
        <v>49</v>
      </c>
      <c r="CS117" s="141">
        <f t="shared" si="431"/>
        <v>0.1891891891891892</v>
      </c>
      <c r="CT117" s="23"/>
      <c r="CU117" s="132">
        <v>4.3</v>
      </c>
      <c r="CV117" s="132">
        <v>247</v>
      </c>
      <c r="CW117" s="132">
        <v>14</v>
      </c>
      <c r="CX117" s="139"/>
      <c r="CY117" s="140">
        <v>288</v>
      </c>
      <c r="CZ117" s="140">
        <v>73</v>
      </c>
      <c r="DA117" s="141">
        <f t="shared" si="432"/>
        <v>0.25347222222222221</v>
      </c>
      <c r="DB117" s="23"/>
      <c r="DC117" s="132">
        <v>5.0999999999999996</v>
      </c>
      <c r="DD117" s="132">
        <v>271</v>
      </c>
      <c r="DE117" s="132">
        <v>3</v>
      </c>
      <c r="DF117" s="139"/>
      <c r="DG117" s="140">
        <v>144</v>
      </c>
      <c r="DH117" s="140">
        <v>-80</v>
      </c>
      <c r="DI117" s="141">
        <f t="shared" si="433"/>
        <v>-0.55555555555555558</v>
      </c>
      <c r="DJ117" s="23"/>
      <c r="DK117" s="132"/>
      <c r="DL117" s="132"/>
      <c r="DM117" s="132"/>
      <c r="DN117" s="139"/>
      <c r="DO117" s="140"/>
      <c r="DP117" s="140"/>
      <c r="DQ117" s="141">
        <f t="shared" si="434"/>
        <v>0</v>
      </c>
      <c r="DR117" s="23"/>
      <c r="DS117" s="132">
        <v>4</v>
      </c>
      <c r="DT117" s="132">
        <v>219</v>
      </c>
      <c r="DU117" s="132">
        <v>8</v>
      </c>
      <c r="DV117" s="139"/>
      <c r="DW117" s="140">
        <v>267</v>
      </c>
      <c r="DX117" s="140">
        <v>86</v>
      </c>
      <c r="DY117" s="141">
        <f t="shared" si="435"/>
        <v>0.32209737827715357</v>
      </c>
      <c r="DZ117" s="23"/>
      <c r="EA117" s="132">
        <v>8.3000000000000007</v>
      </c>
      <c r="EB117" s="132">
        <v>518</v>
      </c>
      <c r="EC117" s="132">
        <v>23</v>
      </c>
      <c r="ED117" s="139"/>
      <c r="EE117" s="140">
        <v>570</v>
      </c>
      <c r="EF117" s="140">
        <v>164</v>
      </c>
      <c r="EG117" s="141">
        <f t="shared" si="436"/>
        <v>0.28771929824561404</v>
      </c>
      <c r="EH117" s="23"/>
      <c r="EI117" s="132">
        <v>2.2999999999999998</v>
      </c>
      <c r="EJ117" s="132">
        <v>131</v>
      </c>
      <c r="EK117" s="132">
        <v>7</v>
      </c>
      <c r="EL117" s="139"/>
      <c r="EM117" s="140">
        <v>172</v>
      </c>
      <c r="EN117" s="140">
        <v>58</v>
      </c>
      <c r="EO117" s="141">
        <f t="shared" si="840"/>
        <v>0.33720930232558138</v>
      </c>
      <c r="EP117" s="23"/>
      <c r="EQ117" s="132">
        <v>6</v>
      </c>
      <c r="ER117" s="132">
        <v>381</v>
      </c>
      <c r="ES117" s="132">
        <v>12</v>
      </c>
      <c r="ET117" s="139"/>
      <c r="EU117" s="140">
        <v>400</v>
      </c>
      <c r="EV117" s="140">
        <v>98</v>
      </c>
      <c r="EW117" s="141">
        <f t="shared" si="438"/>
        <v>0.245</v>
      </c>
      <c r="EX117" s="23"/>
      <c r="EY117" s="132"/>
      <c r="EZ117" s="132"/>
      <c r="FA117" s="132"/>
      <c r="FB117" s="139"/>
      <c r="FC117" s="140"/>
      <c r="FD117" s="140"/>
      <c r="FE117" s="141">
        <f t="shared" si="439"/>
        <v>0</v>
      </c>
      <c r="FF117" s="23"/>
      <c r="FG117" s="132"/>
      <c r="FH117" s="132"/>
      <c r="FI117" s="132"/>
      <c r="FJ117" s="139"/>
      <c r="FK117" s="140"/>
      <c r="FL117" s="140"/>
      <c r="FM117" s="141">
        <f t="shared" si="440"/>
        <v>0</v>
      </c>
      <c r="FN117" s="23"/>
    </row>
    <row r="118" spans="1:170" ht="16">
      <c r="A118" s="36">
        <v>42499</v>
      </c>
      <c r="B118" s="23"/>
      <c r="C118" s="132">
        <v>6</v>
      </c>
      <c r="D118" s="132">
        <v>203</v>
      </c>
      <c r="E118" s="132">
        <v>8</v>
      </c>
      <c r="F118" s="139"/>
      <c r="G118" s="140">
        <v>186</v>
      </c>
      <c r="H118" s="140">
        <v>-39</v>
      </c>
      <c r="I118" s="141">
        <f t="shared" si="420"/>
        <v>-0.20967741935483872</v>
      </c>
      <c r="J118" s="23"/>
      <c r="K118" s="132"/>
      <c r="L118" s="132"/>
      <c r="M118" s="132"/>
      <c r="N118" s="139"/>
      <c r="O118" s="140"/>
      <c r="P118" s="140"/>
      <c r="Q118" s="141">
        <f t="shared" si="421"/>
        <v>0</v>
      </c>
      <c r="R118" s="23"/>
      <c r="S118" s="132">
        <v>8</v>
      </c>
      <c r="T118" s="132">
        <v>399</v>
      </c>
      <c r="U118" s="132">
        <v>26</v>
      </c>
      <c r="V118" s="139"/>
      <c r="W118" s="140">
        <v>674</v>
      </c>
      <c r="X118" s="140">
        <v>265</v>
      </c>
      <c r="Y118" s="141">
        <f t="shared" si="422"/>
        <v>0.39317507418397624</v>
      </c>
      <c r="Z118" s="23"/>
      <c r="AA118" s="132">
        <v>8</v>
      </c>
      <c r="AB118" s="132">
        <v>417</v>
      </c>
      <c r="AC118" s="132">
        <v>24</v>
      </c>
      <c r="AD118" s="139"/>
      <c r="AE118" s="140">
        <v>606</v>
      </c>
      <c r="AF118" s="140">
        <v>184</v>
      </c>
      <c r="AG118" s="141">
        <f t="shared" si="423"/>
        <v>0.30363036303630364</v>
      </c>
      <c r="AH118" s="23"/>
      <c r="AI118" s="132">
        <v>8</v>
      </c>
      <c r="AJ118" s="132">
        <v>353</v>
      </c>
      <c r="AK118" s="132">
        <v>25</v>
      </c>
      <c r="AL118" s="139"/>
      <c r="AM118" s="140">
        <v>351</v>
      </c>
      <c r="AN118" s="140">
        <v>0</v>
      </c>
      <c r="AO118" s="141">
        <f t="shared" si="883"/>
        <v>0</v>
      </c>
      <c r="AP118" s="23"/>
      <c r="AQ118" s="132">
        <v>8</v>
      </c>
      <c r="AR118" s="132">
        <v>365</v>
      </c>
      <c r="AS118" s="132">
        <v>21</v>
      </c>
      <c r="AT118" s="139"/>
      <c r="AU118" s="140">
        <v>519</v>
      </c>
      <c r="AV118" s="140">
        <v>120</v>
      </c>
      <c r="AW118" s="141">
        <f t="shared" si="425"/>
        <v>0.23121387283236994</v>
      </c>
      <c r="AX118" s="23"/>
      <c r="AY118" s="132">
        <v>8</v>
      </c>
      <c r="AZ118" s="132">
        <v>349</v>
      </c>
      <c r="BA118" s="132">
        <v>23</v>
      </c>
      <c r="BB118" s="139"/>
      <c r="BC118" s="140">
        <v>681</v>
      </c>
      <c r="BD118" s="140">
        <v>304</v>
      </c>
      <c r="BE118" s="141">
        <f t="shared" si="426"/>
        <v>0.44640234948604995</v>
      </c>
      <c r="BF118" s="23"/>
      <c r="BG118" s="132">
        <v>3.5</v>
      </c>
      <c r="BH118" s="132">
        <v>186</v>
      </c>
      <c r="BI118" s="132">
        <v>6</v>
      </c>
      <c r="BJ118" s="139"/>
      <c r="BK118" s="140">
        <v>134</v>
      </c>
      <c r="BL118" s="140">
        <v>-32</v>
      </c>
      <c r="BM118" s="141">
        <f t="shared" si="427"/>
        <v>-0.23880597014925373</v>
      </c>
      <c r="BN118" s="23"/>
      <c r="BO118" s="132">
        <v>6</v>
      </c>
      <c r="BP118" s="132">
        <v>101</v>
      </c>
      <c r="BQ118" s="132">
        <v>8</v>
      </c>
      <c r="BR118" s="139"/>
      <c r="BS118" s="140">
        <v>270</v>
      </c>
      <c r="BT118" s="140">
        <v>104</v>
      </c>
      <c r="BU118" s="141">
        <f t="shared" si="428"/>
        <v>0.38518518518518519</v>
      </c>
      <c r="BV118" s="23"/>
      <c r="BW118" s="132">
        <v>1.1000000000000001</v>
      </c>
      <c r="BX118" s="132">
        <v>68</v>
      </c>
      <c r="BY118" s="132">
        <v>0</v>
      </c>
      <c r="BZ118" s="139"/>
      <c r="CA118" s="140"/>
      <c r="CB118" s="140">
        <v>-54</v>
      </c>
      <c r="CC118" s="141">
        <f t="shared" si="429"/>
        <v>0</v>
      </c>
      <c r="CD118" s="23"/>
      <c r="CE118" s="132"/>
      <c r="CF118" s="132"/>
      <c r="CG118" s="132"/>
      <c r="CH118" s="139"/>
      <c r="CI118" s="140"/>
      <c r="CJ118" s="140"/>
      <c r="CK118" s="141">
        <f t="shared" si="430"/>
        <v>0</v>
      </c>
      <c r="CL118" s="23"/>
      <c r="CM118" s="132"/>
      <c r="CN118" s="132"/>
      <c r="CO118" s="132"/>
      <c r="CP118" s="139"/>
      <c r="CQ118" s="140"/>
      <c r="CR118" s="140"/>
      <c r="CS118" s="141">
        <f t="shared" si="431"/>
        <v>0</v>
      </c>
      <c r="CT118" s="23"/>
      <c r="CU118" s="132">
        <v>5.3</v>
      </c>
      <c r="CV118" s="132">
        <v>303</v>
      </c>
      <c r="CW118" s="132">
        <v>17</v>
      </c>
      <c r="CX118" s="139"/>
      <c r="CY118" s="140">
        <v>358</v>
      </c>
      <c r="CZ118" s="140">
        <v>82</v>
      </c>
      <c r="DA118" s="141">
        <f t="shared" si="432"/>
        <v>0.22905027932960895</v>
      </c>
      <c r="DB118" s="23"/>
      <c r="DC118" s="132">
        <v>7</v>
      </c>
      <c r="DD118" s="132">
        <v>270</v>
      </c>
      <c r="DE118" s="132">
        <v>8</v>
      </c>
      <c r="DF118" s="139"/>
      <c r="DG118" s="140">
        <v>262</v>
      </c>
      <c r="DH118" s="140">
        <v>-7</v>
      </c>
      <c r="DI118" s="141">
        <f t="shared" si="433"/>
        <v>-2.6717557251908396E-2</v>
      </c>
      <c r="DJ118" s="23"/>
      <c r="DK118" s="132"/>
      <c r="DL118" s="132"/>
      <c r="DM118" s="132"/>
      <c r="DN118" s="139"/>
      <c r="DO118" s="140"/>
      <c r="DP118" s="140"/>
      <c r="DQ118" s="141">
        <f t="shared" si="434"/>
        <v>0</v>
      </c>
      <c r="DR118" s="23"/>
      <c r="DS118" s="132">
        <v>4</v>
      </c>
      <c r="DT118" s="132">
        <v>184</v>
      </c>
      <c r="DU118" s="132">
        <v>8</v>
      </c>
      <c r="DV118" s="139"/>
      <c r="DW118" s="140">
        <v>198</v>
      </c>
      <c r="DX118" s="140">
        <v>27</v>
      </c>
      <c r="DY118" s="141">
        <f t="shared" si="435"/>
        <v>0.13636363636363635</v>
      </c>
      <c r="DZ118" s="23"/>
      <c r="EA118" s="132">
        <v>8</v>
      </c>
      <c r="EB118" s="132">
        <v>463</v>
      </c>
      <c r="EC118" s="132">
        <v>35</v>
      </c>
      <c r="ED118" s="139"/>
      <c r="EE118" s="140">
        <v>918</v>
      </c>
      <c r="EF118" s="140">
        <v>519</v>
      </c>
      <c r="EG118" s="141">
        <f t="shared" si="436"/>
        <v>0.565359477124183</v>
      </c>
      <c r="EH118" s="23"/>
      <c r="EI118" s="132">
        <v>2</v>
      </c>
      <c r="EJ118" s="132">
        <v>126</v>
      </c>
      <c r="EK118" s="132">
        <v>4</v>
      </c>
      <c r="EL118" s="139"/>
      <c r="EM118" s="140">
        <v>131</v>
      </c>
      <c r="EN118" s="140">
        <v>22</v>
      </c>
      <c r="EO118" s="141">
        <f t="shared" si="840"/>
        <v>0.16793893129770993</v>
      </c>
      <c r="EP118" s="23"/>
      <c r="EQ118" s="132"/>
      <c r="ER118" s="132"/>
      <c r="ES118" s="132"/>
      <c r="ET118" s="139"/>
      <c r="EU118" s="140"/>
      <c r="EV118" s="140"/>
      <c r="EW118" s="141">
        <f t="shared" si="438"/>
        <v>0</v>
      </c>
      <c r="EX118" s="23"/>
      <c r="EY118" s="132"/>
      <c r="EZ118" s="132"/>
      <c r="FA118" s="132"/>
      <c r="FB118" s="139"/>
      <c r="FC118" s="140"/>
      <c r="FD118" s="140"/>
      <c r="FE118" s="141">
        <f t="shared" si="439"/>
        <v>0</v>
      </c>
      <c r="FF118" s="23"/>
      <c r="FG118" s="132"/>
      <c r="FH118" s="132"/>
      <c r="FI118" s="132"/>
      <c r="FJ118" s="139"/>
      <c r="FK118" s="140"/>
      <c r="FL118" s="140"/>
      <c r="FM118" s="141">
        <f t="shared" si="440"/>
        <v>0</v>
      </c>
      <c r="FN118" s="23"/>
    </row>
    <row r="119" spans="1:170" ht="16">
      <c r="A119" s="36">
        <v>42500</v>
      </c>
      <c r="B119" s="23"/>
      <c r="C119" s="132">
        <v>4</v>
      </c>
      <c r="D119" s="132">
        <v>65</v>
      </c>
      <c r="E119" s="132">
        <v>2</v>
      </c>
      <c r="F119" s="139"/>
      <c r="G119" s="140">
        <v>180</v>
      </c>
      <c r="H119" s="140">
        <v>13</v>
      </c>
      <c r="I119" s="141">
        <f t="shared" si="420"/>
        <v>7.2222222222222215E-2</v>
      </c>
      <c r="J119" s="23"/>
      <c r="K119" s="132"/>
      <c r="L119" s="132"/>
      <c r="M119" s="132"/>
      <c r="N119" s="139"/>
      <c r="O119" s="140"/>
      <c r="P119" s="140"/>
      <c r="Q119" s="141">
        <f t="shared" si="421"/>
        <v>0</v>
      </c>
      <c r="R119" s="23"/>
      <c r="S119" s="132">
        <v>8</v>
      </c>
      <c r="T119" s="132">
        <v>192</v>
      </c>
      <c r="U119" s="132">
        <v>16</v>
      </c>
      <c r="V119" s="139"/>
      <c r="W119" s="140">
        <v>540</v>
      </c>
      <c r="X119" s="140">
        <v>196</v>
      </c>
      <c r="Y119" s="141">
        <f t="shared" si="422"/>
        <v>0.36296296296296299</v>
      </c>
      <c r="Z119" s="23"/>
      <c r="AA119" s="132">
        <v>8</v>
      </c>
      <c r="AB119" s="132">
        <v>248</v>
      </c>
      <c r="AC119" s="132">
        <v>17</v>
      </c>
      <c r="AD119" s="139"/>
      <c r="AE119" s="140">
        <v>688</v>
      </c>
      <c r="AF119" s="140">
        <v>300</v>
      </c>
      <c r="AG119" s="141">
        <f t="shared" si="423"/>
        <v>0.43604651162790697</v>
      </c>
      <c r="AH119" s="23"/>
      <c r="AI119" s="132">
        <v>8</v>
      </c>
      <c r="AJ119" s="132">
        <v>149</v>
      </c>
      <c r="AK119" s="132">
        <v>22</v>
      </c>
      <c r="AL119" s="139"/>
      <c r="AM119" s="140">
        <v>335</v>
      </c>
      <c r="AN119" s="140">
        <v>57</v>
      </c>
      <c r="AO119" s="141">
        <f t="shared" si="883"/>
        <v>0.17014925373134329</v>
      </c>
      <c r="AP119" s="23"/>
      <c r="AQ119" s="132">
        <v>8</v>
      </c>
      <c r="AR119" s="132">
        <v>221</v>
      </c>
      <c r="AS119" s="132">
        <v>16</v>
      </c>
      <c r="AT119" s="139"/>
      <c r="AU119" s="140">
        <v>548</v>
      </c>
      <c r="AV119" s="140">
        <v>176</v>
      </c>
      <c r="AW119" s="141">
        <f t="shared" si="425"/>
        <v>0.32116788321167883</v>
      </c>
      <c r="AX119" s="23"/>
      <c r="AY119" s="132">
        <v>8</v>
      </c>
      <c r="AZ119" s="132">
        <v>211</v>
      </c>
      <c r="BA119" s="132">
        <v>16</v>
      </c>
      <c r="BB119" s="139"/>
      <c r="BC119" s="140">
        <v>424</v>
      </c>
      <c r="BD119" s="140">
        <v>72</v>
      </c>
      <c r="BE119" s="141">
        <f t="shared" si="426"/>
        <v>0.16981132075471697</v>
      </c>
      <c r="BF119" s="23"/>
      <c r="BG119" s="132">
        <v>2.4</v>
      </c>
      <c r="BH119" s="132">
        <v>43</v>
      </c>
      <c r="BI119" s="132">
        <v>1</v>
      </c>
      <c r="BJ119" s="139"/>
      <c r="BK119" s="140">
        <v>24</v>
      </c>
      <c r="BL119" s="140">
        <v>-56</v>
      </c>
      <c r="BM119" s="141">
        <f t="shared" si="427"/>
        <v>-2.3333333333333335</v>
      </c>
      <c r="BN119" s="23"/>
      <c r="BO119" s="132">
        <v>6</v>
      </c>
      <c r="BP119" s="132">
        <v>43</v>
      </c>
      <c r="BQ119" s="132">
        <v>9</v>
      </c>
      <c r="BR119" s="139"/>
      <c r="BS119" s="140">
        <v>315</v>
      </c>
      <c r="BT119" s="140">
        <v>170</v>
      </c>
      <c r="BU119" s="141">
        <f t="shared" si="428"/>
        <v>0.53968253968253965</v>
      </c>
      <c r="BV119" s="23"/>
      <c r="BW119" s="132"/>
      <c r="BX119" s="132"/>
      <c r="BY119" s="132"/>
      <c r="BZ119" s="139"/>
      <c r="CA119" s="140"/>
      <c r="CB119" s="140"/>
      <c r="CC119" s="141">
        <f t="shared" si="429"/>
        <v>0</v>
      </c>
      <c r="CD119" s="23"/>
      <c r="CE119" s="132"/>
      <c r="CF119" s="132"/>
      <c r="CG119" s="132"/>
      <c r="CH119" s="139"/>
      <c r="CI119" s="140"/>
      <c r="CJ119" s="140"/>
      <c r="CK119" s="141">
        <f t="shared" si="430"/>
        <v>0</v>
      </c>
      <c r="CL119" s="23"/>
      <c r="CM119" s="132">
        <v>4</v>
      </c>
      <c r="CN119" s="132">
        <v>129</v>
      </c>
      <c r="CO119" s="132">
        <v>20</v>
      </c>
      <c r="CP119" s="139"/>
      <c r="CQ119" s="140">
        <v>299</v>
      </c>
      <c r="CR119" s="140">
        <v>124</v>
      </c>
      <c r="CS119" s="141">
        <f t="shared" si="431"/>
        <v>0.41471571906354515</v>
      </c>
      <c r="CT119" s="23"/>
      <c r="CU119" s="132">
        <v>5</v>
      </c>
      <c r="CV119" s="132">
        <v>172</v>
      </c>
      <c r="CW119" s="132">
        <v>38</v>
      </c>
      <c r="CX119" s="139"/>
      <c r="CY119" s="140">
        <v>585</v>
      </c>
      <c r="CZ119" s="140">
        <v>190</v>
      </c>
      <c r="DA119" s="141">
        <f t="shared" si="432"/>
        <v>0.3247863247863248</v>
      </c>
      <c r="DB119" s="23"/>
      <c r="DC119" s="132">
        <v>5.4</v>
      </c>
      <c r="DD119" s="132">
        <v>199</v>
      </c>
      <c r="DE119" s="132">
        <v>12</v>
      </c>
      <c r="DF119" s="139"/>
      <c r="DG119" s="140">
        <v>158</v>
      </c>
      <c r="DH119" s="140">
        <v>-88</v>
      </c>
      <c r="DI119" s="141">
        <f t="shared" si="433"/>
        <v>-0.55696202531645567</v>
      </c>
      <c r="DJ119" s="23"/>
      <c r="DK119" s="132"/>
      <c r="DL119" s="132"/>
      <c r="DM119" s="132"/>
      <c r="DN119" s="139"/>
      <c r="DO119" s="140"/>
      <c r="DP119" s="140"/>
      <c r="DQ119" s="141">
        <f t="shared" si="434"/>
        <v>0</v>
      </c>
      <c r="DR119" s="23"/>
      <c r="DS119" s="132">
        <v>4</v>
      </c>
      <c r="DT119" s="132">
        <v>197</v>
      </c>
      <c r="DU119" s="132">
        <v>10</v>
      </c>
      <c r="DV119" s="139"/>
      <c r="DW119" s="140">
        <v>271</v>
      </c>
      <c r="DX119" s="140">
        <v>58</v>
      </c>
      <c r="DY119" s="141">
        <f t="shared" si="435"/>
        <v>0.2140221402214022</v>
      </c>
      <c r="DZ119" s="23"/>
      <c r="EA119" s="132">
        <v>6.2</v>
      </c>
      <c r="EB119" s="132">
        <v>270</v>
      </c>
      <c r="EC119" s="132">
        <v>17</v>
      </c>
      <c r="ED119" s="139"/>
      <c r="EE119" s="140">
        <v>464</v>
      </c>
      <c r="EF119" s="140">
        <v>148</v>
      </c>
      <c r="EG119" s="141">
        <f t="shared" si="436"/>
        <v>0.31896551724137934</v>
      </c>
      <c r="EH119" s="23"/>
      <c r="EI119" s="132"/>
      <c r="EJ119" s="132"/>
      <c r="EK119" s="132"/>
      <c r="EL119" s="139"/>
      <c r="EM119" s="140"/>
      <c r="EN119" s="140"/>
      <c r="EO119" s="141">
        <f t="shared" si="840"/>
        <v>0</v>
      </c>
      <c r="EP119" s="23"/>
      <c r="EQ119" s="132"/>
      <c r="ER119" s="132"/>
      <c r="ES119" s="132"/>
      <c r="ET119" s="139"/>
      <c r="EU119" s="140"/>
      <c r="EV119" s="140"/>
      <c r="EW119" s="141">
        <f t="shared" si="438"/>
        <v>0</v>
      </c>
      <c r="EX119" s="23"/>
      <c r="EY119" s="132"/>
      <c r="EZ119" s="132"/>
      <c r="FA119" s="132"/>
      <c r="FB119" s="139"/>
      <c r="FC119" s="140"/>
      <c r="FD119" s="140"/>
      <c r="FE119" s="141">
        <f t="shared" si="439"/>
        <v>0</v>
      </c>
      <c r="FF119" s="23"/>
      <c r="FG119" s="132"/>
      <c r="FH119" s="132"/>
      <c r="FI119" s="132"/>
      <c r="FJ119" s="139"/>
      <c r="FK119" s="140"/>
      <c r="FL119" s="140"/>
      <c r="FM119" s="141">
        <f t="shared" si="440"/>
        <v>0</v>
      </c>
      <c r="FN119" s="23"/>
    </row>
    <row r="120" spans="1:170" ht="16">
      <c r="A120" s="48" t="s">
        <v>42</v>
      </c>
      <c r="B120" s="23"/>
      <c r="C120" s="49">
        <f t="shared" ref="C120:E120" si="968">SUM(C115:C119)</f>
        <v>18</v>
      </c>
      <c r="D120" s="49">
        <f t="shared" si="968"/>
        <v>471</v>
      </c>
      <c r="E120" s="49">
        <f t="shared" si="968"/>
        <v>19</v>
      </c>
      <c r="F120" s="50">
        <f>IFERROR(SUM(D120/E120),0)</f>
        <v>24.789473684210527</v>
      </c>
      <c r="G120" s="51">
        <f t="shared" ref="G120:H120" si="969">SUM(G115:G119)</f>
        <v>737</v>
      </c>
      <c r="H120" s="51">
        <f t="shared" si="969"/>
        <v>78</v>
      </c>
      <c r="I120" s="52">
        <f t="shared" si="420"/>
        <v>0.10583446404341927</v>
      </c>
      <c r="J120" s="23"/>
      <c r="K120" s="49">
        <f t="shared" ref="K120:M120" si="970">SUM(K115:K119)</f>
        <v>0</v>
      </c>
      <c r="L120" s="49">
        <f t="shared" si="970"/>
        <v>0</v>
      </c>
      <c r="M120" s="49">
        <f t="shared" si="970"/>
        <v>0</v>
      </c>
      <c r="N120" s="50">
        <f>IFERROR(SUM(L120/M120),0)</f>
        <v>0</v>
      </c>
      <c r="O120" s="51">
        <f t="shared" ref="O120:P120" si="971">SUM(O115:O119)</f>
        <v>0</v>
      </c>
      <c r="P120" s="51">
        <f t="shared" si="971"/>
        <v>0</v>
      </c>
      <c r="Q120" s="52">
        <f t="shared" si="421"/>
        <v>0</v>
      </c>
      <c r="R120" s="23"/>
      <c r="S120" s="49">
        <f t="shared" ref="S120:U120" si="972">SUM(S115:S119)</f>
        <v>40</v>
      </c>
      <c r="T120" s="49">
        <f t="shared" si="972"/>
        <v>2059</v>
      </c>
      <c r="U120" s="49">
        <f t="shared" si="972"/>
        <v>146</v>
      </c>
      <c r="V120" s="50">
        <f>IFERROR(SUM(T120/U120),0)</f>
        <v>14.102739726027398</v>
      </c>
      <c r="W120" s="51">
        <f t="shared" ref="W120:X120" si="973">SUM(W115:W119)</f>
        <v>3797</v>
      </c>
      <c r="X120" s="51">
        <f t="shared" si="973"/>
        <v>1660</v>
      </c>
      <c r="Y120" s="52">
        <f t="shared" si="422"/>
        <v>0.43718725309454831</v>
      </c>
      <c r="Z120" s="23"/>
      <c r="AA120" s="49">
        <f t="shared" ref="AA120:AC120" si="974">SUM(AA115:AA119)</f>
        <v>40</v>
      </c>
      <c r="AB120" s="49">
        <f t="shared" si="974"/>
        <v>1855</v>
      </c>
      <c r="AC120" s="49">
        <f t="shared" si="974"/>
        <v>97</v>
      </c>
      <c r="AD120" s="50">
        <f>IFERROR(SUM(AB120/AC120),0)</f>
        <v>19.123711340206185</v>
      </c>
      <c r="AE120" s="51">
        <f t="shared" ref="AE120:AF120" si="975">SUM(AE115:AE119)</f>
        <v>2983</v>
      </c>
      <c r="AF120" s="51">
        <f t="shared" si="975"/>
        <v>919</v>
      </c>
      <c r="AG120" s="52">
        <f t="shared" si="423"/>
        <v>0.30807911498491453</v>
      </c>
      <c r="AH120" s="23"/>
      <c r="AI120" s="49">
        <f t="shared" ref="AI120:AK120" si="976">SUM(AI115:AI119)</f>
        <v>24.2</v>
      </c>
      <c r="AJ120" s="49">
        <f t="shared" si="976"/>
        <v>847</v>
      </c>
      <c r="AK120" s="49">
        <f t="shared" si="976"/>
        <v>68</v>
      </c>
      <c r="AL120" s="50">
        <f>IFERROR(SUM(AJ120/AK120),0)</f>
        <v>12.455882352941176</v>
      </c>
      <c r="AM120" s="51">
        <f t="shared" ref="AM120:AN120" si="977">SUM(AM115:AM119)</f>
        <v>1057</v>
      </c>
      <c r="AN120" s="51">
        <f t="shared" si="977"/>
        <v>90</v>
      </c>
      <c r="AO120" s="52">
        <f t="shared" si="883"/>
        <v>8.5146641438032161E-2</v>
      </c>
      <c r="AP120" s="23"/>
      <c r="AQ120" s="49">
        <f t="shared" ref="AQ120:AS120" si="978">SUM(AQ115:AQ119)</f>
        <v>40</v>
      </c>
      <c r="AR120" s="49">
        <f t="shared" si="978"/>
        <v>1689</v>
      </c>
      <c r="AS120" s="49">
        <f t="shared" si="978"/>
        <v>99</v>
      </c>
      <c r="AT120" s="50">
        <f>IFERROR(SUM(AR120/AS120),0)</f>
        <v>17.060606060606062</v>
      </c>
      <c r="AU120" s="51">
        <f t="shared" ref="AU120:AV120" si="979">SUM(AU115:AU119)</f>
        <v>2678</v>
      </c>
      <c r="AV120" s="51">
        <f t="shared" si="979"/>
        <v>697</v>
      </c>
      <c r="AW120" s="52">
        <f t="shared" si="425"/>
        <v>0.26026885735623601</v>
      </c>
      <c r="AX120" s="23"/>
      <c r="AY120" s="49">
        <f t="shared" ref="AY120:BA120" si="980">SUM(AY115:AY119)</f>
        <v>40</v>
      </c>
      <c r="AZ120" s="49">
        <f t="shared" si="980"/>
        <v>1635</v>
      </c>
      <c r="BA120" s="49">
        <f t="shared" si="980"/>
        <v>92</v>
      </c>
      <c r="BB120" s="50">
        <f>IFERROR(SUM(AZ120/BA120),0)</f>
        <v>17.771739130434781</v>
      </c>
      <c r="BC120" s="51">
        <f t="shared" ref="BC120:BD120" si="981">SUM(BC115:BC119)</f>
        <v>2495</v>
      </c>
      <c r="BD120" s="51">
        <f t="shared" si="981"/>
        <v>608</v>
      </c>
      <c r="BE120" s="52">
        <f t="shared" si="426"/>
        <v>0.243687374749499</v>
      </c>
      <c r="BF120" s="23"/>
      <c r="BG120" s="49">
        <f t="shared" ref="BG120:BI120" si="982">SUM(BG115:BG119)</f>
        <v>18.099999999999998</v>
      </c>
      <c r="BH120" s="49">
        <f t="shared" si="982"/>
        <v>747</v>
      </c>
      <c r="BI120" s="49">
        <f t="shared" si="982"/>
        <v>23</v>
      </c>
      <c r="BJ120" s="50">
        <f>IFERROR(SUM(BH120/BI120),0)</f>
        <v>32.478260869565219</v>
      </c>
      <c r="BK120" s="51">
        <f t="shared" ref="BK120:BL120" si="983">SUM(BK115:BK119)</f>
        <v>584</v>
      </c>
      <c r="BL120" s="51">
        <f t="shared" si="983"/>
        <v>-177</v>
      </c>
      <c r="BM120" s="52">
        <f t="shared" si="427"/>
        <v>-0.30308219178082191</v>
      </c>
      <c r="BN120" s="23"/>
      <c r="BO120" s="49">
        <f t="shared" ref="BO120:BQ120" si="984">SUM(BO115:BO119)</f>
        <v>20</v>
      </c>
      <c r="BP120" s="49">
        <f t="shared" si="984"/>
        <v>294</v>
      </c>
      <c r="BQ120" s="49">
        <f t="shared" si="984"/>
        <v>27</v>
      </c>
      <c r="BR120" s="50">
        <f>IFERROR(SUM(BP120/BQ120),0)</f>
        <v>10.888888888888889</v>
      </c>
      <c r="BS120" s="51">
        <f t="shared" ref="BS120:BT120" si="985">SUM(BS115:BS119)</f>
        <v>983</v>
      </c>
      <c r="BT120" s="51">
        <f t="shared" si="985"/>
        <v>446</v>
      </c>
      <c r="BU120" s="52">
        <f t="shared" si="428"/>
        <v>0.45371312309257378</v>
      </c>
      <c r="BV120" s="23"/>
      <c r="BW120" s="49">
        <f t="shared" ref="BW120:BY120" si="986">SUM(BW115:BW119)</f>
        <v>1.3</v>
      </c>
      <c r="BX120" s="49">
        <f t="shared" si="986"/>
        <v>88</v>
      </c>
      <c r="BY120" s="49">
        <f t="shared" si="986"/>
        <v>2</v>
      </c>
      <c r="BZ120" s="50">
        <f>IFERROR(SUM(BX120/BY120),0)</f>
        <v>44</v>
      </c>
      <c r="CA120" s="51">
        <f t="shared" ref="CA120:CB120" si="987">SUM(CA115:CA119)</f>
        <v>30</v>
      </c>
      <c r="CB120" s="51">
        <f t="shared" si="987"/>
        <v>-40</v>
      </c>
      <c r="CC120" s="52">
        <f t="shared" si="429"/>
        <v>-1.3333333333333333</v>
      </c>
      <c r="CD120" s="23"/>
      <c r="CE120" s="49">
        <f t="shared" ref="CE120:CG120" si="988">SUM(CE115:CE119)</f>
        <v>0</v>
      </c>
      <c r="CF120" s="49">
        <f t="shared" si="988"/>
        <v>0</v>
      </c>
      <c r="CG120" s="49">
        <f t="shared" si="988"/>
        <v>0</v>
      </c>
      <c r="CH120" s="50">
        <f>IFERROR(SUM(CF120/CG120),0)</f>
        <v>0</v>
      </c>
      <c r="CI120" s="51">
        <f t="shared" ref="CI120:CJ120" si="989">SUM(CI115:CI119)</f>
        <v>0</v>
      </c>
      <c r="CJ120" s="51">
        <f t="shared" si="989"/>
        <v>0</v>
      </c>
      <c r="CK120" s="52">
        <f t="shared" si="430"/>
        <v>0</v>
      </c>
      <c r="CL120" s="23"/>
      <c r="CM120" s="49">
        <f t="shared" ref="CM120:CO120" si="990">SUM(CM115:CM119)</f>
        <v>8.1</v>
      </c>
      <c r="CN120" s="49">
        <f t="shared" si="990"/>
        <v>398</v>
      </c>
      <c r="CO120" s="49">
        <f t="shared" si="990"/>
        <v>34</v>
      </c>
      <c r="CP120" s="50">
        <f>IFERROR(SUM(CN120/CO120),0)</f>
        <v>11.705882352941176</v>
      </c>
      <c r="CQ120" s="51">
        <f t="shared" ref="CQ120:CR120" si="991">SUM(CQ115:CQ119)</f>
        <v>558</v>
      </c>
      <c r="CR120" s="51">
        <f t="shared" si="991"/>
        <v>173</v>
      </c>
      <c r="CS120" s="52">
        <f t="shared" si="431"/>
        <v>0.31003584229390679</v>
      </c>
      <c r="CT120" s="23"/>
      <c r="CU120" s="49">
        <f t="shared" ref="CU120:CW120" si="992">SUM(CU115:CU119)</f>
        <v>26.6</v>
      </c>
      <c r="CV120" s="49">
        <f t="shared" si="992"/>
        <v>1311</v>
      </c>
      <c r="CW120" s="49">
        <f t="shared" si="992"/>
        <v>106</v>
      </c>
      <c r="CX120" s="50">
        <f>IFERROR(SUM(CV120/CW120),0)</f>
        <v>12.367924528301886</v>
      </c>
      <c r="CY120" s="51">
        <f t="shared" ref="CY120:CZ120" si="993">SUM(CY115:CY119)</f>
        <v>1968</v>
      </c>
      <c r="CZ120" s="51">
        <f t="shared" si="993"/>
        <v>489</v>
      </c>
      <c r="DA120" s="52">
        <f t="shared" si="432"/>
        <v>0.24847560975609756</v>
      </c>
      <c r="DB120" s="23"/>
      <c r="DC120" s="49">
        <f t="shared" ref="DC120:DE120" si="994">SUM(DC115:DC119)</f>
        <v>26.799999999999997</v>
      </c>
      <c r="DD120" s="49">
        <f t="shared" si="994"/>
        <v>1150</v>
      </c>
      <c r="DE120" s="49">
        <f t="shared" si="994"/>
        <v>42</v>
      </c>
      <c r="DF120" s="50">
        <f>IFERROR(SUM(DD120/DE120),0)</f>
        <v>27.38095238095238</v>
      </c>
      <c r="DG120" s="51">
        <f t="shared" ref="DG120:DH120" si="995">SUM(DG115:DG119)</f>
        <v>1191</v>
      </c>
      <c r="DH120" s="51">
        <f t="shared" si="995"/>
        <v>55</v>
      </c>
      <c r="DI120" s="52">
        <f t="shared" si="433"/>
        <v>4.6179680940386228E-2</v>
      </c>
      <c r="DJ120" s="23"/>
      <c r="DK120" s="49">
        <f t="shared" ref="DK120:DM120" si="996">SUM(DK115:DK119)</f>
        <v>0</v>
      </c>
      <c r="DL120" s="49">
        <f t="shared" si="996"/>
        <v>0</v>
      </c>
      <c r="DM120" s="49">
        <f t="shared" si="996"/>
        <v>0</v>
      </c>
      <c r="DN120" s="50">
        <f>IFERROR(SUM(DL120/DM120),0)</f>
        <v>0</v>
      </c>
      <c r="DO120" s="51">
        <f t="shared" ref="DO120:DP120" si="997">SUM(DO115:DO119)</f>
        <v>0</v>
      </c>
      <c r="DP120" s="51">
        <f t="shared" si="997"/>
        <v>0</v>
      </c>
      <c r="DQ120" s="52">
        <f t="shared" si="434"/>
        <v>0</v>
      </c>
      <c r="DR120" s="23"/>
      <c r="DS120" s="49">
        <f t="shared" ref="DS120:DU120" si="998">SUM(DS115:DS119)</f>
        <v>20</v>
      </c>
      <c r="DT120" s="49">
        <f t="shared" si="998"/>
        <v>1018</v>
      </c>
      <c r="DU120" s="49">
        <f t="shared" si="998"/>
        <v>49</v>
      </c>
      <c r="DV120" s="50">
        <f>IFERROR(SUM(DT120/DU120),0)</f>
        <v>20.775510204081634</v>
      </c>
      <c r="DW120" s="51">
        <f t="shared" ref="DW120:DX120" si="999">SUM(DW115:DW119)</f>
        <v>1376</v>
      </c>
      <c r="DX120" s="51">
        <f t="shared" si="999"/>
        <v>421</v>
      </c>
      <c r="DY120" s="52">
        <f t="shared" si="435"/>
        <v>0.30595930232558138</v>
      </c>
      <c r="DZ120" s="23"/>
      <c r="EA120" s="49">
        <f t="shared" ref="EA120:EC120" si="1000">SUM(EA115:EA119)</f>
        <v>33.400000000000006</v>
      </c>
      <c r="EB120" s="49">
        <f t="shared" si="1000"/>
        <v>1874</v>
      </c>
      <c r="EC120" s="49">
        <f t="shared" si="1000"/>
        <v>112</v>
      </c>
      <c r="ED120" s="50">
        <f>IFERROR(SUM(EB120/EC120),0)</f>
        <v>16.732142857142858</v>
      </c>
      <c r="EE120" s="51">
        <f t="shared" ref="EE120:EF120" si="1001">SUM(EE115:EE119)</f>
        <v>3057</v>
      </c>
      <c r="EF120" s="51">
        <f t="shared" si="1001"/>
        <v>1383</v>
      </c>
      <c r="EG120" s="52">
        <f t="shared" si="436"/>
        <v>0.45240431795878311</v>
      </c>
      <c r="EH120" s="23"/>
      <c r="EI120" s="49">
        <f t="shared" ref="EI120:EK120" si="1002">SUM(EI115:EI119)</f>
        <v>8.3000000000000007</v>
      </c>
      <c r="EJ120" s="49">
        <f t="shared" si="1002"/>
        <v>459</v>
      </c>
      <c r="EK120" s="49">
        <f t="shared" si="1002"/>
        <v>26</v>
      </c>
      <c r="EL120" s="50">
        <f>IFERROR(SUM(EJ120/EK120),0)</f>
        <v>17.653846153846153</v>
      </c>
      <c r="EM120" s="51">
        <f t="shared" ref="EM120:EN120" si="1003">SUM(EM115:EM119)</f>
        <v>729</v>
      </c>
      <c r="EN120" s="51">
        <f t="shared" si="1003"/>
        <v>306</v>
      </c>
      <c r="EO120" s="52">
        <f t="shared" si="840"/>
        <v>0.41975308641975306</v>
      </c>
      <c r="EP120" s="23"/>
      <c r="EQ120" s="49">
        <f t="shared" ref="EQ120:ES120" si="1004">SUM(EQ115:EQ119)</f>
        <v>17.100000000000001</v>
      </c>
      <c r="ER120" s="49">
        <f t="shared" si="1004"/>
        <v>1074</v>
      </c>
      <c r="ES120" s="49">
        <f t="shared" si="1004"/>
        <v>36</v>
      </c>
      <c r="ET120" s="50">
        <f>IFERROR(SUM(ER120/ES120),0)</f>
        <v>29.833333333333332</v>
      </c>
      <c r="EU120" s="51">
        <f t="shared" ref="EU120:EV120" si="1005">SUM(EU115:EU119)</f>
        <v>1092</v>
      </c>
      <c r="EV120" s="51">
        <f t="shared" si="1005"/>
        <v>189</v>
      </c>
      <c r="EW120" s="52">
        <f t="shared" si="438"/>
        <v>0.17307692307692307</v>
      </c>
      <c r="EX120" s="23"/>
      <c r="EY120" s="49">
        <f t="shared" ref="EY120:FA120" si="1006">SUM(EY115:EY119)</f>
        <v>0</v>
      </c>
      <c r="EZ120" s="49">
        <f t="shared" si="1006"/>
        <v>0</v>
      </c>
      <c r="FA120" s="49">
        <f t="shared" si="1006"/>
        <v>0</v>
      </c>
      <c r="FB120" s="50">
        <f>IFERROR(SUM(EZ120/FA120),0)</f>
        <v>0</v>
      </c>
      <c r="FC120" s="51">
        <f t="shared" ref="FC120:FD120" si="1007">SUM(FC115:FC119)</f>
        <v>0</v>
      </c>
      <c r="FD120" s="51">
        <f t="shared" si="1007"/>
        <v>0</v>
      </c>
      <c r="FE120" s="52">
        <f t="shared" si="439"/>
        <v>0</v>
      </c>
      <c r="FF120" s="23"/>
      <c r="FG120" s="49">
        <f t="shared" ref="FG120:FI120" si="1008">SUM(FG115:FG119)</f>
        <v>0</v>
      </c>
      <c r="FH120" s="49">
        <f t="shared" si="1008"/>
        <v>0</v>
      </c>
      <c r="FI120" s="49">
        <f t="shared" si="1008"/>
        <v>0</v>
      </c>
      <c r="FJ120" s="50">
        <f>IFERROR(SUM(FH120/FI120),0)</f>
        <v>0</v>
      </c>
      <c r="FK120" s="51">
        <f t="shared" ref="FK120:FL120" si="1009">SUM(FK115:FK119)</f>
        <v>0</v>
      </c>
      <c r="FL120" s="51">
        <f t="shared" si="1009"/>
        <v>0</v>
      </c>
      <c r="FM120" s="52">
        <f t="shared" si="440"/>
        <v>0</v>
      </c>
      <c r="FN120" s="23"/>
    </row>
    <row r="121" spans="1:170" ht="16">
      <c r="A121" s="36">
        <v>42503</v>
      </c>
      <c r="B121" s="23"/>
      <c r="C121" s="37">
        <v>6</v>
      </c>
      <c r="D121" s="37">
        <v>181</v>
      </c>
      <c r="E121" s="37">
        <v>8</v>
      </c>
      <c r="F121" s="38"/>
      <c r="G121" s="39">
        <v>169</v>
      </c>
      <c r="H121" s="39">
        <v>-52</v>
      </c>
      <c r="I121" s="40">
        <f t="shared" si="420"/>
        <v>-0.30769230769230771</v>
      </c>
      <c r="J121" s="23"/>
      <c r="K121" s="37"/>
      <c r="L121" s="37"/>
      <c r="M121" s="37"/>
      <c r="N121" s="38"/>
      <c r="O121" s="39"/>
      <c r="P121" s="39"/>
      <c r="Q121" s="40">
        <f t="shared" si="421"/>
        <v>0</v>
      </c>
      <c r="R121" s="23"/>
      <c r="S121" s="37">
        <v>8</v>
      </c>
      <c r="T121" s="37">
        <v>426</v>
      </c>
      <c r="U121" s="37">
        <v>32</v>
      </c>
      <c r="V121" s="38"/>
      <c r="W121" s="39">
        <v>748</v>
      </c>
      <c r="X121" s="39">
        <v>307</v>
      </c>
      <c r="Y121" s="40">
        <f t="shared" si="422"/>
        <v>0.41042780748663099</v>
      </c>
      <c r="Z121" s="23"/>
      <c r="AA121" s="37">
        <v>8</v>
      </c>
      <c r="AB121" s="37">
        <v>402</v>
      </c>
      <c r="AC121" s="37">
        <v>31</v>
      </c>
      <c r="AD121" s="38"/>
      <c r="AE121" s="39">
        <v>784</v>
      </c>
      <c r="AF121" s="39">
        <v>353</v>
      </c>
      <c r="AG121" s="40">
        <f t="shared" si="423"/>
        <v>0.45025510204081631</v>
      </c>
      <c r="AH121" s="23"/>
      <c r="AI121" s="37">
        <v>7</v>
      </c>
      <c r="AJ121" s="37">
        <v>300</v>
      </c>
      <c r="AK121" s="37">
        <v>25</v>
      </c>
      <c r="AL121" s="133"/>
      <c r="AM121" s="39">
        <v>373</v>
      </c>
      <c r="AN121" s="39">
        <v>58</v>
      </c>
      <c r="AO121" s="40">
        <f t="shared" si="883"/>
        <v>0.15549597855227881</v>
      </c>
      <c r="AP121" s="23"/>
      <c r="AQ121" s="37">
        <v>5</v>
      </c>
      <c r="AR121" s="37">
        <v>232</v>
      </c>
      <c r="AS121" s="37">
        <v>15</v>
      </c>
      <c r="AT121" s="38"/>
      <c r="AU121" s="39">
        <v>451</v>
      </c>
      <c r="AV121" s="39">
        <v>191</v>
      </c>
      <c r="AW121" s="40">
        <f t="shared" si="425"/>
        <v>0.42350332594235035</v>
      </c>
      <c r="AX121" s="23"/>
      <c r="AY121" s="37">
        <v>8</v>
      </c>
      <c r="AZ121" s="37">
        <v>259</v>
      </c>
      <c r="BA121" s="37">
        <v>24</v>
      </c>
      <c r="BB121" s="38"/>
      <c r="BC121" s="39">
        <v>569</v>
      </c>
      <c r="BD121" s="39">
        <v>227</v>
      </c>
      <c r="BE121" s="40">
        <f t="shared" si="426"/>
        <v>0.39894551845342707</v>
      </c>
      <c r="BF121" s="23"/>
      <c r="BG121" s="37">
        <v>2.5</v>
      </c>
      <c r="BH121" s="37">
        <v>150</v>
      </c>
      <c r="BI121" s="37">
        <v>8</v>
      </c>
      <c r="BJ121" s="38"/>
      <c r="BK121" s="39">
        <v>189</v>
      </c>
      <c r="BL121" s="39">
        <v>55</v>
      </c>
      <c r="BM121" s="40">
        <f t="shared" si="427"/>
        <v>0.29100529100529099</v>
      </c>
      <c r="BN121" s="23"/>
      <c r="BO121" s="37"/>
      <c r="BP121" s="37"/>
      <c r="BQ121" s="37"/>
      <c r="BR121" s="38"/>
      <c r="BS121" s="39"/>
      <c r="BT121" s="39"/>
      <c r="BU121" s="40">
        <f t="shared" si="428"/>
        <v>0</v>
      </c>
      <c r="BV121" s="23"/>
      <c r="BW121" s="37">
        <v>1.5</v>
      </c>
      <c r="BX121" s="37">
        <v>65</v>
      </c>
      <c r="BY121" s="37">
        <v>4</v>
      </c>
      <c r="BZ121" s="38"/>
      <c r="CA121" s="39">
        <v>85</v>
      </c>
      <c r="CB121" s="39">
        <v>20</v>
      </c>
      <c r="CC121" s="40">
        <f t="shared" si="429"/>
        <v>0.23529411764705882</v>
      </c>
      <c r="CD121" s="23"/>
      <c r="CE121" s="37"/>
      <c r="CF121" s="37"/>
      <c r="CG121" s="37"/>
      <c r="CH121" s="38"/>
      <c r="CI121" s="39"/>
      <c r="CJ121" s="39"/>
      <c r="CK121" s="40">
        <f t="shared" si="430"/>
        <v>0</v>
      </c>
      <c r="CL121" s="23"/>
      <c r="CM121" s="37">
        <v>4.0999999999999996</v>
      </c>
      <c r="CN121" s="37">
        <v>196</v>
      </c>
      <c r="CO121" s="37">
        <v>15</v>
      </c>
      <c r="CP121" s="38"/>
      <c r="CQ121" s="39">
        <v>274</v>
      </c>
      <c r="CR121" s="39">
        <v>82</v>
      </c>
      <c r="CS121" s="40">
        <f t="shared" si="431"/>
        <v>0.29927007299270075</v>
      </c>
      <c r="CT121" s="23"/>
      <c r="CU121" s="37">
        <v>5.3</v>
      </c>
      <c r="CV121" s="37">
        <v>336</v>
      </c>
      <c r="CW121" s="37">
        <v>22</v>
      </c>
      <c r="CX121" s="38"/>
      <c r="CY121" s="39">
        <v>510</v>
      </c>
      <c r="CZ121" s="39">
        <v>203</v>
      </c>
      <c r="DA121" s="40">
        <f t="shared" si="432"/>
        <v>0.39803921568627448</v>
      </c>
      <c r="DB121" s="23"/>
      <c r="DC121" s="37">
        <v>6.2</v>
      </c>
      <c r="DD121" s="37">
        <v>328</v>
      </c>
      <c r="DE121" s="37">
        <v>15</v>
      </c>
      <c r="DF121" s="38"/>
      <c r="DG121" s="39">
        <v>407</v>
      </c>
      <c r="DH121" s="39">
        <v>109</v>
      </c>
      <c r="DI121" s="40">
        <f t="shared" si="433"/>
        <v>0.26781326781326781</v>
      </c>
      <c r="DJ121" s="23"/>
      <c r="DK121" s="37"/>
      <c r="DL121" s="37"/>
      <c r="DM121" s="37"/>
      <c r="DN121" s="38"/>
      <c r="DO121" s="39"/>
      <c r="DP121" s="39"/>
      <c r="DQ121" s="40">
        <f t="shared" si="434"/>
        <v>0</v>
      </c>
      <c r="DR121" s="23"/>
      <c r="DS121" s="37">
        <v>4</v>
      </c>
      <c r="DT121" s="37">
        <v>170</v>
      </c>
      <c r="DU121" s="37">
        <v>7</v>
      </c>
      <c r="DV121" s="38"/>
      <c r="DW121" s="39">
        <v>180</v>
      </c>
      <c r="DX121" s="39">
        <v>9</v>
      </c>
      <c r="DY121" s="40">
        <f t="shared" si="435"/>
        <v>0.05</v>
      </c>
      <c r="DZ121" s="23"/>
      <c r="EA121" s="37">
        <v>8.4</v>
      </c>
      <c r="EB121" s="37">
        <v>446</v>
      </c>
      <c r="EC121" s="37">
        <v>28</v>
      </c>
      <c r="ED121" s="38"/>
      <c r="EE121" s="39">
        <v>731</v>
      </c>
      <c r="EF121" s="39">
        <v>323</v>
      </c>
      <c r="EG121" s="40">
        <f t="shared" si="436"/>
        <v>0.44186046511627908</v>
      </c>
      <c r="EH121" s="23"/>
      <c r="EI121" s="37"/>
      <c r="EJ121" s="37"/>
      <c r="EK121" s="37"/>
      <c r="EL121" s="38"/>
      <c r="EM121" s="39"/>
      <c r="EN121" s="39"/>
      <c r="EO121" s="40">
        <f t="shared" si="840"/>
        <v>0</v>
      </c>
      <c r="EP121" s="23"/>
      <c r="EQ121" s="37">
        <v>5.0999999999999996</v>
      </c>
      <c r="ER121" s="37">
        <v>271</v>
      </c>
      <c r="ES121" s="37">
        <v>16</v>
      </c>
      <c r="ET121" s="38"/>
      <c r="EU121" s="39">
        <v>410</v>
      </c>
      <c r="EV121" s="39">
        <v>157</v>
      </c>
      <c r="EW121" s="40">
        <f t="shared" si="438"/>
        <v>0.38292682926829269</v>
      </c>
      <c r="EX121" s="23"/>
      <c r="EY121" s="37"/>
      <c r="EZ121" s="37"/>
      <c r="FA121" s="37"/>
      <c r="FB121" s="38"/>
      <c r="FC121" s="39"/>
      <c r="FD121" s="39"/>
      <c r="FE121" s="40">
        <f t="shared" si="439"/>
        <v>0</v>
      </c>
      <c r="FF121" s="23"/>
      <c r="FG121" s="37"/>
      <c r="FH121" s="37"/>
      <c r="FI121" s="37"/>
      <c r="FJ121" s="38"/>
      <c r="FK121" s="39"/>
      <c r="FL121" s="39"/>
      <c r="FM121" s="40">
        <f t="shared" si="440"/>
        <v>0</v>
      </c>
      <c r="FN121" s="23"/>
    </row>
    <row r="122" spans="1:170" ht="16">
      <c r="A122" s="36">
        <v>42504</v>
      </c>
      <c r="B122" s="23"/>
      <c r="C122" s="37">
        <v>6</v>
      </c>
      <c r="D122" s="37">
        <v>161</v>
      </c>
      <c r="E122" s="37">
        <v>4</v>
      </c>
      <c r="F122" s="38"/>
      <c r="G122" s="39">
        <v>162</v>
      </c>
      <c r="H122" s="39">
        <v>-45</v>
      </c>
      <c r="I122" s="40">
        <f t="shared" si="420"/>
        <v>-0.27777777777777779</v>
      </c>
      <c r="J122" s="23"/>
      <c r="K122" s="37"/>
      <c r="L122" s="37"/>
      <c r="M122" s="37"/>
      <c r="N122" s="38"/>
      <c r="O122" s="39"/>
      <c r="P122" s="39"/>
      <c r="Q122" s="40">
        <f t="shared" si="421"/>
        <v>0</v>
      </c>
      <c r="R122" s="23"/>
      <c r="S122" s="37">
        <v>8</v>
      </c>
      <c r="T122" s="37">
        <v>395</v>
      </c>
      <c r="U122" s="37">
        <v>22</v>
      </c>
      <c r="V122" s="38"/>
      <c r="W122" s="39">
        <v>538</v>
      </c>
      <c r="X122" s="39">
        <v>122</v>
      </c>
      <c r="Y122" s="40">
        <f t="shared" si="422"/>
        <v>0.22676579925650558</v>
      </c>
      <c r="Z122" s="23"/>
      <c r="AA122" s="37">
        <v>8</v>
      </c>
      <c r="AB122" s="37">
        <v>419</v>
      </c>
      <c r="AC122" s="37">
        <v>23</v>
      </c>
      <c r="AD122" s="38"/>
      <c r="AE122" s="39">
        <v>620</v>
      </c>
      <c r="AF122" s="39">
        <v>188</v>
      </c>
      <c r="AG122" s="40">
        <f t="shared" si="423"/>
        <v>0.3032258064516129</v>
      </c>
      <c r="AH122" s="23"/>
      <c r="AI122" s="37">
        <v>8.5</v>
      </c>
      <c r="AJ122" s="37">
        <v>339</v>
      </c>
      <c r="AK122" s="37">
        <v>21</v>
      </c>
      <c r="AL122" s="38"/>
      <c r="AM122" s="39">
        <v>269</v>
      </c>
      <c r="AN122" s="39">
        <v>-92</v>
      </c>
      <c r="AO122" s="40">
        <f t="shared" si="883"/>
        <v>-0.34200743494423791</v>
      </c>
      <c r="AP122" s="23"/>
      <c r="AQ122" s="37">
        <v>8</v>
      </c>
      <c r="AR122" s="37">
        <v>363</v>
      </c>
      <c r="AS122" s="37">
        <v>18</v>
      </c>
      <c r="AT122" s="38"/>
      <c r="AU122" s="39">
        <v>500</v>
      </c>
      <c r="AV122" s="39">
        <v>95</v>
      </c>
      <c r="AW122" s="40">
        <f t="shared" si="425"/>
        <v>0.19</v>
      </c>
      <c r="AX122" s="23"/>
      <c r="AY122" s="37">
        <v>8</v>
      </c>
      <c r="AZ122" s="37">
        <v>328</v>
      </c>
      <c r="BA122" s="37">
        <v>17</v>
      </c>
      <c r="BB122" s="38"/>
      <c r="BC122" s="39">
        <v>443</v>
      </c>
      <c r="BD122" s="39">
        <v>69</v>
      </c>
      <c r="BE122" s="40">
        <f t="shared" si="426"/>
        <v>0.15575620767494355</v>
      </c>
      <c r="BF122" s="23"/>
      <c r="BG122" s="37">
        <v>3</v>
      </c>
      <c r="BH122" s="37">
        <v>109</v>
      </c>
      <c r="BI122" s="37">
        <v>5</v>
      </c>
      <c r="BJ122" s="139"/>
      <c r="BK122" s="39">
        <v>103</v>
      </c>
      <c r="BL122" s="39">
        <v>-16</v>
      </c>
      <c r="BM122" s="40">
        <f t="shared" si="427"/>
        <v>-0.1553398058252427</v>
      </c>
      <c r="BN122" s="23"/>
      <c r="BO122" s="37">
        <v>2.5</v>
      </c>
      <c r="BP122" s="37">
        <v>49</v>
      </c>
      <c r="BQ122" s="37">
        <v>5</v>
      </c>
      <c r="BR122" s="38"/>
      <c r="BS122" s="39">
        <v>136</v>
      </c>
      <c r="BT122" s="39">
        <v>62</v>
      </c>
      <c r="BU122" s="40">
        <f t="shared" si="428"/>
        <v>0.45588235294117646</v>
      </c>
      <c r="BV122" s="23"/>
      <c r="BW122" s="37"/>
      <c r="BX122" s="37"/>
      <c r="BY122" s="37"/>
      <c r="BZ122" s="38"/>
      <c r="CA122" s="39"/>
      <c r="CB122" s="39"/>
      <c r="CC122" s="40">
        <f t="shared" si="429"/>
        <v>0</v>
      </c>
      <c r="CD122" s="23"/>
      <c r="CE122" s="37"/>
      <c r="CF122" s="37"/>
      <c r="CG122" s="37"/>
      <c r="CH122" s="38"/>
      <c r="CI122" s="39"/>
      <c r="CJ122" s="39"/>
      <c r="CK122" s="40">
        <f t="shared" si="430"/>
        <v>0</v>
      </c>
      <c r="CL122" s="23"/>
      <c r="CM122" s="37">
        <v>4.0999999999999996</v>
      </c>
      <c r="CN122" s="37">
        <v>246</v>
      </c>
      <c r="CO122" s="37">
        <v>17</v>
      </c>
      <c r="CP122" s="38"/>
      <c r="CQ122" s="39">
        <v>398</v>
      </c>
      <c r="CR122" s="39">
        <v>196</v>
      </c>
      <c r="CS122" s="40">
        <f t="shared" si="431"/>
        <v>0.49246231155778897</v>
      </c>
      <c r="CT122" s="23"/>
      <c r="CU122" s="37">
        <v>5.4</v>
      </c>
      <c r="CV122" s="37">
        <v>325</v>
      </c>
      <c r="CW122" s="37">
        <v>16</v>
      </c>
      <c r="CX122" s="38"/>
      <c r="CY122" s="39">
        <v>244</v>
      </c>
      <c r="CZ122" s="39">
        <v>-53</v>
      </c>
      <c r="DA122" s="40">
        <f t="shared" si="432"/>
        <v>-0.21721311475409835</v>
      </c>
      <c r="DB122" s="23"/>
      <c r="DC122" s="37">
        <v>5.3</v>
      </c>
      <c r="DD122" s="37">
        <v>333</v>
      </c>
      <c r="DE122" s="37">
        <v>12</v>
      </c>
      <c r="DF122" s="38"/>
      <c r="DG122" s="39">
        <v>317</v>
      </c>
      <c r="DH122" s="39">
        <v>40</v>
      </c>
      <c r="DI122" s="40">
        <f t="shared" si="433"/>
        <v>0.12618296529968454</v>
      </c>
      <c r="DJ122" s="23"/>
      <c r="DK122" s="37"/>
      <c r="DL122" s="37"/>
      <c r="DM122" s="37"/>
      <c r="DN122" s="38"/>
      <c r="DO122" s="39"/>
      <c r="DP122" s="39"/>
      <c r="DQ122" s="40">
        <f t="shared" si="434"/>
        <v>0</v>
      </c>
      <c r="DR122" s="23"/>
      <c r="DS122" s="37">
        <v>4</v>
      </c>
      <c r="DT122" s="37">
        <v>181</v>
      </c>
      <c r="DU122" s="37">
        <v>14</v>
      </c>
      <c r="DV122" s="38"/>
      <c r="DW122" s="39">
        <v>297</v>
      </c>
      <c r="DX122" s="39">
        <v>119</v>
      </c>
      <c r="DY122" s="40">
        <f t="shared" si="435"/>
        <v>0.40067340067340068</v>
      </c>
      <c r="DZ122" s="23"/>
      <c r="EA122" s="37">
        <v>6.3</v>
      </c>
      <c r="EB122" s="37">
        <v>456</v>
      </c>
      <c r="EC122" s="37">
        <v>17</v>
      </c>
      <c r="ED122" s="38"/>
      <c r="EE122" s="39">
        <v>499</v>
      </c>
      <c r="EF122" s="39">
        <v>134</v>
      </c>
      <c r="EG122" s="40">
        <f t="shared" si="436"/>
        <v>0.26853707414829658</v>
      </c>
      <c r="EH122" s="23"/>
      <c r="EI122" s="37"/>
      <c r="EJ122" s="37"/>
      <c r="EK122" s="37"/>
      <c r="EL122" s="38"/>
      <c r="EM122" s="39"/>
      <c r="EN122" s="39"/>
      <c r="EO122" s="40">
        <f t="shared" si="840"/>
        <v>0</v>
      </c>
      <c r="EP122" s="23"/>
      <c r="EQ122" s="37">
        <v>5.3</v>
      </c>
      <c r="ER122" s="37">
        <v>292</v>
      </c>
      <c r="ES122" s="37">
        <v>14</v>
      </c>
      <c r="ET122" s="38"/>
      <c r="EU122" s="39">
        <v>375</v>
      </c>
      <c r="EV122" s="39">
        <v>111</v>
      </c>
      <c r="EW122" s="40">
        <f t="shared" si="438"/>
        <v>0.29599999999999999</v>
      </c>
      <c r="EX122" s="23"/>
      <c r="EY122" s="37"/>
      <c r="EZ122" s="37"/>
      <c r="FA122" s="37"/>
      <c r="FB122" s="38"/>
      <c r="FC122" s="39"/>
      <c r="FD122" s="39"/>
      <c r="FE122" s="40">
        <f t="shared" si="439"/>
        <v>0</v>
      </c>
      <c r="FF122" s="23"/>
      <c r="FG122" s="37"/>
      <c r="FH122" s="37"/>
      <c r="FI122" s="37"/>
      <c r="FJ122" s="38"/>
      <c r="FK122" s="39"/>
      <c r="FL122" s="39"/>
      <c r="FM122" s="40">
        <f t="shared" si="440"/>
        <v>0</v>
      </c>
      <c r="FN122" s="23"/>
    </row>
    <row r="123" spans="1:170" ht="16">
      <c r="A123" s="36">
        <v>42505</v>
      </c>
      <c r="B123" s="23"/>
      <c r="C123" s="132">
        <v>6</v>
      </c>
      <c r="D123" s="132">
        <v>158</v>
      </c>
      <c r="E123" s="132">
        <v>5</v>
      </c>
      <c r="F123" s="139"/>
      <c r="G123" s="140">
        <v>217</v>
      </c>
      <c r="H123" s="140">
        <v>-12</v>
      </c>
      <c r="I123" s="141">
        <f t="shared" si="420"/>
        <v>-5.5299539170506916E-2</v>
      </c>
      <c r="J123" s="23"/>
      <c r="K123" s="132"/>
      <c r="L123" s="132"/>
      <c r="M123" s="132"/>
      <c r="N123" s="139"/>
      <c r="O123" s="140"/>
      <c r="P123" s="140"/>
      <c r="Q123" s="141">
        <f t="shared" si="421"/>
        <v>0</v>
      </c>
      <c r="R123" s="23"/>
      <c r="S123" s="132">
        <v>8</v>
      </c>
      <c r="T123" s="132">
        <v>210</v>
      </c>
      <c r="U123" s="132">
        <v>13</v>
      </c>
      <c r="V123" s="139"/>
      <c r="W123" s="140">
        <v>561</v>
      </c>
      <c r="X123" s="140">
        <v>212</v>
      </c>
      <c r="Y123" s="141">
        <f t="shared" si="422"/>
        <v>0.37789661319073081</v>
      </c>
      <c r="Z123" s="23"/>
      <c r="AA123" s="132">
        <v>6</v>
      </c>
      <c r="AB123" s="132">
        <v>308</v>
      </c>
      <c r="AC123" s="132">
        <v>13</v>
      </c>
      <c r="AD123" s="139"/>
      <c r="AE123" s="140">
        <v>302</v>
      </c>
      <c r="AF123" s="140">
        <v>-67</v>
      </c>
      <c r="AG123" s="141">
        <f t="shared" si="423"/>
        <v>-0.22185430463576158</v>
      </c>
      <c r="AH123" s="23"/>
      <c r="AI123" s="132">
        <v>9</v>
      </c>
      <c r="AJ123" s="132">
        <v>207</v>
      </c>
      <c r="AK123" s="132">
        <v>18</v>
      </c>
      <c r="AL123" s="139"/>
      <c r="AM123" s="140">
        <v>307</v>
      </c>
      <c r="AN123" s="140">
        <v>-25</v>
      </c>
      <c r="AO123" s="141">
        <f t="shared" si="883"/>
        <v>-8.143322475570032E-2</v>
      </c>
      <c r="AP123" s="23"/>
      <c r="AQ123" s="132">
        <v>8</v>
      </c>
      <c r="AR123" s="132">
        <v>290</v>
      </c>
      <c r="AS123" s="132">
        <v>22</v>
      </c>
      <c r="AT123" s="139"/>
      <c r="AU123" s="140">
        <v>608</v>
      </c>
      <c r="AV123" s="140">
        <v>197</v>
      </c>
      <c r="AW123" s="141">
        <f t="shared" si="425"/>
        <v>0.32401315789473684</v>
      </c>
      <c r="AX123" s="23"/>
      <c r="AY123" s="132">
        <v>8</v>
      </c>
      <c r="AZ123" s="132">
        <v>213</v>
      </c>
      <c r="BA123" s="132">
        <v>16</v>
      </c>
      <c r="BB123" s="139"/>
      <c r="BC123" s="140">
        <v>302</v>
      </c>
      <c r="BD123" s="140">
        <v>-43</v>
      </c>
      <c r="BE123" s="141">
        <f t="shared" si="426"/>
        <v>-0.14238410596026491</v>
      </c>
      <c r="BF123" s="23"/>
      <c r="BG123" s="132">
        <v>3</v>
      </c>
      <c r="BH123" s="132">
        <v>81</v>
      </c>
      <c r="BI123" s="132">
        <v>6</v>
      </c>
      <c r="BJ123" s="139"/>
      <c r="BK123" s="140">
        <v>157</v>
      </c>
      <c r="BL123" s="140">
        <v>20</v>
      </c>
      <c r="BM123" s="141">
        <f t="shared" si="427"/>
        <v>0.12738853503184713</v>
      </c>
      <c r="BN123" s="23"/>
      <c r="BO123" s="132">
        <v>3</v>
      </c>
      <c r="BP123" s="132">
        <v>39</v>
      </c>
      <c r="BQ123" s="132">
        <v>2</v>
      </c>
      <c r="BR123" s="139"/>
      <c r="BS123" s="140">
        <v>106</v>
      </c>
      <c r="BT123" s="140">
        <v>20</v>
      </c>
      <c r="BU123" s="141">
        <f t="shared" si="428"/>
        <v>0.18867924528301888</v>
      </c>
      <c r="BV123" s="23"/>
      <c r="BW123" s="132"/>
      <c r="BX123" s="132"/>
      <c r="BY123" s="132"/>
      <c r="BZ123" s="139"/>
      <c r="CA123" s="140"/>
      <c r="CB123" s="140"/>
      <c r="CC123" s="141">
        <f t="shared" si="429"/>
        <v>0</v>
      </c>
      <c r="CD123" s="23"/>
      <c r="CE123" s="132"/>
      <c r="CF123" s="132"/>
      <c r="CG123" s="132"/>
      <c r="CH123" s="139"/>
      <c r="CI123" s="140"/>
      <c r="CJ123" s="140"/>
      <c r="CK123" s="141">
        <f t="shared" si="430"/>
        <v>0</v>
      </c>
      <c r="CL123" s="23"/>
      <c r="CM123" s="132">
        <v>4.0999999999999996</v>
      </c>
      <c r="CN123" s="132">
        <v>230</v>
      </c>
      <c r="CO123" s="132">
        <v>13</v>
      </c>
      <c r="CP123" s="139"/>
      <c r="CQ123" s="140">
        <v>244</v>
      </c>
      <c r="CR123" s="140">
        <v>2</v>
      </c>
      <c r="CS123" s="141">
        <f t="shared" si="431"/>
        <v>8.1967213114754103E-3</v>
      </c>
      <c r="CT123" s="23"/>
      <c r="CU123" s="132">
        <v>5</v>
      </c>
      <c r="CV123" s="132">
        <v>275</v>
      </c>
      <c r="CW123" s="132">
        <v>17</v>
      </c>
      <c r="CX123" s="139"/>
      <c r="CY123" s="140">
        <v>353</v>
      </c>
      <c r="CZ123" s="140">
        <v>50</v>
      </c>
      <c r="DA123" s="141">
        <f t="shared" si="432"/>
        <v>0.14164305949008499</v>
      </c>
      <c r="DB123" s="23"/>
      <c r="DC123" s="132">
        <v>6</v>
      </c>
      <c r="DD123" s="132">
        <v>337</v>
      </c>
      <c r="DE123" s="132">
        <v>12</v>
      </c>
      <c r="DF123" s="139"/>
      <c r="DG123" s="140">
        <v>352</v>
      </c>
      <c r="DH123" s="140">
        <v>7</v>
      </c>
      <c r="DI123" s="141">
        <f t="shared" si="433"/>
        <v>1.9886363636363636E-2</v>
      </c>
      <c r="DJ123" s="23"/>
      <c r="DK123" s="132"/>
      <c r="DL123" s="132"/>
      <c r="DM123" s="132"/>
      <c r="DN123" s="139"/>
      <c r="DO123" s="140"/>
      <c r="DP123" s="140"/>
      <c r="DQ123" s="141">
        <f t="shared" si="434"/>
        <v>0</v>
      </c>
      <c r="DR123" s="23"/>
      <c r="DS123" s="132">
        <v>4</v>
      </c>
      <c r="DT123" s="132">
        <v>146</v>
      </c>
      <c r="DU123" s="132">
        <v>7</v>
      </c>
      <c r="DV123" s="139"/>
      <c r="DW123" s="140">
        <v>222</v>
      </c>
      <c r="DX123" s="140">
        <v>45</v>
      </c>
      <c r="DY123" s="141">
        <f t="shared" si="435"/>
        <v>0.20270270270270271</v>
      </c>
      <c r="DZ123" s="23"/>
      <c r="EA123" s="132">
        <v>6.5</v>
      </c>
      <c r="EB123" s="132">
        <v>267</v>
      </c>
      <c r="EC123" s="132">
        <v>25</v>
      </c>
      <c r="ED123" s="139"/>
      <c r="EE123" s="140">
        <v>704</v>
      </c>
      <c r="EF123" s="140">
        <v>395</v>
      </c>
      <c r="EG123" s="141">
        <f t="shared" si="436"/>
        <v>0.56107954545454541</v>
      </c>
      <c r="EH123" s="23"/>
      <c r="EI123" s="132"/>
      <c r="EJ123" s="132"/>
      <c r="EK123" s="132"/>
      <c r="EL123" s="139"/>
      <c r="EM123" s="140"/>
      <c r="EN123" s="140"/>
      <c r="EO123" s="141">
        <f t="shared" si="840"/>
        <v>0</v>
      </c>
      <c r="EP123" s="23"/>
      <c r="EQ123" s="132">
        <v>5.2</v>
      </c>
      <c r="ER123" s="132">
        <v>193</v>
      </c>
      <c r="ES123" s="132">
        <v>8</v>
      </c>
      <c r="ET123" s="139"/>
      <c r="EU123" s="140">
        <v>279</v>
      </c>
      <c r="EV123" s="140">
        <v>41</v>
      </c>
      <c r="EW123" s="141">
        <f t="shared" si="438"/>
        <v>0.14695340501792115</v>
      </c>
      <c r="EX123" s="23"/>
      <c r="EY123" s="132"/>
      <c r="EZ123" s="132"/>
      <c r="FA123" s="132"/>
      <c r="FB123" s="139"/>
      <c r="FC123" s="140"/>
      <c r="FD123" s="140"/>
      <c r="FE123" s="141">
        <f t="shared" si="439"/>
        <v>0</v>
      </c>
      <c r="FF123" s="23"/>
      <c r="FG123" s="132"/>
      <c r="FH123" s="132"/>
      <c r="FI123" s="132"/>
      <c r="FJ123" s="139"/>
      <c r="FK123" s="140"/>
      <c r="FL123" s="140"/>
      <c r="FM123" s="141">
        <f t="shared" si="440"/>
        <v>0</v>
      </c>
      <c r="FN123" s="23"/>
    </row>
    <row r="124" spans="1:170" ht="16">
      <c r="A124" s="36">
        <v>42506</v>
      </c>
      <c r="B124" s="23"/>
      <c r="C124" s="132">
        <v>6</v>
      </c>
      <c r="D124" s="132">
        <v>120</v>
      </c>
      <c r="E124" s="132">
        <v>5</v>
      </c>
      <c r="F124" s="139"/>
      <c r="G124" s="140">
        <v>290</v>
      </c>
      <c r="H124" s="140">
        <v>91</v>
      </c>
      <c r="I124" s="141">
        <f t="shared" si="420"/>
        <v>0.31379310344827588</v>
      </c>
      <c r="J124" s="23"/>
      <c r="K124" s="132"/>
      <c r="L124" s="132"/>
      <c r="M124" s="132"/>
      <c r="N124" s="139"/>
      <c r="O124" s="140"/>
      <c r="P124" s="140"/>
      <c r="Q124" s="141">
        <f t="shared" si="421"/>
        <v>0</v>
      </c>
      <c r="R124" s="23"/>
      <c r="S124" s="132">
        <v>8</v>
      </c>
      <c r="T124" s="132">
        <v>379</v>
      </c>
      <c r="U124" s="132">
        <v>16</v>
      </c>
      <c r="V124" s="139"/>
      <c r="W124" s="140">
        <v>506</v>
      </c>
      <c r="X124" s="140">
        <v>54</v>
      </c>
      <c r="Y124" s="141">
        <f t="shared" si="422"/>
        <v>0.1067193675889328</v>
      </c>
      <c r="Z124" s="23"/>
      <c r="AA124" s="132">
        <v>8</v>
      </c>
      <c r="AB124" s="132">
        <v>421</v>
      </c>
      <c r="AC124" s="132">
        <v>23</v>
      </c>
      <c r="AD124" s="139"/>
      <c r="AE124" s="140">
        <v>704</v>
      </c>
      <c r="AF124" s="140">
        <v>221</v>
      </c>
      <c r="AG124" s="141">
        <f t="shared" si="423"/>
        <v>0.31392045454545453</v>
      </c>
      <c r="AH124" s="23"/>
      <c r="AI124" s="132"/>
      <c r="AJ124" s="132"/>
      <c r="AK124" s="132"/>
      <c r="AL124" s="139"/>
      <c r="AM124" s="140"/>
      <c r="AN124" s="140"/>
      <c r="AO124" s="141">
        <f t="shared" si="883"/>
        <v>0</v>
      </c>
      <c r="AP124" s="23"/>
      <c r="AQ124" s="132">
        <v>8</v>
      </c>
      <c r="AR124" s="132">
        <v>354</v>
      </c>
      <c r="AS124" s="132">
        <v>20</v>
      </c>
      <c r="AT124" s="139"/>
      <c r="AU124" s="140">
        <v>534</v>
      </c>
      <c r="AV124" s="140">
        <v>92</v>
      </c>
      <c r="AW124" s="141">
        <f t="shared" si="425"/>
        <v>0.17228464419475656</v>
      </c>
      <c r="AX124" s="23"/>
      <c r="AY124" s="132">
        <v>6</v>
      </c>
      <c r="AZ124" s="132">
        <v>217</v>
      </c>
      <c r="BA124" s="132">
        <v>12</v>
      </c>
      <c r="BB124" s="139"/>
      <c r="BC124" s="140">
        <v>338</v>
      </c>
      <c r="BD124" s="140">
        <v>48</v>
      </c>
      <c r="BE124" s="141">
        <f t="shared" si="426"/>
        <v>0.14201183431952663</v>
      </c>
      <c r="BF124" s="23"/>
      <c r="BG124" s="132">
        <v>2.2999999999999998</v>
      </c>
      <c r="BH124" s="132">
        <v>115</v>
      </c>
      <c r="BI124" s="132">
        <v>1</v>
      </c>
      <c r="BJ124" s="139"/>
      <c r="BK124" s="140">
        <v>102</v>
      </c>
      <c r="BL124" s="140">
        <v>-20</v>
      </c>
      <c r="BM124" s="141">
        <f t="shared" si="427"/>
        <v>-0.19607843137254902</v>
      </c>
      <c r="BN124" s="23"/>
      <c r="BO124" s="132">
        <v>5</v>
      </c>
      <c r="BP124" s="132">
        <v>69</v>
      </c>
      <c r="BQ124" s="132">
        <v>3</v>
      </c>
      <c r="BR124" s="139"/>
      <c r="BS124" s="140">
        <v>306</v>
      </c>
      <c r="BT124" s="140">
        <v>166</v>
      </c>
      <c r="BU124" s="141">
        <f t="shared" si="428"/>
        <v>0.54248366013071891</v>
      </c>
      <c r="BV124" s="23"/>
      <c r="BW124" s="132">
        <v>1.3</v>
      </c>
      <c r="BX124" s="132">
        <v>102</v>
      </c>
      <c r="BY124" s="132">
        <v>1</v>
      </c>
      <c r="BZ124" s="139"/>
      <c r="CA124" s="140">
        <v>24</v>
      </c>
      <c r="CB124" s="140">
        <v>-68</v>
      </c>
      <c r="CC124" s="141">
        <f t="shared" si="429"/>
        <v>-2.8333333333333335</v>
      </c>
      <c r="CD124" s="23"/>
      <c r="CE124" s="132"/>
      <c r="CF124" s="132"/>
      <c r="CG124" s="132"/>
      <c r="CH124" s="139"/>
      <c r="CI124" s="140"/>
      <c r="CJ124" s="140"/>
      <c r="CK124" s="141">
        <f t="shared" si="430"/>
        <v>0</v>
      </c>
      <c r="CL124" s="23"/>
      <c r="CM124" s="132">
        <v>4</v>
      </c>
      <c r="CN124" s="132">
        <v>245</v>
      </c>
      <c r="CO124" s="132">
        <v>15</v>
      </c>
      <c r="CP124" s="139"/>
      <c r="CQ124" s="140">
        <v>391</v>
      </c>
      <c r="CR124" s="140">
        <v>150</v>
      </c>
      <c r="CS124" s="141">
        <f t="shared" si="431"/>
        <v>0.38363171355498721</v>
      </c>
      <c r="CT124" s="23"/>
      <c r="CU124" s="132">
        <v>5</v>
      </c>
      <c r="CV124" s="132">
        <v>265</v>
      </c>
      <c r="CW124" s="132">
        <v>11</v>
      </c>
      <c r="CX124" s="139"/>
      <c r="CY124" s="140">
        <v>335</v>
      </c>
      <c r="CZ124" s="140">
        <v>48</v>
      </c>
      <c r="DA124" s="141">
        <f t="shared" si="432"/>
        <v>0.14328358208955225</v>
      </c>
      <c r="DB124" s="23"/>
      <c r="DC124" s="132">
        <v>6</v>
      </c>
      <c r="DD124" s="132">
        <v>377</v>
      </c>
      <c r="DE124" s="132">
        <v>9</v>
      </c>
      <c r="DF124" s="139"/>
      <c r="DG124" s="140">
        <v>169</v>
      </c>
      <c r="DH124" s="140">
        <v>-189</v>
      </c>
      <c r="DI124" s="141">
        <f t="shared" si="433"/>
        <v>-1.1183431952662721</v>
      </c>
      <c r="DJ124" s="23"/>
      <c r="DK124" s="132"/>
      <c r="DL124" s="132"/>
      <c r="DM124" s="132"/>
      <c r="DN124" s="139"/>
      <c r="DO124" s="140"/>
      <c r="DP124" s="140"/>
      <c r="DQ124" s="141">
        <f t="shared" si="434"/>
        <v>0</v>
      </c>
      <c r="DR124" s="23"/>
      <c r="DS124" s="132">
        <v>4</v>
      </c>
      <c r="DT124" s="132">
        <v>193</v>
      </c>
      <c r="DU124" s="132">
        <v>6</v>
      </c>
      <c r="DV124" s="139"/>
      <c r="DW124" s="140">
        <v>106</v>
      </c>
      <c r="DX124" s="140">
        <v>-96</v>
      </c>
      <c r="DY124" s="141">
        <f t="shared" si="435"/>
        <v>-0.90566037735849059</v>
      </c>
      <c r="DZ124" s="23"/>
      <c r="EA124" s="132"/>
      <c r="EB124" s="132"/>
      <c r="EC124" s="132"/>
      <c r="ED124" s="139"/>
      <c r="EE124" s="140"/>
      <c r="EF124" s="140"/>
      <c r="EG124" s="141">
        <f t="shared" si="436"/>
        <v>0</v>
      </c>
      <c r="EH124" s="23"/>
      <c r="EI124" s="132"/>
      <c r="EJ124" s="132"/>
      <c r="EK124" s="132"/>
      <c r="EL124" s="139"/>
      <c r="EM124" s="140"/>
      <c r="EN124" s="140"/>
      <c r="EO124" s="141">
        <f t="shared" si="840"/>
        <v>0</v>
      </c>
      <c r="EP124" s="23"/>
      <c r="EQ124" s="132">
        <v>7</v>
      </c>
      <c r="ER124" s="132">
        <v>388</v>
      </c>
      <c r="ES124" s="132">
        <v>16</v>
      </c>
      <c r="ET124" s="139"/>
      <c r="EU124" s="140">
        <v>704</v>
      </c>
      <c r="EV124" s="140">
        <v>309</v>
      </c>
      <c r="EW124" s="141">
        <f t="shared" si="438"/>
        <v>0.43892045454545453</v>
      </c>
      <c r="EX124" s="23"/>
      <c r="EY124" s="132"/>
      <c r="EZ124" s="132"/>
      <c r="FA124" s="132"/>
      <c r="FB124" s="139"/>
      <c r="FC124" s="140"/>
      <c r="FD124" s="140"/>
      <c r="FE124" s="141">
        <f t="shared" si="439"/>
        <v>0</v>
      </c>
      <c r="FF124" s="23"/>
      <c r="FG124" s="132"/>
      <c r="FH124" s="132"/>
      <c r="FI124" s="132"/>
      <c r="FJ124" s="139"/>
      <c r="FK124" s="140"/>
      <c r="FL124" s="140"/>
      <c r="FM124" s="141">
        <f t="shared" si="440"/>
        <v>0</v>
      </c>
      <c r="FN124" s="23"/>
    </row>
    <row r="125" spans="1:170" ht="16">
      <c r="A125" s="36">
        <v>42507</v>
      </c>
      <c r="B125" s="23"/>
      <c r="C125" s="132">
        <v>6</v>
      </c>
      <c r="D125" s="132">
        <v>151</v>
      </c>
      <c r="E125" s="132">
        <v>4</v>
      </c>
      <c r="F125" s="139"/>
      <c r="G125" s="140">
        <v>124</v>
      </c>
      <c r="H125" s="140">
        <v>-73</v>
      </c>
      <c r="I125" s="141">
        <f t="shared" si="420"/>
        <v>-0.58870967741935487</v>
      </c>
      <c r="J125" s="23"/>
      <c r="K125" s="132"/>
      <c r="L125" s="132"/>
      <c r="M125" s="132"/>
      <c r="N125" s="139"/>
      <c r="O125" s="140"/>
      <c r="P125" s="140"/>
      <c r="Q125" s="141">
        <f t="shared" si="421"/>
        <v>0</v>
      </c>
      <c r="R125" s="23"/>
      <c r="S125" s="132">
        <v>8</v>
      </c>
      <c r="T125" s="132">
        <v>316</v>
      </c>
      <c r="U125" s="132">
        <v>16</v>
      </c>
      <c r="V125" s="139"/>
      <c r="W125" s="140">
        <v>424</v>
      </c>
      <c r="X125" s="140">
        <v>60</v>
      </c>
      <c r="Y125" s="141">
        <f t="shared" si="422"/>
        <v>0.14150943396226415</v>
      </c>
      <c r="Z125" s="23"/>
      <c r="AA125" s="132">
        <v>8</v>
      </c>
      <c r="AB125" s="132">
        <v>372</v>
      </c>
      <c r="AC125" s="132">
        <v>21</v>
      </c>
      <c r="AD125" s="139"/>
      <c r="AE125" s="140">
        <v>862</v>
      </c>
      <c r="AF125" s="140">
        <v>467</v>
      </c>
      <c r="AG125" s="141">
        <f t="shared" si="423"/>
        <v>0.54176334106728541</v>
      </c>
      <c r="AH125" s="23"/>
      <c r="AI125" s="132">
        <v>8</v>
      </c>
      <c r="AJ125" s="132">
        <v>370</v>
      </c>
      <c r="AK125" s="132">
        <v>20</v>
      </c>
      <c r="AL125" s="139"/>
      <c r="AM125" s="140">
        <v>193</v>
      </c>
      <c r="AN125" s="140">
        <v>-163</v>
      </c>
      <c r="AO125" s="141">
        <f t="shared" si="883"/>
        <v>-0.84455958549222798</v>
      </c>
      <c r="AP125" s="23"/>
      <c r="AQ125" s="132">
        <v>8</v>
      </c>
      <c r="AR125" s="132">
        <v>325</v>
      </c>
      <c r="AS125" s="132">
        <v>16</v>
      </c>
      <c r="AT125" s="139"/>
      <c r="AU125" s="140">
        <v>472</v>
      </c>
      <c r="AV125" s="140">
        <v>97</v>
      </c>
      <c r="AW125" s="141">
        <f t="shared" si="425"/>
        <v>0.20550847457627119</v>
      </c>
      <c r="AX125" s="23"/>
      <c r="AY125" s="132">
        <v>8</v>
      </c>
      <c r="AZ125" s="132">
        <v>318</v>
      </c>
      <c r="BA125" s="132">
        <v>15</v>
      </c>
      <c r="BB125" s="139"/>
      <c r="BC125" s="140">
        <v>482</v>
      </c>
      <c r="BD125" s="140">
        <v>172</v>
      </c>
      <c r="BE125" s="141">
        <f t="shared" si="426"/>
        <v>0.35684647302904565</v>
      </c>
      <c r="BF125" s="23"/>
      <c r="BG125" s="132"/>
      <c r="BH125" s="132"/>
      <c r="BI125" s="132"/>
      <c r="BJ125" s="139"/>
      <c r="BK125" s="140"/>
      <c r="BL125" s="140"/>
      <c r="BM125" s="141">
        <f t="shared" si="427"/>
        <v>0</v>
      </c>
      <c r="BN125" s="23"/>
      <c r="BO125" s="132">
        <v>9</v>
      </c>
      <c r="BP125" s="132">
        <v>104</v>
      </c>
      <c r="BQ125" s="132">
        <v>5</v>
      </c>
      <c r="BR125" s="139"/>
      <c r="BS125" s="140">
        <v>416</v>
      </c>
      <c r="BT125" s="140">
        <v>192</v>
      </c>
      <c r="BU125" s="141">
        <f t="shared" si="428"/>
        <v>0.46153846153846156</v>
      </c>
      <c r="BV125" s="23"/>
      <c r="BW125" s="132"/>
      <c r="BX125" s="132"/>
      <c r="BY125" s="132"/>
      <c r="BZ125" s="139"/>
      <c r="CA125" s="140"/>
      <c r="CB125" s="140"/>
      <c r="CC125" s="141">
        <f t="shared" si="429"/>
        <v>0</v>
      </c>
      <c r="CD125" s="23"/>
      <c r="CE125" s="132"/>
      <c r="CF125" s="132"/>
      <c r="CG125" s="132"/>
      <c r="CH125" s="139"/>
      <c r="CI125" s="140"/>
      <c r="CJ125" s="140"/>
      <c r="CK125" s="141">
        <f t="shared" si="430"/>
        <v>0</v>
      </c>
      <c r="CL125" s="23"/>
      <c r="CM125" s="132">
        <v>1.2</v>
      </c>
      <c r="CN125" s="132">
        <v>72</v>
      </c>
      <c r="CO125" s="132">
        <v>6</v>
      </c>
      <c r="CP125" s="139"/>
      <c r="CQ125" s="140">
        <v>139</v>
      </c>
      <c r="CR125" s="140">
        <v>72</v>
      </c>
      <c r="CS125" s="141">
        <f t="shared" si="431"/>
        <v>0.51798561151079137</v>
      </c>
      <c r="CT125" s="23"/>
      <c r="CU125" s="132">
        <v>8.5</v>
      </c>
      <c r="CV125" s="132">
        <v>418</v>
      </c>
      <c r="CW125" s="132">
        <v>31</v>
      </c>
      <c r="CX125" s="139"/>
      <c r="CY125" s="140">
        <v>751</v>
      </c>
      <c r="CZ125" s="140">
        <v>347</v>
      </c>
      <c r="DA125" s="141">
        <f t="shared" si="432"/>
        <v>0.46205059920106523</v>
      </c>
      <c r="DB125" s="23"/>
      <c r="DC125" s="132">
        <v>7.5</v>
      </c>
      <c r="DD125" s="132">
        <v>445</v>
      </c>
      <c r="DE125" s="132">
        <v>14</v>
      </c>
      <c r="DF125" s="139"/>
      <c r="DG125" s="140">
        <v>504</v>
      </c>
      <c r="DH125" s="140">
        <v>138</v>
      </c>
      <c r="DI125" s="141">
        <f t="shared" si="433"/>
        <v>0.27380952380952384</v>
      </c>
      <c r="DJ125" s="23"/>
      <c r="DK125" s="132"/>
      <c r="DL125" s="132"/>
      <c r="DM125" s="132"/>
      <c r="DN125" s="139"/>
      <c r="DO125" s="140"/>
      <c r="DP125" s="140"/>
      <c r="DQ125" s="141">
        <f t="shared" si="434"/>
        <v>0</v>
      </c>
      <c r="DR125" s="23"/>
      <c r="DS125" s="132">
        <v>4</v>
      </c>
      <c r="DT125" s="132">
        <v>175</v>
      </c>
      <c r="DU125" s="132">
        <v>9</v>
      </c>
      <c r="DV125" s="139"/>
      <c r="DW125" s="140">
        <v>211</v>
      </c>
      <c r="DX125" s="140">
        <v>51</v>
      </c>
      <c r="DY125" s="141">
        <f t="shared" si="435"/>
        <v>0.24170616113744076</v>
      </c>
      <c r="DZ125" s="23"/>
      <c r="EA125" s="132">
        <v>5</v>
      </c>
      <c r="EB125" s="132">
        <v>300</v>
      </c>
      <c r="EC125" s="132">
        <v>19</v>
      </c>
      <c r="ED125" s="139"/>
      <c r="EE125" s="140">
        <v>559</v>
      </c>
      <c r="EF125" s="140">
        <v>320</v>
      </c>
      <c r="EG125" s="141">
        <f t="shared" si="436"/>
        <v>0.57245080500894452</v>
      </c>
      <c r="EH125" s="23"/>
      <c r="EI125" s="132"/>
      <c r="EJ125" s="132"/>
      <c r="EK125" s="132"/>
      <c r="EL125" s="139"/>
      <c r="EM125" s="140"/>
      <c r="EN125" s="140"/>
      <c r="EO125" s="141">
        <f t="shared" si="840"/>
        <v>0</v>
      </c>
      <c r="EP125" s="23"/>
      <c r="EQ125" s="132">
        <v>6.5</v>
      </c>
      <c r="ER125" s="132">
        <v>307</v>
      </c>
      <c r="ES125" s="132">
        <v>12</v>
      </c>
      <c r="ET125" s="139"/>
      <c r="EU125" s="140">
        <v>386</v>
      </c>
      <c r="EV125" s="140">
        <v>109</v>
      </c>
      <c r="EW125" s="141">
        <f t="shared" si="438"/>
        <v>0.28238341968911918</v>
      </c>
      <c r="EX125" s="23"/>
      <c r="EY125" s="132"/>
      <c r="EZ125" s="132"/>
      <c r="FA125" s="132"/>
      <c r="FB125" s="139"/>
      <c r="FC125" s="140"/>
      <c r="FD125" s="140"/>
      <c r="FE125" s="141">
        <f t="shared" si="439"/>
        <v>0</v>
      </c>
      <c r="FF125" s="23"/>
      <c r="FG125" s="132"/>
      <c r="FH125" s="132"/>
      <c r="FI125" s="132"/>
      <c r="FJ125" s="139"/>
      <c r="FK125" s="140"/>
      <c r="FL125" s="140"/>
      <c r="FM125" s="141">
        <f t="shared" si="440"/>
        <v>0</v>
      </c>
      <c r="FN125" s="23"/>
    </row>
    <row r="126" spans="1:170" ht="16">
      <c r="A126" s="48" t="s">
        <v>42</v>
      </c>
      <c r="B126" s="23"/>
      <c r="C126" s="49">
        <f t="shared" ref="C126:E126" si="1010">SUM(C121:C125)</f>
        <v>30</v>
      </c>
      <c r="D126" s="49">
        <f t="shared" si="1010"/>
        <v>771</v>
      </c>
      <c r="E126" s="49">
        <f t="shared" si="1010"/>
        <v>26</v>
      </c>
      <c r="F126" s="50">
        <f>IFERROR(SUM(D126/E126),0)</f>
        <v>29.653846153846153</v>
      </c>
      <c r="G126" s="51">
        <f t="shared" ref="G126:H126" si="1011">SUM(G121:G125)</f>
        <v>962</v>
      </c>
      <c r="H126" s="51">
        <f t="shared" si="1011"/>
        <v>-91</v>
      </c>
      <c r="I126" s="52">
        <f t="shared" si="420"/>
        <v>-9.45945945945946E-2</v>
      </c>
      <c r="J126" s="23"/>
      <c r="K126" s="49">
        <f t="shared" ref="K126:M126" si="1012">SUM(K121:K125)</f>
        <v>0</v>
      </c>
      <c r="L126" s="49">
        <f t="shared" si="1012"/>
        <v>0</v>
      </c>
      <c r="M126" s="49">
        <f t="shared" si="1012"/>
        <v>0</v>
      </c>
      <c r="N126" s="50">
        <f>IFERROR(SUM(L126/M126),0)</f>
        <v>0</v>
      </c>
      <c r="O126" s="51">
        <f t="shared" ref="O126:P126" si="1013">SUM(O121:O125)</f>
        <v>0</v>
      </c>
      <c r="P126" s="51">
        <f t="shared" si="1013"/>
        <v>0</v>
      </c>
      <c r="Q126" s="52">
        <f t="shared" si="421"/>
        <v>0</v>
      </c>
      <c r="R126" s="23"/>
      <c r="S126" s="49">
        <f t="shared" ref="S126:U126" si="1014">SUM(S121:S125)</f>
        <v>40</v>
      </c>
      <c r="T126" s="49">
        <f t="shared" si="1014"/>
        <v>1726</v>
      </c>
      <c r="U126" s="49">
        <f t="shared" si="1014"/>
        <v>99</v>
      </c>
      <c r="V126" s="50">
        <f>IFERROR(SUM(T126/U126),0)</f>
        <v>17.434343434343436</v>
      </c>
      <c r="W126" s="51">
        <f t="shared" ref="W126:X126" si="1015">SUM(W121:W125)</f>
        <v>2777</v>
      </c>
      <c r="X126" s="51">
        <f t="shared" si="1015"/>
        <v>755</v>
      </c>
      <c r="Y126" s="52">
        <f t="shared" si="422"/>
        <v>0.2718761253150882</v>
      </c>
      <c r="Z126" s="23"/>
      <c r="AA126" s="49">
        <f t="shared" ref="AA126:AC126" si="1016">SUM(AA121:AA125)</f>
        <v>38</v>
      </c>
      <c r="AB126" s="49">
        <f t="shared" si="1016"/>
        <v>1922</v>
      </c>
      <c r="AC126" s="49">
        <f t="shared" si="1016"/>
        <v>111</v>
      </c>
      <c r="AD126" s="50">
        <f>IFERROR(SUM(AB126/AC126),0)</f>
        <v>17.315315315315317</v>
      </c>
      <c r="AE126" s="51">
        <f t="shared" ref="AE126:AF126" si="1017">SUM(AE121:AE125)</f>
        <v>3272</v>
      </c>
      <c r="AF126" s="51">
        <f t="shared" si="1017"/>
        <v>1162</v>
      </c>
      <c r="AG126" s="52">
        <f t="shared" si="423"/>
        <v>0.35513447432762835</v>
      </c>
      <c r="AH126" s="23"/>
      <c r="AI126" s="49">
        <f t="shared" ref="AI126:AK126" si="1018">SUM(AI121:AI125)</f>
        <v>32.5</v>
      </c>
      <c r="AJ126" s="49">
        <f t="shared" si="1018"/>
        <v>1216</v>
      </c>
      <c r="AK126" s="49">
        <f t="shared" si="1018"/>
        <v>84</v>
      </c>
      <c r="AL126" s="50">
        <f>IFERROR(SUM(AJ126/AK126),0)</f>
        <v>14.476190476190476</v>
      </c>
      <c r="AM126" s="51">
        <f t="shared" ref="AM126:AN126" si="1019">SUM(AM121:AM125)</f>
        <v>1142</v>
      </c>
      <c r="AN126" s="51">
        <f t="shared" si="1019"/>
        <v>-222</v>
      </c>
      <c r="AO126" s="52">
        <f t="shared" si="883"/>
        <v>-0.19439579684763572</v>
      </c>
      <c r="AP126" s="23"/>
      <c r="AQ126" s="49">
        <f t="shared" ref="AQ126:AS126" si="1020">SUM(AQ121:AQ125)</f>
        <v>37</v>
      </c>
      <c r="AR126" s="49">
        <f t="shared" si="1020"/>
        <v>1564</v>
      </c>
      <c r="AS126" s="49">
        <f t="shared" si="1020"/>
        <v>91</v>
      </c>
      <c r="AT126" s="50">
        <f>IFERROR(SUM(AR126/AS126),0)</f>
        <v>17.186813186813186</v>
      </c>
      <c r="AU126" s="51">
        <f t="shared" ref="AU126:AV126" si="1021">SUM(AU121:AU125)</f>
        <v>2565</v>
      </c>
      <c r="AV126" s="51">
        <f t="shared" si="1021"/>
        <v>672</v>
      </c>
      <c r="AW126" s="52">
        <f t="shared" si="425"/>
        <v>0.26198830409356727</v>
      </c>
      <c r="AX126" s="23"/>
      <c r="AY126" s="49">
        <f t="shared" ref="AY126:BA126" si="1022">SUM(AY121:AY125)</f>
        <v>38</v>
      </c>
      <c r="AZ126" s="49">
        <f t="shared" si="1022"/>
        <v>1335</v>
      </c>
      <c r="BA126" s="49">
        <f t="shared" si="1022"/>
        <v>84</v>
      </c>
      <c r="BB126" s="50">
        <f>IFERROR(SUM(AZ126/BA126),0)</f>
        <v>15.892857142857142</v>
      </c>
      <c r="BC126" s="51">
        <f t="shared" ref="BC126:BD126" si="1023">SUM(BC121:BC125)</f>
        <v>2134</v>
      </c>
      <c r="BD126" s="51">
        <f t="shared" si="1023"/>
        <v>473</v>
      </c>
      <c r="BE126" s="52">
        <f t="shared" si="426"/>
        <v>0.22164948453608246</v>
      </c>
      <c r="BF126" s="23"/>
      <c r="BG126" s="49">
        <f t="shared" ref="BG126:BI126" si="1024">SUM(BG121:BG125)</f>
        <v>10.8</v>
      </c>
      <c r="BH126" s="49">
        <f t="shared" si="1024"/>
        <v>455</v>
      </c>
      <c r="BI126" s="49">
        <f t="shared" si="1024"/>
        <v>20</v>
      </c>
      <c r="BJ126" s="50">
        <f>IFERROR(SUM(BH126/BI126),0)</f>
        <v>22.75</v>
      </c>
      <c r="BK126" s="51">
        <f t="shared" ref="BK126:BL126" si="1025">SUM(BK121:BK125)</f>
        <v>551</v>
      </c>
      <c r="BL126" s="51">
        <f t="shared" si="1025"/>
        <v>39</v>
      </c>
      <c r="BM126" s="52">
        <f t="shared" si="427"/>
        <v>7.0780399274047182E-2</v>
      </c>
      <c r="BN126" s="23"/>
      <c r="BO126" s="49">
        <f t="shared" ref="BO126:BQ126" si="1026">SUM(BO121:BO125)</f>
        <v>19.5</v>
      </c>
      <c r="BP126" s="49">
        <f t="shared" si="1026"/>
        <v>261</v>
      </c>
      <c r="BQ126" s="49">
        <f t="shared" si="1026"/>
        <v>15</v>
      </c>
      <c r="BR126" s="50">
        <f>IFERROR(SUM(BP126/BQ126),0)</f>
        <v>17.399999999999999</v>
      </c>
      <c r="BS126" s="51">
        <f t="shared" ref="BS126:BT126" si="1027">SUM(BS121:BS125)</f>
        <v>964</v>
      </c>
      <c r="BT126" s="51">
        <f t="shared" si="1027"/>
        <v>440</v>
      </c>
      <c r="BU126" s="52">
        <f t="shared" si="428"/>
        <v>0.45643153526970953</v>
      </c>
      <c r="BV126" s="23"/>
      <c r="BW126" s="49">
        <f t="shared" ref="BW126:BY126" si="1028">SUM(BW121:BW125)</f>
        <v>2.8</v>
      </c>
      <c r="BX126" s="49">
        <f t="shared" si="1028"/>
        <v>167</v>
      </c>
      <c r="BY126" s="49">
        <f t="shared" si="1028"/>
        <v>5</v>
      </c>
      <c r="BZ126" s="50">
        <f>IFERROR(SUM(BX126/BY126),0)</f>
        <v>33.4</v>
      </c>
      <c r="CA126" s="51">
        <f t="shared" ref="CA126:CB126" si="1029">SUM(CA121:CA125)</f>
        <v>109</v>
      </c>
      <c r="CB126" s="51">
        <f t="shared" si="1029"/>
        <v>-48</v>
      </c>
      <c r="CC126" s="52">
        <f t="shared" si="429"/>
        <v>-0.44036697247706424</v>
      </c>
      <c r="CD126" s="23"/>
      <c r="CE126" s="49">
        <f t="shared" ref="CE126:CG126" si="1030">SUM(CE121:CE125)</f>
        <v>0</v>
      </c>
      <c r="CF126" s="49">
        <f t="shared" si="1030"/>
        <v>0</v>
      </c>
      <c r="CG126" s="49">
        <f t="shared" si="1030"/>
        <v>0</v>
      </c>
      <c r="CH126" s="50">
        <f>IFERROR(SUM(CF126/CG126),0)</f>
        <v>0</v>
      </c>
      <c r="CI126" s="51">
        <f t="shared" ref="CI126:CJ126" si="1031">SUM(CI121:CI125)</f>
        <v>0</v>
      </c>
      <c r="CJ126" s="51">
        <f t="shared" si="1031"/>
        <v>0</v>
      </c>
      <c r="CK126" s="52">
        <f t="shared" si="430"/>
        <v>0</v>
      </c>
      <c r="CL126" s="23"/>
      <c r="CM126" s="49">
        <f t="shared" ref="CM126:CO126" si="1032">SUM(CM121:CM125)</f>
        <v>17.499999999999996</v>
      </c>
      <c r="CN126" s="49">
        <f t="shared" si="1032"/>
        <v>989</v>
      </c>
      <c r="CO126" s="49">
        <f t="shared" si="1032"/>
        <v>66</v>
      </c>
      <c r="CP126" s="50">
        <f>IFERROR(SUM(CN126/CO126),0)</f>
        <v>14.984848484848484</v>
      </c>
      <c r="CQ126" s="51">
        <f t="shared" ref="CQ126:CR126" si="1033">SUM(CQ121:CQ125)</f>
        <v>1446</v>
      </c>
      <c r="CR126" s="51">
        <f t="shared" si="1033"/>
        <v>502</v>
      </c>
      <c r="CS126" s="52">
        <f t="shared" si="431"/>
        <v>0.34716459197786997</v>
      </c>
      <c r="CT126" s="23"/>
      <c r="CU126" s="49">
        <f t="shared" ref="CU126:CW126" si="1034">SUM(CU121:CU125)</f>
        <v>29.2</v>
      </c>
      <c r="CV126" s="49">
        <f t="shared" si="1034"/>
        <v>1619</v>
      </c>
      <c r="CW126" s="49">
        <f t="shared" si="1034"/>
        <v>97</v>
      </c>
      <c r="CX126" s="50">
        <f>IFERROR(SUM(CV126/CW126),0)</f>
        <v>16.690721649484537</v>
      </c>
      <c r="CY126" s="51">
        <f t="shared" ref="CY126:CZ126" si="1035">SUM(CY121:CY125)</f>
        <v>2193</v>
      </c>
      <c r="CZ126" s="51">
        <f t="shared" si="1035"/>
        <v>595</v>
      </c>
      <c r="DA126" s="52">
        <f t="shared" si="432"/>
        <v>0.27131782945736432</v>
      </c>
      <c r="DB126" s="23"/>
      <c r="DC126" s="49">
        <f t="shared" ref="DC126:DE126" si="1036">SUM(DC121:DC125)</f>
        <v>31</v>
      </c>
      <c r="DD126" s="49">
        <f t="shared" si="1036"/>
        <v>1820</v>
      </c>
      <c r="DE126" s="49">
        <f t="shared" si="1036"/>
        <v>62</v>
      </c>
      <c r="DF126" s="50">
        <f>IFERROR(SUM(DD126/DE126),0)</f>
        <v>29.35483870967742</v>
      </c>
      <c r="DG126" s="51">
        <f t="shared" ref="DG126:DH126" si="1037">SUM(DG121:DG125)</f>
        <v>1749</v>
      </c>
      <c r="DH126" s="51">
        <f t="shared" si="1037"/>
        <v>105</v>
      </c>
      <c r="DI126" s="52">
        <f t="shared" si="433"/>
        <v>6.0034305317324184E-2</v>
      </c>
      <c r="DJ126" s="23"/>
      <c r="DK126" s="49">
        <f t="shared" ref="DK126:DM126" si="1038">SUM(DK121:DK125)</f>
        <v>0</v>
      </c>
      <c r="DL126" s="49">
        <f t="shared" si="1038"/>
        <v>0</v>
      </c>
      <c r="DM126" s="49">
        <f t="shared" si="1038"/>
        <v>0</v>
      </c>
      <c r="DN126" s="50">
        <f>IFERROR(SUM(DL126/DM126),0)</f>
        <v>0</v>
      </c>
      <c r="DO126" s="51">
        <f t="shared" ref="DO126:DP126" si="1039">SUM(DO121:DO125)</f>
        <v>0</v>
      </c>
      <c r="DP126" s="51">
        <f t="shared" si="1039"/>
        <v>0</v>
      </c>
      <c r="DQ126" s="52">
        <f t="shared" si="434"/>
        <v>0</v>
      </c>
      <c r="DR126" s="23"/>
      <c r="DS126" s="49">
        <f t="shared" ref="DS126:DU126" si="1040">SUM(DS121:DS125)</f>
        <v>20</v>
      </c>
      <c r="DT126" s="49">
        <f t="shared" si="1040"/>
        <v>865</v>
      </c>
      <c r="DU126" s="49">
        <f t="shared" si="1040"/>
        <v>43</v>
      </c>
      <c r="DV126" s="50">
        <f>IFERROR(SUM(DT126/DU126),0)</f>
        <v>20.11627906976744</v>
      </c>
      <c r="DW126" s="51">
        <f t="shared" ref="DW126:DX126" si="1041">SUM(DW121:DW125)</f>
        <v>1016</v>
      </c>
      <c r="DX126" s="51">
        <f t="shared" si="1041"/>
        <v>128</v>
      </c>
      <c r="DY126" s="52">
        <f t="shared" si="435"/>
        <v>0.12598425196850394</v>
      </c>
      <c r="DZ126" s="23"/>
      <c r="EA126" s="49">
        <f t="shared" ref="EA126:EC126" si="1042">SUM(EA121:EA125)</f>
        <v>26.2</v>
      </c>
      <c r="EB126" s="49">
        <f t="shared" si="1042"/>
        <v>1469</v>
      </c>
      <c r="EC126" s="49">
        <f t="shared" si="1042"/>
        <v>89</v>
      </c>
      <c r="ED126" s="50">
        <f>IFERROR(SUM(EB126/EC126),0)</f>
        <v>16.50561797752809</v>
      </c>
      <c r="EE126" s="51">
        <f t="shared" ref="EE126:EF126" si="1043">SUM(EE121:EE125)</f>
        <v>2493</v>
      </c>
      <c r="EF126" s="51">
        <f t="shared" si="1043"/>
        <v>1172</v>
      </c>
      <c r="EG126" s="52">
        <f t="shared" si="436"/>
        <v>0.47011632571199358</v>
      </c>
      <c r="EH126" s="23"/>
      <c r="EI126" s="49">
        <f t="shared" ref="EI126:EK126" si="1044">SUM(EI121:EI125)</f>
        <v>0</v>
      </c>
      <c r="EJ126" s="49">
        <f t="shared" si="1044"/>
        <v>0</v>
      </c>
      <c r="EK126" s="49">
        <f t="shared" si="1044"/>
        <v>0</v>
      </c>
      <c r="EL126" s="50">
        <f>IFERROR(SUM(EJ126/EK126),0)</f>
        <v>0</v>
      </c>
      <c r="EM126" s="51">
        <f t="shared" ref="EM126:EN126" si="1045">SUM(EM121:EM125)</f>
        <v>0</v>
      </c>
      <c r="EN126" s="51">
        <f t="shared" si="1045"/>
        <v>0</v>
      </c>
      <c r="EO126" s="52">
        <f t="shared" si="840"/>
        <v>0</v>
      </c>
      <c r="EP126" s="23"/>
      <c r="EQ126" s="49">
        <f t="shared" ref="EQ126:ES126" si="1046">SUM(EQ121:EQ125)</f>
        <v>29.099999999999998</v>
      </c>
      <c r="ER126" s="49">
        <f t="shared" si="1046"/>
        <v>1451</v>
      </c>
      <c r="ES126" s="49">
        <f t="shared" si="1046"/>
        <v>66</v>
      </c>
      <c r="ET126" s="50">
        <f>IFERROR(SUM(ER126/ES126),0)</f>
        <v>21.984848484848484</v>
      </c>
      <c r="EU126" s="51">
        <f t="shared" ref="EU126:EV126" si="1047">SUM(EU121:EU125)</f>
        <v>2154</v>
      </c>
      <c r="EV126" s="51">
        <f t="shared" si="1047"/>
        <v>727</v>
      </c>
      <c r="EW126" s="52">
        <f t="shared" si="438"/>
        <v>0.3375116063138347</v>
      </c>
      <c r="EX126" s="23"/>
      <c r="EY126" s="49">
        <f t="shared" ref="EY126:FA126" si="1048">SUM(EY121:EY125)</f>
        <v>0</v>
      </c>
      <c r="EZ126" s="49">
        <f t="shared" si="1048"/>
        <v>0</v>
      </c>
      <c r="FA126" s="49">
        <f t="shared" si="1048"/>
        <v>0</v>
      </c>
      <c r="FB126" s="50">
        <f>IFERROR(SUM(EZ126/FA126),0)</f>
        <v>0</v>
      </c>
      <c r="FC126" s="51">
        <f t="shared" ref="FC126:FD126" si="1049">SUM(FC121:FC125)</f>
        <v>0</v>
      </c>
      <c r="FD126" s="51">
        <f t="shared" si="1049"/>
        <v>0</v>
      </c>
      <c r="FE126" s="52">
        <f t="shared" si="439"/>
        <v>0</v>
      </c>
      <c r="FF126" s="23"/>
      <c r="FG126" s="49">
        <f t="shared" ref="FG126:FI126" si="1050">SUM(FG121:FG125)</f>
        <v>0</v>
      </c>
      <c r="FH126" s="49">
        <f t="shared" si="1050"/>
        <v>0</v>
      </c>
      <c r="FI126" s="49">
        <f t="shared" si="1050"/>
        <v>0</v>
      </c>
      <c r="FJ126" s="50">
        <f>IFERROR(SUM(FH126/FI126),0)</f>
        <v>0</v>
      </c>
      <c r="FK126" s="51">
        <f t="shared" ref="FK126:FL126" si="1051">SUM(FK121:FK125)</f>
        <v>0</v>
      </c>
      <c r="FL126" s="51">
        <f t="shared" si="1051"/>
        <v>0</v>
      </c>
      <c r="FM126" s="52">
        <f t="shared" si="440"/>
        <v>0</v>
      </c>
      <c r="FN126" s="23"/>
    </row>
    <row r="127" spans="1:170" ht="16">
      <c r="A127" s="36">
        <v>42510</v>
      </c>
      <c r="B127" s="23"/>
      <c r="C127" s="37"/>
      <c r="D127" s="37"/>
      <c r="E127" s="37"/>
      <c r="F127" s="38"/>
      <c r="G127" s="39"/>
      <c r="H127" s="39"/>
      <c r="I127" s="40">
        <f t="shared" si="420"/>
        <v>0</v>
      </c>
      <c r="J127" s="23"/>
      <c r="K127" s="37"/>
      <c r="L127" s="37"/>
      <c r="M127" s="37"/>
      <c r="N127" s="38"/>
      <c r="O127" s="39"/>
      <c r="P127" s="39"/>
      <c r="Q127" s="40">
        <f t="shared" si="421"/>
        <v>0</v>
      </c>
      <c r="R127" s="23"/>
      <c r="S127" s="37">
        <v>8</v>
      </c>
      <c r="T127" s="37">
        <v>421</v>
      </c>
      <c r="U127" s="37">
        <v>27</v>
      </c>
      <c r="V127" s="38"/>
      <c r="W127" s="39">
        <v>550</v>
      </c>
      <c r="X127" s="39">
        <v>94</v>
      </c>
      <c r="Y127" s="40">
        <f t="shared" si="422"/>
        <v>0.1709090909090909</v>
      </c>
      <c r="Z127" s="23"/>
      <c r="AA127" s="37">
        <v>8</v>
      </c>
      <c r="AB127" s="37">
        <v>432</v>
      </c>
      <c r="AC127" s="37">
        <v>30</v>
      </c>
      <c r="AD127" s="38"/>
      <c r="AE127" s="39">
        <v>748</v>
      </c>
      <c r="AF127" s="39">
        <v>282</v>
      </c>
      <c r="AG127" s="40">
        <f t="shared" si="423"/>
        <v>0.3770053475935829</v>
      </c>
      <c r="AH127" s="23"/>
      <c r="AI127" s="37">
        <v>8.3000000000000007</v>
      </c>
      <c r="AJ127" s="37">
        <v>331</v>
      </c>
      <c r="AK127" s="37">
        <v>29</v>
      </c>
      <c r="AL127" s="38"/>
      <c r="AM127" s="39">
        <v>588</v>
      </c>
      <c r="AN127" s="39">
        <v>215</v>
      </c>
      <c r="AO127" s="40">
        <f t="shared" si="883"/>
        <v>0.36564625850340138</v>
      </c>
      <c r="AP127" s="23"/>
      <c r="AQ127" s="37">
        <v>8</v>
      </c>
      <c r="AR127" s="37">
        <v>350</v>
      </c>
      <c r="AS127" s="37">
        <v>17</v>
      </c>
      <c r="AT127" s="38"/>
      <c r="AU127" s="39">
        <v>526</v>
      </c>
      <c r="AV127" s="39">
        <v>106</v>
      </c>
      <c r="AW127" s="40">
        <f t="shared" si="425"/>
        <v>0.20152091254752852</v>
      </c>
      <c r="AX127" s="23"/>
      <c r="AY127" s="37">
        <v>8</v>
      </c>
      <c r="AZ127" s="37">
        <v>342</v>
      </c>
      <c r="BA127" s="37">
        <v>12</v>
      </c>
      <c r="BB127" s="38"/>
      <c r="BC127" s="39">
        <v>312</v>
      </c>
      <c r="BD127" s="39">
        <v>-90</v>
      </c>
      <c r="BE127" s="40">
        <f t="shared" si="426"/>
        <v>-0.28846153846153844</v>
      </c>
      <c r="BF127" s="23"/>
      <c r="BG127" s="154"/>
      <c r="BH127" s="154"/>
      <c r="BI127" s="154"/>
      <c r="BJ127" s="38"/>
      <c r="BK127" s="155"/>
      <c r="BL127" s="155"/>
      <c r="BM127" s="40">
        <f t="shared" si="427"/>
        <v>0</v>
      </c>
      <c r="BN127" s="23"/>
      <c r="BO127" s="37">
        <v>2</v>
      </c>
      <c r="BP127" s="37">
        <v>22</v>
      </c>
      <c r="BQ127" s="37">
        <v>3</v>
      </c>
      <c r="BR127" s="38"/>
      <c r="BS127" s="39">
        <v>73</v>
      </c>
      <c r="BT127" s="39">
        <v>21</v>
      </c>
      <c r="BU127" s="40">
        <f t="shared" si="428"/>
        <v>0.28767123287671231</v>
      </c>
      <c r="BV127" s="23"/>
      <c r="BW127" s="37">
        <v>4</v>
      </c>
      <c r="BX127" s="37">
        <v>143</v>
      </c>
      <c r="BY127" s="37">
        <v>9</v>
      </c>
      <c r="BZ127" s="38"/>
      <c r="CA127" s="39">
        <v>72</v>
      </c>
      <c r="CB127" s="39">
        <v>-90</v>
      </c>
      <c r="CC127" s="40">
        <f t="shared" si="429"/>
        <v>-1.25</v>
      </c>
      <c r="CD127" s="23"/>
      <c r="CE127" s="37"/>
      <c r="CF127" s="37"/>
      <c r="CG127" s="37"/>
      <c r="CH127" s="38"/>
      <c r="CI127" s="39"/>
      <c r="CJ127" s="39"/>
      <c r="CK127" s="40">
        <f t="shared" si="430"/>
        <v>0</v>
      </c>
      <c r="CL127" s="23"/>
      <c r="CM127" s="37">
        <v>6</v>
      </c>
      <c r="CN127" s="37">
        <v>307</v>
      </c>
      <c r="CO127" s="37">
        <v>23</v>
      </c>
      <c r="CP127" s="38"/>
      <c r="CQ127" s="39">
        <v>595</v>
      </c>
      <c r="CR127" s="39">
        <v>288</v>
      </c>
      <c r="CS127" s="40">
        <f t="shared" si="431"/>
        <v>0.48403361344537815</v>
      </c>
      <c r="CT127" s="23"/>
      <c r="CU127" s="37">
        <v>5.3</v>
      </c>
      <c r="CV127" s="37">
        <v>270</v>
      </c>
      <c r="CW127" s="37">
        <v>18</v>
      </c>
      <c r="CX127" s="38"/>
      <c r="CY127" s="39">
        <v>250</v>
      </c>
      <c r="CZ127" s="39">
        <v>-31</v>
      </c>
      <c r="DA127" s="40">
        <f t="shared" si="432"/>
        <v>-0.124</v>
      </c>
      <c r="DB127" s="23"/>
      <c r="DC127" s="37">
        <v>5</v>
      </c>
      <c r="DD127" s="37">
        <v>220</v>
      </c>
      <c r="DE127" s="37">
        <v>10</v>
      </c>
      <c r="DF127" s="38"/>
      <c r="DG127" s="39">
        <v>232</v>
      </c>
      <c r="DH127" s="39">
        <v>7</v>
      </c>
      <c r="DI127" s="40">
        <f t="shared" si="433"/>
        <v>3.017241379310345E-2</v>
      </c>
      <c r="DJ127" s="23"/>
      <c r="DK127" s="37"/>
      <c r="DL127" s="37"/>
      <c r="DM127" s="37"/>
      <c r="DN127" s="38"/>
      <c r="DO127" s="39"/>
      <c r="DP127" s="39"/>
      <c r="DQ127" s="40">
        <f t="shared" si="434"/>
        <v>0</v>
      </c>
      <c r="DR127" s="23"/>
      <c r="DS127" s="37">
        <v>4</v>
      </c>
      <c r="DT127" s="37">
        <v>167</v>
      </c>
      <c r="DU127" s="37">
        <v>5</v>
      </c>
      <c r="DV127" s="38"/>
      <c r="DW127" s="39">
        <v>86</v>
      </c>
      <c r="DX127" s="39">
        <v>-90</v>
      </c>
      <c r="DY127" s="40">
        <f t="shared" si="435"/>
        <v>-1.0465116279069768</v>
      </c>
      <c r="DZ127" s="23"/>
      <c r="EA127" s="37">
        <v>6.3</v>
      </c>
      <c r="EB127" s="37">
        <v>356</v>
      </c>
      <c r="EC127" s="37">
        <v>26</v>
      </c>
      <c r="ED127" s="38"/>
      <c r="EE127" s="39">
        <v>855</v>
      </c>
      <c r="EF127" s="39">
        <v>521</v>
      </c>
      <c r="EG127" s="40">
        <f t="shared" si="436"/>
        <v>0.60935672514619887</v>
      </c>
      <c r="EH127" s="23"/>
      <c r="EI127" s="37"/>
      <c r="EJ127" s="37"/>
      <c r="EK127" s="37"/>
      <c r="EL127" s="38"/>
      <c r="EM127" s="39"/>
      <c r="EN127" s="39"/>
      <c r="EO127" s="40">
        <f t="shared" si="840"/>
        <v>0</v>
      </c>
      <c r="EP127" s="23"/>
      <c r="EQ127" s="37">
        <v>5.4</v>
      </c>
      <c r="ER127" s="37">
        <v>288</v>
      </c>
      <c r="ES127" s="37">
        <v>17</v>
      </c>
      <c r="ET127" s="38"/>
      <c r="EU127" s="39">
        <v>506</v>
      </c>
      <c r="EV127" s="39">
        <v>226</v>
      </c>
      <c r="EW127" s="40">
        <f t="shared" si="438"/>
        <v>0.44664031620553357</v>
      </c>
      <c r="EX127" s="23"/>
      <c r="EY127" s="37"/>
      <c r="EZ127" s="37"/>
      <c r="FA127" s="37"/>
      <c r="FB127" s="38"/>
      <c r="FC127" s="39"/>
      <c r="FD127" s="39"/>
      <c r="FE127" s="40">
        <f t="shared" si="439"/>
        <v>0</v>
      </c>
      <c r="FF127" s="23"/>
      <c r="FG127" s="37"/>
      <c r="FH127" s="37"/>
      <c r="FI127" s="37"/>
      <c r="FJ127" s="38"/>
      <c r="FK127" s="39"/>
      <c r="FL127" s="39"/>
      <c r="FM127" s="40">
        <f t="shared" si="440"/>
        <v>0</v>
      </c>
      <c r="FN127" s="23"/>
    </row>
    <row r="128" spans="1:170" ht="16">
      <c r="A128" s="36">
        <v>42511</v>
      </c>
      <c r="B128" s="23"/>
      <c r="C128" s="37">
        <v>4</v>
      </c>
      <c r="D128" s="37">
        <v>75</v>
      </c>
      <c r="E128" s="37">
        <v>4</v>
      </c>
      <c r="F128" s="38"/>
      <c r="G128" s="39">
        <v>31</v>
      </c>
      <c r="H128" s="39">
        <v>-93</v>
      </c>
      <c r="I128" s="40">
        <f t="shared" si="420"/>
        <v>-3</v>
      </c>
      <c r="J128" s="23"/>
      <c r="K128" s="37"/>
      <c r="L128" s="37"/>
      <c r="M128" s="37"/>
      <c r="N128" s="38"/>
      <c r="O128" s="39"/>
      <c r="P128" s="39"/>
      <c r="Q128" s="40">
        <f t="shared" si="421"/>
        <v>0</v>
      </c>
      <c r="R128" s="23"/>
      <c r="S128" s="37">
        <v>8</v>
      </c>
      <c r="T128" s="37">
        <v>418</v>
      </c>
      <c r="U128" s="37">
        <v>28</v>
      </c>
      <c r="V128" s="38"/>
      <c r="W128" s="39">
        <v>731</v>
      </c>
      <c r="X128" s="39">
        <v>282</v>
      </c>
      <c r="Y128" s="40">
        <f t="shared" si="422"/>
        <v>0.38577291381668949</v>
      </c>
      <c r="Z128" s="23"/>
      <c r="AA128" s="37">
        <v>8</v>
      </c>
      <c r="AB128" s="37">
        <v>408</v>
      </c>
      <c r="AC128" s="37">
        <v>25</v>
      </c>
      <c r="AD128" s="38"/>
      <c r="AE128" s="39">
        <v>897</v>
      </c>
      <c r="AF128" s="39">
        <v>450</v>
      </c>
      <c r="AG128" s="40">
        <f t="shared" si="423"/>
        <v>0.50167224080267558</v>
      </c>
      <c r="AH128" s="23"/>
      <c r="AI128" s="154"/>
      <c r="AJ128" s="154"/>
      <c r="AK128" s="154"/>
      <c r="AL128" s="38"/>
      <c r="AM128" s="155"/>
      <c r="AN128" s="155"/>
      <c r="AO128" s="40">
        <f t="shared" si="883"/>
        <v>0</v>
      </c>
      <c r="AP128" s="23"/>
      <c r="AQ128" s="37">
        <v>8</v>
      </c>
      <c r="AR128" s="37">
        <v>410</v>
      </c>
      <c r="AS128" s="37">
        <v>16</v>
      </c>
      <c r="AT128" s="38"/>
      <c r="AU128" s="39">
        <v>463</v>
      </c>
      <c r="AV128" s="39">
        <v>11</v>
      </c>
      <c r="AW128" s="40">
        <f t="shared" si="425"/>
        <v>2.3758099352051837E-2</v>
      </c>
      <c r="AX128" s="23"/>
      <c r="AY128" s="37">
        <v>8</v>
      </c>
      <c r="AZ128" s="37">
        <v>244</v>
      </c>
      <c r="BA128" s="37">
        <v>16</v>
      </c>
      <c r="BB128" s="38"/>
      <c r="BC128" s="39">
        <v>540</v>
      </c>
      <c r="BD128" s="39">
        <v>199</v>
      </c>
      <c r="BE128" s="40">
        <f t="shared" si="426"/>
        <v>0.36851851851851852</v>
      </c>
      <c r="BF128" s="23"/>
      <c r="BG128" s="37"/>
      <c r="BH128" s="37"/>
      <c r="BI128" s="37"/>
      <c r="BJ128" s="38"/>
      <c r="BK128" s="39"/>
      <c r="BL128" s="39"/>
      <c r="BM128" s="40">
        <f t="shared" si="427"/>
        <v>0</v>
      </c>
      <c r="BN128" s="23"/>
      <c r="BO128" s="37">
        <v>1.2</v>
      </c>
      <c r="BP128" s="37">
        <v>14</v>
      </c>
      <c r="BQ128" s="37">
        <v>2</v>
      </c>
      <c r="BR128" s="38"/>
      <c r="BS128" s="39">
        <v>105</v>
      </c>
      <c r="BT128" s="39">
        <v>74</v>
      </c>
      <c r="BU128" s="40">
        <f t="shared" si="428"/>
        <v>0.70476190476190481</v>
      </c>
      <c r="BV128" s="23"/>
      <c r="BW128" s="37"/>
      <c r="BX128" s="37"/>
      <c r="BY128" s="37"/>
      <c r="BZ128" s="38"/>
      <c r="CA128" s="39"/>
      <c r="CB128" s="39"/>
      <c r="CC128" s="40">
        <f t="shared" si="429"/>
        <v>0</v>
      </c>
      <c r="CD128" s="23"/>
      <c r="CE128" s="37"/>
      <c r="CF128" s="37"/>
      <c r="CG128" s="37"/>
      <c r="CH128" s="38"/>
      <c r="CI128" s="39"/>
      <c r="CJ128" s="39"/>
      <c r="CK128" s="40">
        <f t="shared" si="430"/>
        <v>0</v>
      </c>
      <c r="CL128" s="23"/>
      <c r="CM128" s="37">
        <v>6.1</v>
      </c>
      <c r="CN128" s="37">
        <v>221</v>
      </c>
      <c r="CO128" s="37">
        <v>16</v>
      </c>
      <c r="CP128" s="38"/>
      <c r="CQ128" s="39">
        <v>297</v>
      </c>
      <c r="CR128" s="39">
        <v>44</v>
      </c>
      <c r="CS128" s="40">
        <f t="shared" si="431"/>
        <v>0.14814814814814814</v>
      </c>
      <c r="CT128" s="23"/>
      <c r="CU128" s="37">
        <v>6.3</v>
      </c>
      <c r="CV128" s="37">
        <v>405</v>
      </c>
      <c r="CW128" s="37">
        <v>17</v>
      </c>
      <c r="CX128" s="38"/>
      <c r="CY128" s="39">
        <v>373</v>
      </c>
      <c r="CZ128" s="39">
        <v>8</v>
      </c>
      <c r="DA128" s="40">
        <f t="shared" si="432"/>
        <v>2.1447721179624665E-2</v>
      </c>
      <c r="DB128" s="23"/>
      <c r="DC128" s="37">
        <v>5.2</v>
      </c>
      <c r="DD128" s="37">
        <v>240</v>
      </c>
      <c r="DE128" s="37">
        <v>8</v>
      </c>
      <c r="DF128" s="38"/>
      <c r="DG128" s="39">
        <v>281</v>
      </c>
      <c r="DH128" s="39">
        <v>44</v>
      </c>
      <c r="DI128" s="40">
        <f t="shared" si="433"/>
        <v>0.15658362989323843</v>
      </c>
      <c r="DJ128" s="23"/>
      <c r="DK128" s="37"/>
      <c r="DL128" s="37"/>
      <c r="DM128" s="37"/>
      <c r="DN128" s="38"/>
      <c r="DO128" s="39"/>
      <c r="DP128" s="39"/>
      <c r="DQ128" s="40">
        <f t="shared" si="434"/>
        <v>0</v>
      </c>
      <c r="DR128" s="23"/>
      <c r="DS128" s="37">
        <v>4</v>
      </c>
      <c r="DT128" s="37">
        <v>200</v>
      </c>
      <c r="DU128" s="37">
        <v>6</v>
      </c>
      <c r="DV128" s="38"/>
      <c r="DW128" s="39">
        <v>220</v>
      </c>
      <c r="DX128" s="39">
        <v>26</v>
      </c>
      <c r="DY128" s="40">
        <f t="shared" si="435"/>
        <v>0.11818181818181818</v>
      </c>
      <c r="DZ128" s="23"/>
      <c r="EA128" s="37">
        <v>8</v>
      </c>
      <c r="EB128" s="37">
        <v>361</v>
      </c>
      <c r="EC128" s="37">
        <v>32</v>
      </c>
      <c r="ED128" s="38"/>
      <c r="EE128" s="39">
        <v>896</v>
      </c>
      <c r="EF128" s="39">
        <v>531</v>
      </c>
      <c r="EG128" s="40">
        <f t="shared" si="436"/>
        <v>0.5926339285714286</v>
      </c>
      <c r="EH128" s="23"/>
      <c r="EI128" s="37"/>
      <c r="EJ128" s="37"/>
      <c r="EK128" s="37"/>
      <c r="EL128" s="38"/>
      <c r="EM128" s="39"/>
      <c r="EN128" s="39"/>
      <c r="EO128" s="40">
        <f t="shared" si="840"/>
        <v>0</v>
      </c>
      <c r="EP128" s="23"/>
      <c r="EQ128" s="37">
        <v>5.4</v>
      </c>
      <c r="ER128" s="37">
        <v>253</v>
      </c>
      <c r="ES128" s="37">
        <v>21</v>
      </c>
      <c r="ET128" s="38"/>
      <c r="EU128" s="39">
        <v>518</v>
      </c>
      <c r="EV128" s="39">
        <v>261</v>
      </c>
      <c r="EW128" s="40">
        <f t="shared" si="438"/>
        <v>0.50386100386100385</v>
      </c>
      <c r="EX128" s="23"/>
      <c r="EY128" s="37"/>
      <c r="EZ128" s="37"/>
      <c r="FA128" s="37"/>
      <c r="FB128" s="38"/>
      <c r="FC128" s="39"/>
      <c r="FD128" s="39"/>
      <c r="FE128" s="40">
        <f t="shared" si="439"/>
        <v>0</v>
      </c>
      <c r="FF128" s="23"/>
      <c r="FG128" s="37"/>
      <c r="FH128" s="37"/>
      <c r="FI128" s="37"/>
      <c r="FJ128" s="38"/>
      <c r="FK128" s="39"/>
      <c r="FL128" s="39"/>
      <c r="FM128" s="40">
        <f t="shared" si="440"/>
        <v>0</v>
      </c>
      <c r="FN128" s="23"/>
    </row>
    <row r="129" spans="1:170" ht="16">
      <c r="A129" s="36">
        <v>42512</v>
      </c>
      <c r="B129" s="23"/>
      <c r="C129" s="132">
        <v>4</v>
      </c>
      <c r="D129" s="132">
        <v>136</v>
      </c>
      <c r="E129" s="132">
        <v>5</v>
      </c>
      <c r="F129" s="139"/>
      <c r="G129" s="140">
        <v>203</v>
      </c>
      <c r="H129" s="140">
        <v>39</v>
      </c>
      <c r="I129" s="141">
        <f t="shared" si="420"/>
        <v>0.19211822660098521</v>
      </c>
      <c r="J129" s="23"/>
      <c r="K129" s="132"/>
      <c r="L129" s="132"/>
      <c r="M129" s="132"/>
      <c r="N129" s="139"/>
      <c r="O129" s="140"/>
      <c r="P129" s="140"/>
      <c r="Q129" s="141">
        <f t="shared" si="421"/>
        <v>0</v>
      </c>
      <c r="R129" s="23"/>
      <c r="S129" s="132">
        <v>8</v>
      </c>
      <c r="T129" s="132">
        <v>329</v>
      </c>
      <c r="U129" s="132">
        <v>12</v>
      </c>
      <c r="V129" s="139"/>
      <c r="W129" s="140">
        <v>441</v>
      </c>
      <c r="X129" s="140">
        <v>36</v>
      </c>
      <c r="Y129" s="141">
        <f t="shared" si="422"/>
        <v>8.1632653061224483E-2</v>
      </c>
      <c r="Z129" s="23"/>
      <c r="AA129" s="132">
        <v>8</v>
      </c>
      <c r="AB129" s="132">
        <v>349</v>
      </c>
      <c r="AC129" s="132">
        <v>26</v>
      </c>
      <c r="AD129" s="139"/>
      <c r="AE129" s="140">
        <v>670</v>
      </c>
      <c r="AF129" s="140">
        <v>248</v>
      </c>
      <c r="AG129" s="141">
        <f t="shared" si="423"/>
        <v>0.37014925373134328</v>
      </c>
      <c r="AH129" s="23"/>
      <c r="AI129" s="132"/>
      <c r="AJ129" s="132"/>
      <c r="AK129" s="132"/>
      <c r="AL129" s="139"/>
      <c r="AM129" s="140"/>
      <c r="AN129" s="140"/>
      <c r="AO129" s="141">
        <f t="shared" si="883"/>
        <v>0</v>
      </c>
      <c r="AP129" s="23"/>
      <c r="AQ129" s="132">
        <v>8</v>
      </c>
      <c r="AR129" s="132">
        <v>392</v>
      </c>
      <c r="AS129" s="132">
        <v>17</v>
      </c>
      <c r="AT129" s="139"/>
      <c r="AU129" s="140">
        <v>488</v>
      </c>
      <c r="AV129" s="140">
        <v>37</v>
      </c>
      <c r="AW129" s="141">
        <f t="shared" si="425"/>
        <v>7.5819672131147542E-2</v>
      </c>
      <c r="AX129" s="23"/>
      <c r="AY129" s="132">
        <v>8</v>
      </c>
      <c r="AZ129" s="132">
        <v>315</v>
      </c>
      <c r="BA129" s="132">
        <v>15</v>
      </c>
      <c r="BB129" s="139"/>
      <c r="BC129" s="140">
        <v>455</v>
      </c>
      <c r="BD129" s="140">
        <v>64</v>
      </c>
      <c r="BE129" s="141">
        <f t="shared" si="426"/>
        <v>0.14065934065934066</v>
      </c>
      <c r="BF129" s="23"/>
      <c r="BG129" s="132"/>
      <c r="BH129" s="132"/>
      <c r="BI129" s="132"/>
      <c r="BJ129" s="139"/>
      <c r="BK129" s="140"/>
      <c r="BL129" s="140"/>
      <c r="BM129" s="141">
        <f t="shared" si="427"/>
        <v>0</v>
      </c>
      <c r="BN129" s="23"/>
      <c r="BO129" s="132">
        <v>2</v>
      </c>
      <c r="BP129" s="132">
        <v>47</v>
      </c>
      <c r="BQ129" s="132">
        <v>7</v>
      </c>
      <c r="BR129" s="139"/>
      <c r="BS129" s="140">
        <v>281</v>
      </c>
      <c r="BT129" s="140">
        <v>207</v>
      </c>
      <c r="BU129" s="141">
        <f t="shared" si="428"/>
        <v>0.73665480427046259</v>
      </c>
      <c r="BV129" s="23"/>
      <c r="BW129" s="132"/>
      <c r="BX129" s="132"/>
      <c r="BY129" s="132"/>
      <c r="BZ129" s="139"/>
      <c r="CA129" s="140"/>
      <c r="CB129" s="140"/>
      <c r="CC129" s="141">
        <f t="shared" si="429"/>
        <v>0</v>
      </c>
      <c r="CD129" s="23"/>
      <c r="CE129" s="132"/>
      <c r="CF129" s="132"/>
      <c r="CG129" s="132"/>
      <c r="CH129" s="139"/>
      <c r="CI129" s="140"/>
      <c r="CJ129" s="140"/>
      <c r="CK129" s="141">
        <f t="shared" si="430"/>
        <v>0</v>
      </c>
      <c r="CL129" s="23"/>
      <c r="CM129" s="132">
        <v>4</v>
      </c>
      <c r="CN129" s="132">
        <v>225</v>
      </c>
      <c r="CO129" s="132">
        <v>18</v>
      </c>
      <c r="CP129" s="139"/>
      <c r="CQ129" s="140">
        <v>471</v>
      </c>
      <c r="CR129" s="140">
        <v>251</v>
      </c>
      <c r="CS129" s="141">
        <f t="shared" si="431"/>
        <v>0.53290870488322717</v>
      </c>
      <c r="CT129" s="23"/>
      <c r="CU129" s="132">
        <v>5</v>
      </c>
      <c r="CV129" s="132">
        <v>231</v>
      </c>
      <c r="CW129" s="132">
        <v>7</v>
      </c>
      <c r="CX129" s="139"/>
      <c r="CY129" s="140">
        <v>282</v>
      </c>
      <c r="CZ129" s="140">
        <v>27</v>
      </c>
      <c r="DA129" s="141">
        <f t="shared" si="432"/>
        <v>9.5744680851063829E-2</v>
      </c>
      <c r="DB129" s="23"/>
      <c r="DC129" s="132">
        <v>5.5</v>
      </c>
      <c r="DD129" s="132">
        <v>267</v>
      </c>
      <c r="DE129" s="132">
        <v>11</v>
      </c>
      <c r="DF129" s="139"/>
      <c r="DG129" s="140">
        <v>291</v>
      </c>
      <c r="DH129" s="140">
        <v>26</v>
      </c>
      <c r="DI129" s="141">
        <f t="shared" si="433"/>
        <v>8.9347079037800689E-2</v>
      </c>
      <c r="DJ129" s="23"/>
      <c r="DK129" s="132"/>
      <c r="DL129" s="132"/>
      <c r="DM129" s="132"/>
      <c r="DN129" s="139"/>
      <c r="DO129" s="140"/>
      <c r="DP129" s="140"/>
      <c r="DQ129" s="141">
        <f t="shared" si="434"/>
        <v>0</v>
      </c>
      <c r="DR129" s="23"/>
      <c r="DS129" s="132">
        <v>4</v>
      </c>
      <c r="DT129" s="132">
        <v>162</v>
      </c>
      <c r="DU129" s="132">
        <v>7</v>
      </c>
      <c r="DV129" s="139"/>
      <c r="DW129" s="140">
        <v>195</v>
      </c>
      <c r="DX129" s="140">
        <v>20</v>
      </c>
      <c r="DY129" s="141">
        <f t="shared" si="435"/>
        <v>0.10256410256410256</v>
      </c>
      <c r="DZ129" s="23"/>
      <c r="EA129" s="132">
        <v>8</v>
      </c>
      <c r="EB129" s="132">
        <v>519</v>
      </c>
      <c r="EC129" s="132">
        <v>22</v>
      </c>
      <c r="ED129" s="139"/>
      <c r="EE129" s="140">
        <v>602</v>
      </c>
      <c r="EF129" s="140">
        <v>131</v>
      </c>
      <c r="EG129" s="141">
        <f t="shared" si="436"/>
        <v>0.21760797342192692</v>
      </c>
      <c r="EH129" s="23"/>
      <c r="EI129" s="132"/>
      <c r="EJ129" s="132"/>
      <c r="EK129" s="132"/>
      <c r="EL129" s="139"/>
      <c r="EM129" s="140"/>
      <c r="EN129" s="140"/>
      <c r="EO129" s="141">
        <f t="shared" si="840"/>
        <v>0</v>
      </c>
      <c r="EP129" s="23"/>
      <c r="EQ129" s="132">
        <v>3</v>
      </c>
      <c r="ER129" s="132">
        <v>159</v>
      </c>
      <c r="ES129" s="132">
        <v>8</v>
      </c>
      <c r="ET129" s="139"/>
      <c r="EU129" s="140">
        <v>240</v>
      </c>
      <c r="EV129" s="140">
        <v>82</v>
      </c>
      <c r="EW129" s="141">
        <f t="shared" si="438"/>
        <v>0.34166666666666667</v>
      </c>
      <c r="EX129" s="23"/>
      <c r="EY129" s="132"/>
      <c r="EZ129" s="132"/>
      <c r="FA129" s="132"/>
      <c r="FB129" s="139"/>
      <c r="FC129" s="140"/>
      <c r="FD129" s="140"/>
      <c r="FE129" s="141">
        <f t="shared" si="439"/>
        <v>0</v>
      </c>
      <c r="FF129" s="23"/>
      <c r="FG129" s="132"/>
      <c r="FH129" s="132"/>
      <c r="FI129" s="132"/>
      <c r="FJ129" s="139"/>
      <c r="FK129" s="140"/>
      <c r="FL129" s="140"/>
      <c r="FM129" s="141">
        <f t="shared" si="440"/>
        <v>0</v>
      </c>
      <c r="FN129" s="23"/>
    </row>
    <row r="130" spans="1:170" ht="16">
      <c r="A130" s="36">
        <v>42513</v>
      </c>
      <c r="B130" s="23"/>
      <c r="C130" s="132">
        <v>4.2</v>
      </c>
      <c r="D130" s="132">
        <v>88</v>
      </c>
      <c r="E130" s="132">
        <v>4</v>
      </c>
      <c r="F130" s="139"/>
      <c r="G130" s="140">
        <v>198</v>
      </c>
      <c r="H130" s="140">
        <v>55</v>
      </c>
      <c r="I130" s="141">
        <f t="shared" si="420"/>
        <v>0.27777777777777779</v>
      </c>
      <c r="J130" s="23"/>
      <c r="K130" s="132"/>
      <c r="L130" s="132"/>
      <c r="M130" s="132"/>
      <c r="N130" s="139"/>
      <c r="O130" s="140"/>
      <c r="P130" s="140"/>
      <c r="Q130" s="141">
        <f t="shared" si="421"/>
        <v>0</v>
      </c>
      <c r="R130" s="23"/>
      <c r="S130" s="132">
        <v>8</v>
      </c>
      <c r="T130" s="132">
        <v>386</v>
      </c>
      <c r="U130" s="132">
        <v>18</v>
      </c>
      <c r="V130" s="139"/>
      <c r="W130" s="140">
        <v>512</v>
      </c>
      <c r="X130" s="140">
        <v>126</v>
      </c>
      <c r="Y130" s="141">
        <f t="shared" si="422"/>
        <v>0.24609375</v>
      </c>
      <c r="Z130" s="23"/>
      <c r="AA130" s="132">
        <v>8</v>
      </c>
      <c r="AB130" s="132">
        <v>276</v>
      </c>
      <c r="AC130" s="132">
        <v>16</v>
      </c>
      <c r="AD130" s="139"/>
      <c r="AE130" s="140">
        <v>635</v>
      </c>
      <c r="AF130" s="140">
        <v>243</v>
      </c>
      <c r="AG130" s="141">
        <f t="shared" si="423"/>
        <v>0.38267716535433072</v>
      </c>
      <c r="AH130" s="23"/>
      <c r="AI130" s="132"/>
      <c r="AJ130" s="132"/>
      <c r="AK130" s="132"/>
      <c r="AL130" s="139"/>
      <c r="AM130" s="140"/>
      <c r="AN130" s="140"/>
      <c r="AO130" s="141">
        <f t="shared" si="883"/>
        <v>0</v>
      </c>
      <c r="AP130" s="23"/>
      <c r="AQ130" s="132">
        <v>4</v>
      </c>
      <c r="AR130" s="132">
        <v>149</v>
      </c>
      <c r="AS130" s="132">
        <v>11</v>
      </c>
      <c r="AT130" s="139"/>
      <c r="AU130" s="140">
        <v>303</v>
      </c>
      <c r="AV130" s="140">
        <v>98</v>
      </c>
      <c r="AW130" s="141">
        <f t="shared" si="425"/>
        <v>0.32343234323432341</v>
      </c>
      <c r="AX130" s="23"/>
      <c r="AY130" s="132">
        <v>8</v>
      </c>
      <c r="AZ130" s="132">
        <v>291</v>
      </c>
      <c r="BA130" s="132">
        <v>15</v>
      </c>
      <c r="BB130" s="139"/>
      <c r="BC130" s="140">
        <v>559</v>
      </c>
      <c r="BD130" s="140">
        <v>166</v>
      </c>
      <c r="BE130" s="141">
        <f t="shared" si="426"/>
        <v>0.29695885509838998</v>
      </c>
      <c r="BF130" s="23"/>
      <c r="BG130" s="132"/>
      <c r="BH130" s="132"/>
      <c r="BI130" s="132"/>
      <c r="BJ130" s="139"/>
      <c r="BK130" s="140"/>
      <c r="BL130" s="140"/>
      <c r="BM130" s="141">
        <f t="shared" si="427"/>
        <v>0</v>
      </c>
      <c r="BN130" s="23"/>
      <c r="BO130" s="132">
        <v>6</v>
      </c>
      <c r="BP130" s="132">
        <v>151</v>
      </c>
      <c r="BQ130" s="132">
        <v>6</v>
      </c>
      <c r="BR130" s="139"/>
      <c r="BS130" s="140">
        <v>275</v>
      </c>
      <c r="BT130" s="140">
        <v>50</v>
      </c>
      <c r="BU130" s="141">
        <f t="shared" si="428"/>
        <v>0.18181818181818182</v>
      </c>
      <c r="BV130" s="23"/>
      <c r="BW130" s="132"/>
      <c r="BX130" s="132"/>
      <c r="BY130" s="132"/>
      <c r="BZ130" s="139"/>
      <c r="CA130" s="140"/>
      <c r="CB130" s="140"/>
      <c r="CC130" s="141">
        <f t="shared" si="429"/>
        <v>0</v>
      </c>
      <c r="CD130" s="23"/>
      <c r="CE130" s="132"/>
      <c r="CF130" s="132"/>
      <c r="CG130" s="132"/>
      <c r="CH130" s="139"/>
      <c r="CI130" s="140"/>
      <c r="CJ130" s="140"/>
      <c r="CK130" s="141">
        <f t="shared" si="430"/>
        <v>0</v>
      </c>
      <c r="CL130" s="23"/>
      <c r="CM130" s="132">
        <v>4.0999999999999996</v>
      </c>
      <c r="CN130" s="132">
        <v>244</v>
      </c>
      <c r="CO130" s="132">
        <v>13</v>
      </c>
      <c r="CP130" s="139"/>
      <c r="CQ130" s="140">
        <v>268</v>
      </c>
      <c r="CR130" s="140">
        <v>22</v>
      </c>
      <c r="CS130" s="141">
        <f t="shared" si="431"/>
        <v>8.2089552238805971E-2</v>
      </c>
      <c r="CT130" s="23"/>
      <c r="CU130" s="132">
        <v>5.3</v>
      </c>
      <c r="CV130" s="132">
        <v>348</v>
      </c>
      <c r="CW130" s="132">
        <v>15</v>
      </c>
      <c r="CX130" s="139"/>
      <c r="CY130" s="140">
        <v>384</v>
      </c>
      <c r="CZ130" s="140">
        <v>31</v>
      </c>
      <c r="DA130" s="141">
        <f t="shared" si="432"/>
        <v>8.0729166666666671E-2</v>
      </c>
      <c r="DB130" s="23"/>
      <c r="DC130" s="132">
        <v>5</v>
      </c>
      <c r="DD130" s="132">
        <v>362</v>
      </c>
      <c r="DE130" s="132">
        <v>13</v>
      </c>
      <c r="DF130" s="139"/>
      <c r="DG130" s="140">
        <v>421</v>
      </c>
      <c r="DH130" s="140">
        <v>63</v>
      </c>
      <c r="DI130" s="141">
        <f t="shared" si="433"/>
        <v>0.1496437054631829</v>
      </c>
      <c r="DJ130" s="23"/>
      <c r="DK130" s="132"/>
      <c r="DL130" s="132"/>
      <c r="DM130" s="132"/>
      <c r="DN130" s="139"/>
      <c r="DO130" s="140"/>
      <c r="DP130" s="140"/>
      <c r="DQ130" s="141">
        <f t="shared" si="434"/>
        <v>0</v>
      </c>
      <c r="DR130" s="23"/>
      <c r="DS130" s="132">
        <v>4</v>
      </c>
      <c r="DT130" s="132">
        <v>165</v>
      </c>
      <c r="DU130" s="132">
        <v>9</v>
      </c>
      <c r="DV130" s="139"/>
      <c r="DW130" s="140">
        <v>243</v>
      </c>
      <c r="DX130" s="140">
        <v>53</v>
      </c>
      <c r="DY130" s="141">
        <f t="shared" si="435"/>
        <v>0.21810699588477367</v>
      </c>
      <c r="DZ130" s="23"/>
      <c r="EA130" s="132"/>
      <c r="EB130" s="132"/>
      <c r="EC130" s="132"/>
      <c r="ED130" s="139"/>
      <c r="EE130" s="140"/>
      <c r="EF130" s="140"/>
      <c r="EG130" s="141">
        <f t="shared" si="436"/>
        <v>0</v>
      </c>
      <c r="EH130" s="23"/>
      <c r="EI130" s="132"/>
      <c r="EJ130" s="132"/>
      <c r="EK130" s="132"/>
      <c r="EL130" s="139"/>
      <c r="EM130" s="140"/>
      <c r="EN130" s="140"/>
      <c r="EO130" s="141">
        <f t="shared" si="840"/>
        <v>0</v>
      </c>
      <c r="EP130" s="23"/>
      <c r="EQ130" s="132">
        <v>6.4</v>
      </c>
      <c r="ER130" s="132">
        <v>256</v>
      </c>
      <c r="ES130" s="132">
        <v>13</v>
      </c>
      <c r="ET130" s="139"/>
      <c r="EU130" s="140">
        <v>410</v>
      </c>
      <c r="EV130" s="140">
        <v>110</v>
      </c>
      <c r="EW130" s="141">
        <f t="shared" si="438"/>
        <v>0.26829268292682928</v>
      </c>
      <c r="EX130" s="23"/>
      <c r="EY130" s="132"/>
      <c r="EZ130" s="132"/>
      <c r="FA130" s="132"/>
      <c r="FB130" s="139"/>
      <c r="FC130" s="140"/>
      <c r="FD130" s="140"/>
      <c r="FE130" s="141">
        <f t="shared" si="439"/>
        <v>0</v>
      </c>
      <c r="FF130" s="23"/>
      <c r="FG130" s="132"/>
      <c r="FH130" s="132"/>
      <c r="FI130" s="132"/>
      <c r="FJ130" s="139"/>
      <c r="FK130" s="140"/>
      <c r="FL130" s="140"/>
      <c r="FM130" s="141">
        <f t="shared" si="440"/>
        <v>0</v>
      </c>
      <c r="FN130" s="23"/>
    </row>
    <row r="131" spans="1:170" ht="16">
      <c r="A131" s="36">
        <v>42514</v>
      </c>
      <c r="B131" s="23"/>
      <c r="C131" s="132">
        <v>4</v>
      </c>
      <c r="D131" s="132">
        <v>107</v>
      </c>
      <c r="E131" s="132">
        <v>6</v>
      </c>
      <c r="F131" s="139"/>
      <c r="G131" s="140">
        <v>158</v>
      </c>
      <c r="H131" s="140">
        <v>4</v>
      </c>
      <c r="I131" s="141">
        <f t="shared" si="420"/>
        <v>2.5316455696202531E-2</v>
      </c>
      <c r="J131" s="23"/>
      <c r="K131" s="132"/>
      <c r="L131" s="132"/>
      <c r="M131" s="132"/>
      <c r="N131" s="139"/>
      <c r="O131" s="140"/>
      <c r="P131" s="140"/>
      <c r="Q131" s="141">
        <f t="shared" si="421"/>
        <v>0</v>
      </c>
      <c r="R131" s="23"/>
      <c r="S131" s="132">
        <v>8</v>
      </c>
      <c r="T131" s="132">
        <v>353</v>
      </c>
      <c r="U131" s="132">
        <v>27</v>
      </c>
      <c r="V131" s="139"/>
      <c r="W131" s="140">
        <v>764</v>
      </c>
      <c r="X131" s="140">
        <v>324</v>
      </c>
      <c r="Y131" s="141">
        <f t="shared" si="422"/>
        <v>0.42408376963350786</v>
      </c>
      <c r="Z131" s="23"/>
      <c r="AA131" s="132">
        <v>8</v>
      </c>
      <c r="AB131" s="132">
        <v>270</v>
      </c>
      <c r="AC131" s="132">
        <v>20</v>
      </c>
      <c r="AD131" s="139"/>
      <c r="AE131" s="140">
        <v>692</v>
      </c>
      <c r="AF131" s="140">
        <v>303</v>
      </c>
      <c r="AG131" s="141">
        <f t="shared" si="423"/>
        <v>0.43786127167630057</v>
      </c>
      <c r="AH131" s="23"/>
      <c r="AI131" s="132"/>
      <c r="AJ131" s="132"/>
      <c r="AK131" s="132"/>
      <c r="AL131" s="139"/>
      <c r="AM131" s="140"/>
      <c r="AN131" s="140"/>
      <c r="AO131" s="141">
        <f t="shared" si="883"/>
        <v>0</v>
      </c>
      <c r="AP131" s="23"/>
      <c r="AQ131" s="132">
        <v>8</v>
      </c>
      <c r="AR131" s="132">
        <v>308</v>
      </c>
      <c r="AS131" s="132">
        <v>21</v>
      </c>
      <c r="AT131" s="139"/>
      <c r="AU131" s="140">
        <v>768</v>
      </c>
      <c r="AV131" s="140">
        <v>351</v>
      </c>
      <c r="AW131" s="141">
        <f t="shared" si="425"/>
        <v>0.45703125</v>
      </c>
      <c r="AX131" s="23"/>
      <c r="AY131" s="132">
        <v>8</v>
      </c>
      <c r="AZ131" s="132">
        <v>224</v>
      </c>
      <c r="BA131" s="132">
        <v>16</v>
      </c>
      <c r="BB131" s="139"/>
      <c r="BC131" s="140">
        <v>582</v>
      </c>
      <c r="BD131" s="140">
        <v>234</v>
      </c>
      <c r="BE131" s="141">
        <f t="shared" si="426"/>
        <v>0.40206185567010311</v>
      </c>
      <c r="BF131" s="23"/>
      <c r="BG131" s="132"/>
      <c r="BH131" s="132"/>
      <c r="BI131" s="132"/>
      <c r="BJ131" s="139"/>
      <c r="BK131" s="140"/>
      <c r="BL131" s="140"/>
      <c r="BM131" s="141">
        <f t="shared" si="427"/>
        <v>0</v>
      </c>
      <c r="BN131" s="23"/>
      <c r="BO131" s="132">
        <v>4</v>
      </c>
      <c r="BP131" s="132">
        <v>87</v>
      </c>
      <c r="BQ131" s="132">
        <v>4</v>
      </c>
      <c r="BR131" s="139"/>
      <c r="BS131" s="140">
        <v>150</v>
      </c>
      <c r="BT131" s="140">
        <v>10</v>
      </c>
      <c r="BU131" s="141">
        <f t="shared" si="428"/>
        <v>6.6666666666666666E-2</v>
      </c>
      <c r="BV131" s="23"/>
      <c r="BW131" s="132"/>
      <c r="BX131" s="132"/>
      <c r="BY131" s="132"/>
      <c r="BZ131" s="139"/>
      <c r="CA131" s="140"/>
      <c r="CB131" s="140"/>
      <c r="CC131" s="141">
        <f t="shared" si="429"/>
        <v>0</v>
      </c>
      <c r="CD131" s="23"/>
      <c r="CE131" s="132"/>
      <c r="CF131" s="132"/>
      <c r="CG131" s="132"/>
      <c r="CH131" s="139"/>
      <c r="CI131" s="140"/>
      <c r="CJ131" s="140"/>
      <c r="CK131" s="141">
        <f t="shared" si="430"/>
        <v>0</v>
      </c>
      <c r="CL131" s="23"/>
      <c r="CM131" s="132">
        <v>4</v>
      </c>
      <c r="CN131" s="132">
        <v>189</v>
      </c>
      <c r="CO131" s="132">
        <v>8</v>
      </c>
      <c r="CP131" s="139"/>
      <c r="CQ131" s="140">
        <v>77</v>
      </c>
      <c r="CR131" s="140">
        <v>-7</v>
      </c>
      <c r="CS131" s="141">
        <f t="shared" si="431"/>
        <v>-9.0909090909090912E-2</v>
      </c>
      <c r="CT131" s="23"/>
      <c r="CU131" s="132">
        <v>3</v>
      </c>
      <c r="CV131" s="132">
        <v>150</v>
      </c>
      <c r="CW131" s="132">
        <v>11</v>
      </c>
      <c r="CX131" s="139"/>
      <c r="CY131" s="140">
        <v>220</v>
      </c>
      <c r="CZ131" s="140">
        <v>51</v>
      </c>
      <c r="DA131" s="141">
        <f t="shared" si="432"/>
        <v>0.23181818181818181</v>
      </c>
      <c r="DB131" s="23"/>
      <c r="DC131" s="132">
        <v>8</v>
      </c>
      <c r="DD131" s="132">
        <v>243</v>
      </c>
      <c r="DE131" s="132">
        <v>20</v>
      </c>
      <c r="DF131" s="139"/>
      <c r="DG131" s="140">
        <v>468</v>
      </c>
      <c r="DH131" s="140">
        <v>147</v>
      </c>
      <c r="DI131" s="141">
        <f t="shared" si="433"/>
        <v>0.3141025641025641</v>
      </c>
      <c r="DJ131" s="23"/>
      <c r="DK131" s="132"/>
      <c r="DL131" s="132"/>
      <c r="DM131" s="132"/>
      <c r="DN131" s="139"/>
      <c r="DO131" s="140"/>
      <c r="DP131" s="140"/>
      <c r="DQ131" s="141">
        <f t="shared" si="434"/>
        <v>0</v>
      </c>
      <c r="DR131" s="23"/>
      <c r="DS131" s="132">
        <v>4</v>
      </c>
      <c r="DT131" s="132">
        <v>122</v>
      </c>
      <c r="DU131" s="132">
        <v>7</v>
      </c>
      <c r="DV131" s="139"/>
      <c r="DW131" s="140">
        <v>328</v>
      </c>
      <c r="DX131" s="140">
        <v>166</v>
      </c>
      <c r="DY131" s="141">
        <f t="shared" si="435"/>
        <v>0.50609756097560976</v>
      </c>
      <c r="DZ131" s="23"/>
      <c r="EA131" s="132"/>
      <c r="EB131" s="132"/>
      <c r="EC131" s="132"/>
      <c r="ED131" s="139"/>
      <c r="EE131" s="140"/>
      <c r="EF131" s="140"/>
      <c r="EG131" s="141">
        <f t="shared" si="436"/>
        <v>0</v>
      </c>
      <c r="EH131" s="23"/>
      <c r="EI131" s="132"/>
      <c r="EJ131" s="132"/>
      <c r="EK131" s="132"/>
      <c r="EL131" s="139"/>
      <c r="EM131" s="140"/>
      <c r="EN131" s="140"/>
      <c r="EO131" s="141">
        <f t="shared" si="840"/>
        <v>0</v>
      </c>
      <c r="EP131" s="23"/>
      <c r="EQ131" s="132">
        <v>5</v>
      </c>
      <c r="ER131" s="132">
        <v>181</v>
      </c>
      <c r="ES131" s="132">
        <v>10</v>
      </c>
      <c r="ET131" s="139"/>
      <c r="EU131" s="140">
        <v>300</v>
      </c>
      <c r="EV131" s="140">
        <v>76</v>
      </c>
      <c r="EW131" s="141">
        <f t="shared" si="438"/>
        <v>0.25333333333333335</v>
      </c>
      <c r="EX131" s="23"/>
      <c r="EY131" s="132"/>
      <c r="EZ131" s="132"/>
      <c r="FA131" s="132">
        <v>2</v>
      </c>
      <c r="FB131" s="139"/>
      <c r="FC131" s="140">
        <v>91</v>
      </c>
      <c r="FD131" s="140">
        <v>91</v>
      </c>
      <c r="FE131" s="141">
        <f t="shared" si="439"/>
        <v>1</v>
      </c>
      <c r="FF131" s="23"/>
      <c r="FG131" s="132"/>
      <c r="FH131" s="132"/>
      <c r="FI131" s="132"/>
      <c r="FJ131" s="139"/>
      <c r="FK131" s="140"/>
      <c r="FL131" s="140"/>
      <c r="FM131" s="141">
        <f t="shared" si="440"/>
        <v>0</v>
      </c>
      <c r="FN131" s="23"/>
    </row>
    <row r="132" spans="1:170" ht="16">
      <c r="A132" s="48" t="s">
        <v>42</v>
      </c>
      <c r="B132" s="23"/>
      <c r="C132" s="49">
        <f t="shared" ref="C132:E132" si="1052">SUM(C127:C131)</f>
        <v>16.2</v>
      </c>
      <c r="D132" s="49">
        <f t="shared" si="1052"/>
        <v>406</v>
      </c>
      <c r="E132" s="49">
        <f t="shared" si="1052"/>
        <v>19</v>
      </c>
      <c r="F132" s="50">
        <f>IFERROR(SUM(D132/E132),0)</f>
        <v>21.368421052631579</v>
      </c>
      <c r="G132" s="51">
        <f t="shared" ref="G132:H132" si="1053">SUM(G127:G131)</f>
        <v>590</v>
      </c>
      <c r="H132" s="51">
        <f t="shared" si="1053"/>
        <v>5</v>
      </c>
      <c r="I132" s="52">
        <f t="shared" si="420"/>
        <v>8.4745762711864406E-3</v>
      </c>
      <c r="J132" s="23"/>
      <c r="K132" s="49">
        <f t="shared" ref="K132:M132" si="1054">SUM(K127:K131)</f>
        <v>0</v>
      </c>
      <c r="L132" s="49">
        <f t="shared" si="1054"/>
        <v>0</v>
      </c>
      <c r="M132" s="49">
        <f t="shared" si="1054"/>
        <v>0</v>
      </c>
      <c r="N132" s="50">
        <f>IFERROR(SUM(L132/M132),0)</f>
        <v>0</v>
      </c>
      <c r="O132" s="51">
        <f t="shared" ref="O132:P132" si="1055">SUM(O127:O131)</f>
        <v>0</v>
      </c>
      <c r="P132" s="51">
        <f t="shared" si="1055"/>
        <v>0</v>
      </c>
      <c r="Q132" s="52">
        <f t="shared" si="421"/>
        <v>0</v>
      </c>
      <c r="R132" s="23"/>
      <c r="S132" s="49">
        <f t="shared" ref="S132:U132" si="1056">SUM(S127:S131)</f>
        <v>40</v>
      </c>
      <c r="T132" s="49">
        <f t="shared" si="1056"/>
        <v>1907</v>
      </c>
      <c r="U132" s="49">
        <f t="shared" si="1056"/>
        <v>112</v>
      </c>
      <c r="V132" s="50">
        <f>IFERROR(SUM(T132/U132),0)</f>
        <v>17.026785714285715</v>
      </c>
      <c r="W132" s="51">
        <f t="shared" ref="W132:X132" si="1057">SUM(W127:W131)</f>
        <v>2998</v>
      </c>
      <c r="X132" s="51">
        <f t="shared" si="1057"/>
        <v>862</v>
      </c>
      <c r="Y132" s="52">
        <f t="shared" si="422"/>
        <v>0.28752501667778518</v>
      </c>
      <c r="Z132" s="23"/>
      <c r="AA132" s="49">
        <f t="shared" ref="AA132:AC132" si="1058">SUM(AA127:AA131)</f>
        <v>40</v>
      </c>
      <c r="AB132" s="49">
        <f t="shared" si="1058"/>
        <v>1735</v>
      </c>
      <c r="AC132" s="49">
        <f t="shared" si="1058"/>
        <v>117</v>
      </c>
      <c r="AD132" s="50">
        <f>IFERROR(SUM(AB132/AC132),0)</f>
        <v>14.82905982905983</v>
      </c>
      <c r="AE132" s="51">
        <f t="shared" ref="AE132:AF132" si="1059">SUM(AE127:AE131)</f>
        <v>3642</v>
      </c>
      <c r="AF132" s="51">
        <f t="shared" si="1059"/>
        <v>1526</v>
      </c>
      <c r="AG132" s="52">
        <f t="shared" si="423"/>
        <v>0.41900054914881935</v>
      </c>
      <c r="AH132" s="23"/>
      <c r="AI132" s="49">
        <f t="shared" ref="AI132:AK132" si="1060">SUM(AI127:AI131)</f>
        <v>8.3000000000000007</v>
      </c>
      <c r="AJ132" s="49">
        <f t="shared" si="1060"/>
        <v>331</v>
      </c>
      <c r="AK132" s="49">
        <f t="shared" si="1060"/>
        <v>29</v>
      </c>
      <c r="AL132" s="50">
        <f>IFERROR(SUM(AJ132/AK132),0)</f>
        <v>11.413793103448276</v>
      </c>
      <c r="AM132" s="51">
        <f t="shared" ref="AM132:AN132" si="1061">SUM(AM127:AM131)</f>
        <v>588</v>
      </c>
      <c r="AN132" s="51">
        <f t="shared" si="1061"/>
        <v>215</v>
      </c>
      <c r="AO132" s="52">
        <f t="shared" si="883"/>
        <v>0.36564625850340138</v>
      </c>
      <c r="AP132" s="23"/>
      <c r="AQ132" s="49">
        <f t="shared" ref="AQ132:AS132" si="1062">SUM(AQ127:AQ131)</f>
        <v>36</v>
      </c>
      <c r="AR132" s="49">
        <f t="shared" si="1062"/>
        <v>1609</v>
      </c>
      <c r="AS132" s="49">
        <f t="shared" si="1062"/>
        <v>82</v>
      </c>
      <c r="AT132" s="50">
        <f>IFERROR(SUM(AR132/AS132),0)</f>
        <v>19.621951219512194</v>
      </c>
      <c r="AU132" s="51">
        <f t="shared" ref="AU132:AV132" si="1063">SUM(AU127:AU131)</f>
        <v>2548</v>
      </c>
      <c r="AV132" s="51">
        <f t="shared" si="1063"/>
        <v>603</v>
      </c>
      <c r="AW132" s="52">
        <f t="shared" si="425"/>
        <v>0.23665620094191522</v>
      </c>
      <c r="AX132" s="23"/>
      <c r="AY132" s="49">
        <f t="shared" ref="AY132:BA132" si="1064">SUM(AY127:AY131)</f>
        <v>40</v>
      </c>
      <c r="AZ132" s="49">
        <f t="shared" si="1064"/>
        <v>1416</v>
      </c>
      <c r="BA132" s="49">
        <f t="shared" si="1064"/>
        <v>74</v>
      </c>
      <c r="BB132" s="50">
        <f>IFERROR(SUM(AZ132/BA132),0)</f>
        <v>19.135135135135137</v>
      </c>
      <c r="BC132" s="51">
        <f t="shared" ref="BC132:BD132" si="1065">SUM(BC127:BC131)</f>
        <v>2448</v>
      </c>
      <c r="BD132" s="51">
        <f t="shared" si="1065"/>
        <v>573</v>
      </c>
      <c r="BE132" s="52">
        <f t="shared" si="426"/>
        <v>0.23406862745098039</v>
      </c>
      <c r="BF132" s="23"/>
      <c r="BG132" s="49">
        <f t="shared" ref="BG132:BI132" si="1066">SUM(BG127:BG131)</f>
        <v>0</v>
      </c>
      <c r="BH132" s="49">
        <f t="shared" si="1066"/>
        <v>0</v>
      </c>
      <c r="BI132" s="49">
        <f t="shared" si="1066"/>
        <v>0</v>
      </c>
      <c r="BJ132" s="50">
        <f>IFERROR(SUM(BH132/BI132),0)</f>
        <v>0</v>
      </c>
      <c r="BK132" s="51">
        <f t="shared" ref="BK132:BL132" si="1067">SUM(BK127:BK131)</f>
        <v>0</v>
      </c>
      <c r="BL132" s="51">
        <f t="shared" si="1067"/>
        <v>0</v>
      </c>
      <c r="BM132" s="52">
        <f t="shared" si="427"/>
        <v>0</v>
      </c>
      <c r="BN132" s="23"/>
      <c r="BO132" s="49">
        <f t="shared" ref="BO132:BQ132" si="1068">SUM(BO127:BO131)</f>
        <v>15.2</v>
      </c>
      <c r="BP132" s="49">
        <f t="shared" si="1068"/>
        <v>321</v>
      </c>
      <c r="BQ132" s="49">
        <f t="shared" si="1068"/>
        <v>22</v>
      </c>
      <c r="BR132" s="50">
        <f>IFERROR(SUM(BP132/BQ132),0)</f>
        <v>14.590909090909092</v>
      </c>
      <c r="BS132" s="51">
        <f t="shared" ref="BS132:BT132" si="1069">SUM(BS127:BS131)</f>
        <v>884</v>
      </c>
      <c r="BT132" s="51">
        <f t="shared" si="1069"/>
        <v>362</v>
      </c>
      <c r="BU132" s="52">
        <f t="shared" si="428"/>
        <v>0.4095022624434389</v>
      </c>
      <c r="BV132" s="23"/>
      <c r="BW132" s="49">
        <f t="shared" ref="BW132:BY132" si="1070">SUM(BW127:BW131)</f>
        <v>4</v>
      </c>
      <c r="BX132" s="49">
        <f t="shared" si="1070"/>
        <v>143</v>
      </c>
      <c r="BY132" s="49">
        <f t="shared" si="1070"/>
        <v>9</v>
      </c>
      <c r="BZ132" s="50">
        <f>IFERROR(SUM(BX132/BY132),0)</f>
        <v>15.888888888888889</v>
      </c>
      <c r="CA132" s="51">
        <f t="shared" ref="CA132:CB132" si="1071">SUM(CA127:CA131)</f>
        <v>72</v>
      </c>
      <c r="CB132" s="51">
        <f t="shared" si="1071"/>
        <v>-90</v>
      </c>
      <c r="CC132" s="52">
        <f t="shared" si="429"/>
        <v>-1.25</v>
      </c>
      <c r="CD132" s="23"/>
      <c r="CE132" s="49">
        <f t="shared" ref="CE132:CG132" si="1072">SUM(CE127:CE131)</f>
        <v>0</v>
      </c>
      <c r="CF132" s="49">
        <f t="shared" si="1072"/>
        <v>0</v>
      </c>
      <c r="CG132" s="49">
        <f t="shared" si="1072"/>
        <v>0</v>
      </c>
      <c r="CH132" s="50">
        <f>IFERROR(SUM(CF132/CG132),0)</f>
        <v>0</v>
      </c>
      <c r="CI132" s="51">
        <f t="shared" ref="CI132:CJ132" si="1073">SUM(CI127:CI131)</f>
        <v>0</v>
      </c>
      <c r="CJ132" s="51">
        <f t="shared" si="1073"/>
        <v>0</v>
      </c>
      <c r="CK132" s="52">
        <f t="shared" si="430"/>
        <v>0</v>
      </c>
      <c r="CL132" s="23"/>
      <c r="CM132" s="49">
        <f t="shared" ref="CM132:CO132" si="1074">SUM(CM127:CM131)</f>
        <v>24.200000000000003</v>
      </c>
      <c r="CN132" s="49">
        <f t="shared" si="1074"/>
        <v>1186</v>
      </c>
      <c r="CO132" s="49">
        <f t="shared" si="1074"/>
        <v>78</v>
      </c>
      <c r="CP132" s="50">
        <f>IFERROR(SUM(CN132/CO132),0)</f>
        <v>15.205128205128204</v>
      </c>
      <c r="CQ132" s="51">
        <f t="shared" ref="CQ132:CR132" si="1075">SUM(CQ127:CQ131)</f>
        <v>1708</v>
      </c>
      <c r="CR132" s="51">
        <f t="shared" si="1075"/>
        <v>598</v>
      </c>
      <c r="CS132" s="52">
        <f t="shared" si="431"/>
        <v>0.35011709601873536</v>
      </c>
      <c r="CT132" s="23"/>
      <c r="CU132" s="49">
        <f t="shared" ref="CU132:CW132" si="1076">SUM(CU127:CU131)</f>
        <v>24.900000000000002</v>
      </c>
      <c r="CV132" s="49">
        <f t="shared" si="1076"/>
        <v>1404</v>
      </c>
      <c r="CW132" s="49">
        <f t="shared" si="1076"/>
        <v>68</v>
      </c>
      <c r="CX132" s="50">
        <f>IFERROR(SUM(CV132/CW132),0)</f>
        <v>20.647058823529413</v>
      </c>
      <c r="CY132" s="51">
        <f t="shared" ref="CY132:CZ132" si="1077">SUM(CY127:CY131)</f>
        <v>1509</v>
      </c>
      <c r="CZ132" s="51">
        <f t="shared" si="1077"/>
        <v>86</v>
      </c>
      <c r="DA132" s="52">
        <f t="shared" si="432"/>
        <v>5.6991385023194167E-2</v>
      </c>
      <c r="DB132" s="23"/>
      <c r="DC132" s="49">
        <f t="shared" ref="DC132:DE132" si="1078">SUM(DC127:DC131)</f>
        <v>28.7</v>
      </c>
      <c r="DD132" s="49">
        <f t="shared" si="1078"/>
        <v>1332</v>
      </c>
      <c r="DE132" s="49">
        <f t="shared" si="1078"/>
        <v>62</v>
      </c>
      <c r="DF132" s="50">
        <f>IFERROR(SUM(DD132/DE132),0)</f>
        <v>21.483870967741936</v>
      </c>
      <c r="DG132" s="51">
        <f t="shared" ref="DG132:DH132" si="1079">SUM(DG127:DG131)</f>
        <v>1693</v>
      </c>
      <c r="DH132" s="51">
        <f t="shared" si="1079"/>
        <v>287</v>
      </c>
      <c r="DI132" s="52">
        <f t="shared" si="433"/>
        <v>0.16952155936207916</v>
      </c>
      <c r="DJ132" s="23"/>
      <c r="DK132" s="49">
        <f t="shared" ref="DK132:DM132" si="1080">SUM(DK127:DK131)</f>
        <v>0</v>
      </c>
      <c r="DL132" s="49">
        <f t="shared" si="1080"/>
        <v>0</v>
      </c>
      <c r="DM132" s="49">
        <f t="shared" si="1080"/>
        <v>0</v>
      </c>
      <c r="DN132" s="50">
        <f>IFERROR(SUM(DL132/DM132),0)</f>
        <v>0</v>
      </c>
      <c r="DO132" s="51">
        <f t="shared" ref="DO132:DP132" si="1081">SUM(DO127:DO131)</f>
        <v>0</v>
      </c>
      <c r="DP132" s="51">
        <f t="shared" si="1081"/>
        <v>0</v>
      </c>
      <c r="DQ132" s="52">
        <f t="shared" si="434"/>
        <v>0</v>
      </c>
      <c r="DR132" s="23"/>
      <c r="DS132" s="49">
        <f t="shared" ref="DS132:DU132" si="1082">SUM(DS127:DS131)</f>
        <v>20</v>
      </c>
      <c r="DT132" s="49">
        <f t="shared" si="1082"/>
        <v>816</v>
      </c>
      <c r="DU132" s="49">
        <f t="shared" si="1082"/>
        <v>34</v>
      </c>
      <c r="DV132" s="50">
        <f>IFERROR(SUM(DT132/DU132),0)</f>
        <v>24</v>
      </c>
      <c r="DW132" s="51">
        <f t="shared" ref="DW132:DX132" si="1083">SUM(DW127:DW131)</f>
        <v>1072</v>
      </c>
      <c r="DX132" s="51">
        <f t="shared" si="1083"/>
        <v>175</v>
      </c>
      <c r="DY132" s="52">
        <f t="shared" si="435"/>
        <v>0.16324626865671643</v>
      </c>
      <c r="DZ132" s="23"/>
      <c r="EA132" s="49">
        <f t="shared" ref="EA132:EC132" si="1084">SUM(EA127:EA131)</f>
        <v>22.3</v>
      </c>
      <c r="EB132" s="49">
        <f t="shared" si="1084"/>
        <v>1236</v>
      </c>
      <c r="EC132" s="49">
        <f t="shared" si="1084"/>
        <v>80</v>
      </c>
      <c r="ED132" s="50">
        <f>IFERROR(SUM(EB132/EC132),0)</f>
        <v>15.45</v>
      </c>
      <c r="EE132" s="51">
        <f t="shared" ref="EE132:EF132" si="1085">SUM(EE127:EE131)</f>
        <v>2353</v>
      </c>
      <c r="EF132" s="51">
        <f t="shared" si="1085"/>
        <v>1183</v>
      </c>
      <c r="EG132" s="52">
        <f t="shared" si="436"/>
        <v>0.50276243093922657</v>
      </c>
      <c r="EH132" s="23"/>
      <c r="EI132" s="49">
        <f t="shared" ref="EI132:EK132" si="1086">SUM(EI127:EI131)</f>
        <v>0</v>
      </c>
      <c r="EJ132" s="49">
        <f t="shared" si="1086"/>
        <v>0</v>
      </c>
      <c r="EK132" s="49">
        <f t="shared" si="1086"/>
        <v>0</v>
      </c>
      <c r="EL132" s="50">
        <f>IFERROR(SUM(EJ132/EK132),0)</f>
        <v>0</v>
      </c>
      <c r="EM132" s="51">
        <f t="shared" ref="EM132:EN132" si="1087">SUM(EM127:EM131)</f>
        <v>0</v>
      </c>
      <c r="EN132" s="51">
        <f t="shared" si="1087"/>
        <v>0</v>
      </c>
      <c r="EO132" s="52">
        <f t="shared" si="840"/>
        <v>0</v>
      </c>
      <c r="EP132" s="23"/>
      <c r="EQ132" s="49">
        <f t="shared" ref="EQ132:ES132" si="1088">SUM(EQ127:EQ131)</f>
        <v>25.200000000000003</v>
      </c>
      <c r="ER132" s="49">
        <f t="shared" si="1088"/>
        <v>1137</v>
      </c>
      <c r="ES132" s="49">
        <f t="shared" si="1088"/>
        <v>69</v>
      </c>
      <c r="ET132" s="50">
        <f>IFERROR(SUM(ER132/ES132),0)</f>
        <v>16.478260869565219</v>
      </c>
      <c r="EU132" s="51">
        <f t="shared" ref="EU132:EV132" si="1089">SUM(EU127:EU131)</f>
        <v>1974</v>
      </c>
      <c r="EV132" s="51">
        <f t="shared" si="1089"/>
        <v>755</v>
      </c>
      <c r="EW132" s="52">
        <f t="shared" si="438"/>
        <v>0.38247213779128675</v>
      </c>
      <c r="EX132" s="23"/>
      <c r="EY132" s="49">
        <f t="shared" ref="EY132:FA132" si="1090">SUM(EY127:EY131)</f>
        <v>0</v>
      </c>
      <c r="EZ132" s="49">
        <f t="shared" si="1090"/>
        <v>0</v>
      </c>
      <c r="FA132" s="49">
        <f t="shared" si="1090"/>
        <v>2</v>
      </c>
      <c r="FB132" s="50">
        <f>IFERROR(SUM(EZ132/FA132),0)</f>
        <v>0</v>
      </c>
      <c r="FC132" s="51">
        <f t="shared" ref="FC132:FD132" si="1091">SUM(FC127:FC131)</f>
        <v>91</v>
      </c>
      <c r="FD132" s="51">
        <f t="shared" si="1091"/>
        <v>91</v>
      </c>
      <c r="FE132" s="52">
        <f t="shared" si="439"/>
        <v>1</v>
      </c>
      <c r="FF132" s="23"/>
      <c r="FG132" s="49">
        <f t="shared" ref="FG132:FI132" si="1092">SUM(FG127:FG131)</f>
        <v>0</v>
      </c>
      <c r="FH132" s="49">
        <f t="shared" si="1092"/>
        <v>0</v>
      </c>
      <c r="FI132" s="49">
        <f t="shared" si="1092"/>
        <v>0</v>
      </c>
      <c r="FJ132" s="50">
        <f>IFERROR(SUM(FH132/FI132),0)</f>
        <v>0</v>
      </c>
      <c r="FK132" s="51">
        <f t="shared" ref="FK132:FL132" si="1093">SUM(FK127:FK131)</f>
        <v>0</v>
      </c>
      <c r="FL132" s="51">
        <f t="shared" si="1093"/>
        <v>0</v>
      </c>
      <c r="FM132" s="52">
        <f t="shared" si="440"/>
        <v>0</v>
      </c>
      <c r="FN132" s="23"/>
    </row>
    <row r="133" spans="1:170" ht="16">
      <c r="A133" s="36">
        <v>42517</v>
      </c>
      <c r="B133" s="23"/>
      <c r="C133" s="154"/>
      <c r="D133" s="154"/>
      <c r="E133" s="154"/>
      <c r="F133" s="38"/>
      <c r="G133" s="155"/>
      <c r="H133" s="155"/>
      <c r="I133" s="226">
        <f t="shared" si="420"/>
        <v>0</v>
      </c>
      <c r="J133" s="23"/>
      <c r="K133" s="154"/>
      <c r="L133" s="154"/>
      <c r="M133" s="154"/>
      <c r="N133" s="38"/>
      <c r="O133" s="155"/>
      <c r="P133" s="155"/>
      <c r="Q133" s="226">
        <f t="shared" si="421"/>
        <v>0</v>
      </c>
      <c r="R133" s="23"/>
      <c r="S133" s="154"/>
      <c r="T133" s="154"/>
      <c r="U133" s="154"/>
      <c r="V133" s="38"/>
      <c r="W133" s="155"/>
      <c r="X133" s="155"/>
      <c r="Y133" s="226">
        <f t="shared" si="422"/>
        <v>0</v>
      </c>
      <c r="Z133" s="23"/>
      <c r="AA133" s="154"/>
      <c r="AB133" s="154"/>
      <c r="AC133" s="154"/>
      <c r="AD133" s="38"/>
      <c r="AE133" s="155"/>
      <c r="AF133" s="155"/>
      <c r="AG133" s="226">
        <f t="shared" si="423"/>
        <v>0</v>
      </c>
      <c r="AH133" s="23"/>
      <c r="AI133" s="154"/>
      <c r="AJ133" s="154"/>
      <c r="AK133" s="154"/>
      <c r="AL133" s="38"/>
      <c r="AM133" s="155"/>
      <c r="AN133" s="155"/>
      <c r="AO133" s="226">
        <f t="shared" si="883"/>
        <v>0</v>
      </c>
      <c r="AP133" s="23"/>
      <c r="AQ133" s="154"/>
      <c r="AR133" s="154"/>
      <c r="AS133" s="154"/>
      <c r="AT133" s="38"/>
      <c r="AU133" s="155"/>
      <c r="AV133" s="155"/>
      <c r="AW133" s="226">
        <f t="shared" si="425"/>
        <v>0</v>
      </c>
      <c r="AX133" s="23"/>
      <c r="AY133" s="154"/>
      <c r="AZ133" s="154"/>
      <c r="BA133" s="154"/>
      <c r="BB133" s="38"/>
      <c r="BC133" s="155"/>
      <c r="BD133" s="155"/>
      <c r="BE133" s="226">
        <f t="shared" si="426"/>
        <v>0</v>
      </c>
      <c r="BF133" s="23"/>
      <c r="BG133" s="154"/>
      <c r="BH133" s="154"/>
      <c r="BI133" s="154"/>
      <c r="BJ133" s="38"/>
      <c r="BK133" s="155"/>
      <c r="BL133" s="155"/>
      <c r="BM133" s="226">
        <f t="shared" si="427"/>
        <v>0</v>
      </c>
      <c r="BN133" s="23"/>
      <c r="BO133" s="154"/>
      <c r="BP133" s="154"/>
      <c r="BQ133" s="154"/>
      <c r="BR133" s="38"/>
      <c r="BS133" s="155"/>
      <c r="BT133" s="155"/>
      <c r="BU133" s="226">
        <f t="shared" si="428"/>
        <v>0</v>
      </c>
      <c r="BV133" s="23"/>
      <c r="BW133" s="154"/>
      <c r="BX133" s="154"/>
      <c r="BY133" s="154"/>
      <c r="BZ133" s="38"/>
      <c r="CA133" s="155"/>
      <c r="CB133" s="155"/>
      <c r="CC133" s="226">
        <f t="shared" si="429"/>
        <v>0</v>
      </c>
      <c r="CD133" s="23"/>
      <c r="CE133" s="154"/>
      <c r="CF133" s="154"/>
      <c r="CG133" s="154"/>
      <c r="CH133" s="38"/>
      <c r="CI133" s="155"/>
      <c r="CJ133" s="155"/>
      <c r="CK133" s="226">
        <f t="shared" si="430"/>
        <v>0</v>
      </c>
      <c r="CL133" s="23"/>
      <c r="CM133" s="154"/>
      <c r="CN133" s="154"/>
      <c r="CO133" s="154"/>
      <c r="CP133" s="38"/>
      <c r="CQ133" s="155"/>
      <c r="CR133" s="155"/>
      <c r="CS133" s="226">
        <f t="shared" si="431"/>
        <v>0</v>
      </c>
      <c r="CT133" s="23"/>
      <c r="CU133" s="154"/>
      <c r="CV133" s="154"/>
      <c r="CW133" s="154"/>
      <c r="CX133" s="38"/>
      <c r="CY133" s="155"/>
      <c r="CZ133" s="155"/>
      <c r="DA133" s="226">
        <f t="shared" si="432"/>
        <v>0</v>
      </c>
      <c r="DB133" s="23"/>
      <c r="DC133" s="154"/>
      <c r="DD133" s="154"/>
      <c r="DE133" s="154"/>
      <c r="DF133" s="38"/>
      <c r="DG133" s="155"/>
      <c r="DH133" s="155"/>
      <c r="DI133" s="226">
        <f t="shared" si="433"/>
        <v>0</v>
      </c>
      <c r="DJ133" s="23"/>
      <c r="DK133" s="154"/>
      <c r="DL133" s="154"/>
      <c r="DM133" s="154"/>
      <c r="DN133" s="38"/>
      <c r="DO133" s="155"/>
      <c r="DP133" s="155"/>
      <c r="DQ133" s="226">
        <f t="shared" si="434"/>
        <v>0</v>
      </c>
      <c r="DR133" s="23"/>
      <c r="DS133" s="154"/>
      <c r="DT133" s="154"/>
      <c r="DU133" s="154"/>
      <c r="DV133" s="38"/>
      <c r="DW133" s="155"/>
      <c r="DX133" s="155"/>
      <c r="DY133" s="226">
        <f t="shared" si="435"/>
        <v>0</v>
      </c>
      <c r="DZ133" s="23"/>
      <c r="EA133" s="154"/>
      <c r="EB133" s="154"/>
      <c r="EC133" s="154"/>
      <c r="ED133" s="38"/>
      <c r="EE133" s="155"/>
      <c r="EF133" s="155"/>
      <c r="EG133" s="226">
        <f t="shared" si="436"/>
        <v>0</v>
      </c>
      <c r="EH133" s="23"/>
      <c r="EI133" s="154"/>
      <c r="EJ133" s="154"/>
      <c r="EK133" s="154"/>
      <c r="EL133" s="38"/>
      <c r="EM133" s="155"/>
      <c r="EN133" s="155"/>
      <c r="EO133" s="226">
        <f t="shared" si="840"/>
        <v>0</v>
      </c>
      <c r="EP133" s="23"/>
      <c r="EQ133" s="154"/>
      <c r="ER133" s="154"/>
      <c r="ES133" s="154"/>
      <c r="ET133" s="38"/>
      <c r="EU133" s="155"/>
      <c r="EV133" s="155"/>
      <c r="EW133" s="226">
        <f t="shared" si="438"/>
        <v>0</v>
      </c>
      <c r="EX133" s="23"/>
      <c r="EY133" s="154"/>
      <c r="EZ133" s="154"/>
      <c r="FA133" s="154"/>
      <c r="FB133" s="38"/>
      <c r="FC133" s="155"/>
      <c r="FD133" s="155"/>
      <c r="FE133" s="226">
        <f t="shared" si="439"/>
        <v>0</v>
      </c>
      <c r="FF133" s="23"/>
      <c r="FG133" s="154"/>
      <c r="FH133" s="154"/>
      <c r="FI133" s="154"/>
      <c r="FJ133" s="38"/>
      <c r="FK133" s="155"/>
      <c r="FL133" s="155"/>
      <c r="FM133" s="226">
        <f t="shared" si="440"/>
        <v>0</v>
      </c>
      <c r="FN133" s="23"/>
    </row>
    <row r="134" spans="1:170" ht="16">
      <c r="A134" s="36">
        <v>42518</v>
      </c>
      <c r="B134" s="23"/>
      <c r="C134" s="37">
        <v>4</v>
      </c>
      <c r="D134" s="37">
        <v>147</v>
      </c>
      <c r="E134" s="37">
        <v>3</v>
      </c>
      <c r="F134" s="38"/>
      <c r="G134" s="39">
        <v>156</v>
      </c>
      <c r="H134" s="39">
        <v>-5</v>
      </c>
      <c r="I134" s="226">
        <f t="shared" si="420"/>
        <v>-3.2051282051282048E-2</v>
      </c>
      <c r="J134" s="23"/>
      <c r="K134" s="154"/>
      <c r="L134" s="154"/>
      <c r="M134" s="154"/>
      <c r="N134" s="38"/>
      <c r="O134" s="155"/>
      <c r="P134" s="155"/>
      <c r="Q134" s="226">
        <f t="shared" si="421"/>
        <v>0</v>
      </c>
      <c r="R134" s="23"/>
      <c r="S134" s="37">
        <v>8</v>
      </c>
      <c r="T134" s="37">
        <v>244</v>
      </c>
      <c r="U134" s="37">
        <v>13</v>
      </c>
      <c r="V134" s="38"/>
      <c r="W134" s="39">
        <v>249</v>
      </c>
      <c r="X134" s="39">
        <v>12</v>
      </c>
      <c r="Y134" s="226">
        <f t="shared" si="422"/>
        <v>4.8192771084337352E-2</v>
      </c>
      <c r="Z134" s="23"/>
      <c r="AA134" s="37">
        <v>8</v>
      </c>
      <c r="AB134" s="37">
        <v>279</v>
      </c>
      <c r="AC134" s="37">
        <v>11</v>
      </c>
      <c r="AD134" s="38"/>
      <c r="AE134" s="39">
        <v>496</v>
      </c>
      <c r="AF134" s="39">
        <v>136</v>
      </c>
      <c r="AG134" s="226">
        <f t="shared" si="423"/>
        <v>0.27419354838709675</v>
      </c>
      <c r="AH134" s="23"/>
      <c r="AI134" s="154"/>
      <c r="AJ134" s="154"/>
      <c r="AK134" s="154"/>
      <c r="AL134" s="38"/>
      <c r="AM134" s="155"/>
      <c r="AN134" s="155"/>
      <c r="AO134" s="226">
        <f t="shared" si="883"/>
        <v>0</v>
      </c>
      <c r="AP134" s="23"/>
      <c r="AQ134" s="37">
        <v>8</v>
      </c>
      <c r="AR134" s="37">
        <v>310</v>
      </c>
      <c r="AS134" s="37">
        <v>13</v>
      </c>
      <c r="AT134" s="38"/>
      <c r="AU134" s="39">
        <v>384</v>
      </c>
      <c r="AV134" s="39">
        <v>4</v>
      </c>
      <c r="AW134" s="226">
        <f t="shared" si="425"/>
        <v>1.0416666666666666E-2</v>
      </c>
      <c r="AX134" s="23"/>
      <c r="AY134" s="37">
        <v>8</v>
      </c>
      <c r="AZ134" s="37">
        <v>195</v>
      </c>
      <c r="BA134" s="37">
        <v>12</v>
      </c>
      <c r="BB134" s="38"/>
      <c r="BC134" s="39">
        <v>322</v>
      </c>
      <c r="BD134" s="39">
        <v>17</v>
      </c>
      <c r="BE134" s="226">
        <f t="shared" si="426"/>
        <v>5.2795031055900624E-2</v>
      </c>
      <c r="BF134" s="23"/>
      <c r="BG134" s="154"/>
      <c r="BH134" s="154"/>
      <c r="BI134" s="154"/>
      <c r="BJ134" s="38"/>
      <c r="BK134" s="155"/>
      <c r="BL134" s="155"/>
      <c r="BM134" s="226">
        <f t="shared" si="427"/>
        <v>0</v>
      </c>
      <c r="BN134" s="23"/>
      <c r="BO134" s="37">
        <v>3</v>
      </c>
      <c r="BP134" s="37">
        <v>62</v>
      </c>
      <c r="BQ134" s="37">
        <v>4</v>
      </c>
      <c r="BR134" s="38"/>
      <c r="BS134" s="39">
        <v>243</v>
      </c>
      <c r="BT134" s="39">
        <v>152</v>
      </c>
      <c r="BU134" s="226">
        <f t="shared" si="428"/>
        <v>0.62551440329218111</v>
      </c>
      <c r="BV134" s="23"/>
      <c r="BW134" s="154"/>
      <c r="BX134" s="154"/>
      <c r="BY134" s="154"/>
      <c r="BZ134" s="38"/>
      <c r="CA134" s="155"/>
      <c r="CB134" s="155"/>
      <c r="CC134" s="226">
        <f t="shared" si="429"/>
        <v>0</v>
      </c>
      <c r="CD134" s="23"/>
      <c r="CE134" s="154"/>
      <c r="CF134" s="154"/>
      <c r="CG134" s="154"/>
      <c r="CH134" s="38"/>
      <c r="CI134" s="155"/>
      <c r="CJ134" s="155"/>
      <c r="CK134" s="226">
        <f t="shared" si="430"/>
        <v>0</v>
      </c>
      <c r="CL134" s="23"/>
      <c r="CM134" s="37">
        <v>4.2</v>
      </c>
      <c r="CN134" s="37">
        <v>199</v>
      </c>
      <c r="CO134" s="37">
        <v>21</v>
      </c>
      <c r="CP134" s="38"/>
      <c r="CQ134" s="39">
        <v>516</v>
      </c>
      <c r="CR134" s="39">
        <v>322</v>
      </c>
      <c r="CS134" s="226">
        <f t="shared" si="431"/>
        <v>0.62403100775193798</v>
      </c>
      <c r="CT134" s="23"/>
      <c r="CU134" s="37">
        <v>7.3</v>
      </c>
      <c r="CV134" s="37">
        <v>334</v>
      </c>
      <c r="CW134" s="37">
        <v>25</v>
      </c>
      <c r="CX134" s="38"/>
      <c r="CY134" s="39">
        <v>807</v>
      </c>
      <c r="CZ134" s="39">
        <v>459</v>
      </c>
      <c r="DA134" s="226">
        <f t="shared" si="432"/>
        <v>0.56877323420074355</v>
      </c>
      <c r="DB134" s="23"/>
      <c r="DC134" s="37">
        <v>5.4</v>
      </c>
      <c r="DD134" s="37">
        <v>265</v>
      </c>
      <c r="DE134" s="37">
        <v>8</v>
      </c>
      <c r="DF134" s="38"/>
      <c r="DG134" s="39">
        <v>276</v>
      </c>
      <c r="DH134" s="39">
        <v>30</v>
      </c>
      <c r="DI134" s="226">
        <f t="shared" si="433"/>
        <v>0.10869565217391304</v>
      </c>
      <c r="DJ134" s="23"/>
      <c r="DK134" s="154"/>
      <c r="DL134" s="154"/>
      <c r="DM134" s="154"/>
      <c r="DN134" s="38"/>
      <c r="DO134" s="155"/>
      <c r="DP134" s="155"/>
      <c r="DQ134" s="226">
        <f t="shared" si="434"/>
        <v>0</v>
      </c>
      <c r="DR134" s="23"/>
      <c r="DS134" s="37">
        <v>4</v>
      </c>
      <c r="DT134" s="37">
        <v>202</v>
      </c>
      <c r="DU134" s="37">
        <v>6</v>
      </c>
      <c r="DV134" s="38"/>
      <c r="DW134" s="39">
        <v>212</v>
      </c>
      <c r="DX134" s="39">
        <v>21</v>
      </c>
      <c r="DY134" s="226">
        <f t="shared" si="435"/>
        <v>9.9056603773584911E-2</v>
      </c>
      <c r="DZ134" s="23"/>
      <c r="EA134" s="37">
        <v>8</v>
      </c>
      <c r="EB134" s="37">
        <v>381</v>
      </c>
      <c r="EC134" s="37">
        <v>22</v>
      </c>
      <c r="ED134" s="38"/>
      <c r="EE134" s="39">
        <v>611</v>
      </c>
      <c r="EF134" s="39">
        <v>249</v>
      </c>
      <c r="EG134" s="226">
        <f t="shared" si="436"/>
        <v>0.40752864157119478</v>
      </c>
      <c r="EH134" s="23"/>
      <c r="EI134" s="154"/>
      <c r="EJ134" s="154"/>
      <c r="EK134" s="154"/>
      <c r="EL134" s="38"/>
      <c r="EM134" s="155"/>
      <c r="EN134" s="155"/>
      <c r="EO134" s="226">
        <f t="shared" si="840"/>
        <v>0</v>
      </c>
      <c r="EP134" s="23"/>
      <c r="EQ134" s="37">
        <v>6.1</v>
      </c>
      <c r="ER134" s="37">
        <v>357</v>
      </c>
      <c r="ES134" s="37">
        <v>8</v>
      </c>
      <c r="ET134" s="38"/>
      <c r="EU134" s="39">
        <v>301</v>
      </c>
      <c r="EV134" s="39">
        <v>-17</v>
      </c>
      <c r="EW134" s="226">
        <f t="shared" si="438"/>
        <v>-5.647840531561462E-2</v>
      </c>
      <c r="EX134" s="23"/>
      <c r="EY134" s="37">
        <v>9</v>
      </c>
      <c r="EZ134" s="37">
        <v>278</v>
      </c>
      <c r="FA134" s="37">
        <v>20</v>
      </c>
      <c r="FB134" s="38"/>
      <c r="FC134" s="39">
        <v>436</v>
      </c>
      <c r="FD134" s="39">
        <v>103</v>
      </c>
      <c r="FE134" s="226">
        <f t="shared" si="439"/>
        <v>0.23623853211009174</v>
      </c>
      <c r="FF134" s="23"/>
      <c r="FG134" s="154"/>
      <c r="FH134" s="154"/>
      <c r="FI134" s="154"/>
      <c r="FJ134" s="38"/>
      <c r="FK134" s="155"/>
      <c r="FL134" s="155"/>
      <c r="FM134" s="226">
        <f t="shared" si="440"/>
        <v>0</v>
      </c>
      <c r="FN134" s="23"/>
    </row>
    <row r="135" spans="1:170" ht="16">
      <c r="A135" s="36">
        <v>42519</v>
      </c>
      <c r="B135" s="23"/>
      <c r="C135" s="37">
        <v>6</v>
      </c>
      <c r="D135" s="37">
        <v>95</v>
      </c>
      <c r="E135" s="37">
        <v>9</v>
      </c>
      <c r="F135" s="38"/>
      <c r="G135" s="39">
        <v>397</v>
      </c>
      <c r="H135" s="39">
        <v>230</v>
      </c>
      <c r="I135" s="40">
        <f t="shared" si="420"/>
        <v>0.57934508816120911</v>
      </c>
      <c r="J135" s="23"/>
      <c r="K135" s="37"/>
      <c r="L135" s="37"/>
      <c r="M135" s="37"/>
      <c r="N135" s="38"/>
      <c r="O135" s="39"/>
      <c r="P135" s="39"/>
      <c r="Q135" s="40">
        <f t="shared" si="421"/>
        <v>0</v>
      </c>
      <c r="R135" s="23"/>
      <c r="S135" s="132">
        <v>8</v>
      </c>
      <c r="T135" s="132">
        <v>368</v>
      </c>
      <c r="U135" s="132">
        <v>21</v>
      </c>
      <c r="V135" s="139"/>
      <c r="W135" s="140">
        <v>534</v>
      </c>
      <c r="X135" s="140">
        <v>149</v>
      </c>
      <c r="Y135" s="40">
        <f t="shared" si="422"/>
        <v>0.27902621722846443</v>
      </c>
      <c r="Z135" s="23"/>
      <c r="AA135" s="37">
        <v>8</v>
      </c>
      <c r="AB135" s="37">
        <v>412</v>
      </c>
      <c r="AC135" s="37">
        <v>23</v>
      </c>
      <c r="AD135" s="38"/>
      <c r="AE135" s="39">
        <v>750</v>
      </c>
      <c r="AF135" s="39">
        <v>339</v>
      </c>
      <c r="AG135" s="40">
        <f t="shared" si="423"/>
        <v>0.45200000000000001</v>
      </c>
      <c r="AH135" s="23"/>
      <c r="AI135" s="154"/>
      <c r="AJ135" s="154"/>
      <c r="AK135" s="154"/>
      <c r="AL135" s="38"/>
      <c r="AM135" s="155"/>
      <c r="AN135" s="155"/>
      <c r="AO135" s="40">
        <f t="shared" si="883"/>
        <v>0</v>
      </c>
      <c r="AP135" s="23"/>
      <c r="AQ135" s="37">
        <v>8</v>
      </c>
      <c r="AR135" s="37">
        <v>369</v>
      </c>
      <c r="AS135" s="37">
        <v>21</v>
      </c>
      <c r="AT135" s="38"/>
      <c r="AU135" s="39">
        <v>505</v>
      </c>
      <c r="AV135" s="39">
        <v>112</v>
      </c>
      <c r="AW135" s="40">
        <f t="shared" si="425"/>
        <v>0.22178217821782178</v>
      </c>
      <c r="AX135" s="23"/>
      <c r="AY135" s="37">
        <v>8</v>
      </c>
      <c r="AZ135" s="37">
        <v>301</v>
      </c>
      <c r="BA135" s="37">
        <v>14</v>
      </c>
      <c r="BB135" s="38"/>
      <c r="BC135" s="39">
        <v>371</v>
      </c>
      <c r="BD135" s="39">
        <v>25</v>
      </c>
      <c r="BE135" s="40">
        <f t="shared" si="426"/>
        <v>6.7385444743935305E-2</v>
      </c>
      <c r="BF135" s="23"/>
      <c r="BG135" s="37"/>
      <c r="BH135" s="37"/>
      <c r="BI135" s="37"/>
      <c r="BJ135" s="38"/>
      <c r="BK135" s="39"/>
      <c r="BL135" s="39"/>
      <c r="BM135" s="40">
        <f t="shared" si="427"/>
        <v>0</v>
      </c>
      <c r="BN135" s="23"/>
      <c r="BO135" s="37">
        <v>4.4000000000000004</v>
      </c>
      <c r="BP135" s="37">
        <v>116</v>
      </c>
      <c r="BQ135" s="37">
        <v>7</v>
      </c>
      <c r="BR135" s="38"/>
      <c r="BS135" s="39">
        <v>238</v>
      </c>
      <c r="BT135" s="39">
        <v>97</v>
      </c>
      <c r="BU135" s="40">
        <f t="shared" si="428"/>
        <v>0.40756302521008403</v>
      </c>
      <c r="BV135" s="23"/>
      <c r="BW135" s="154"/>
      <c r="BX135" s="154"/>
      <c r="BY135" s="154"/>
      <c r="BZ135" s="38"/>
      <c r="CA135" s="155"/>
      <c r="CB135" s="155"/>
      <c r="CC135" s="40">
        <f t="shared" si="429"/>
        <v>0</v>
      </c>
      <c r="CD135" s="23"/>
      <c r="CE135" s="37">
        <v>7</v>
      </c>
      <c r="CF135" s="37">
        <v>406</v>
      </c>
      <c r="CG135" s="37">
        <v>13</v>
      </c>
      <c r="CH135" s="38"/>
      <c r="CI135" s="39">
        <v>425</v>
      </c>
      <c r="CJ135" s="39">
        <v>94</v>
      </c>
      <c r="CK135" s="40">
        <f t="shared" si="430"/>
        <v>0.22117647058823531</v>
      </c>
      <c r="CL135" s="23"/>
      <c r="CM135" s="37">
        <v>4</v>
      </c>
      <c r="CN135" s="37">
        <v>258</v>
      </c>
      <c r="CO135" s="37">
        <v>15</v>
      </c>
      <c r="CP135" s="38"/>
      <c r="CQ135" s="39">
        <v>313</v>
      </c>
      <c r="CR135" s="39">
        <v>103</v>
      </c>
      <c r="CS135" s="40">
        <f t="shared" si="431"/>
        <v>0.32907348242811502</v>
      </c>
      <c r="CT135" s="23"/>
      <c r="CU135" s="37">
        <v>6</v>
      </c>
      <c r="CV135" s="37">
        <v>293</v>
      </c>
      <c r="CW135" s="37">
        <v>20</v>
      </c>
      <c r="CX135" s="38"/>
      <c r="CY135" s="39">
        <v>399</v>
      </c>
      <c r="CZ135" s="39">
        <v>134</v>
      </c>
      <c r="DA135" s="40">
        <f t="shared" si="432"/>
        <v>0.33583959899749372</v>
      </c>
      <c r="DB135" s="23"/>
      <c r="DC135" s="37">
        <v>6</v>
      </c>
      <c r="DD135" s="37">
        <v>250</v>
      </c>
      <c r="DE135" s="37">
        <v>9</v>
      </c>
      <c r="DF135" s="38"/>
      <c r="DG135" s="39">
        <v>273</v>
      </c>
      <c r="DH135" s="39">
        <v>38</v>
      </c>
      <c r="DI135" s="40">
        <f t="shared" si="433"/>
        <v>0.1391941391941392</v>
      </c>
      <c r="DJ135" s="23"/>
      <c r="DK135" s="37"/>
      <c r="DL135" s="37"/>
      <c r="DM135" s="37"/>
      <c r="DN135" s="38"/>
      <c r="DO135" s="39"/>
      <c r="DP135" s="39"/>
      <c r="DQ135" s="40">
        <f t="shared" si="434"/>
        <v>0</v>
      </c>
      <c r="DR135" s="23"/>
      <c r="DS135" s="37">
        <v>4</v>
      </c>
      <c r="DT135" s="37">
        <v>127</v>
      </c>
      <c r="DU135" s="37">
        <v>10</v>
      </c>
      <c r="DV135" s="38"/>
      <c r="DW135" s="39">
        <v>262</v>
      </c>
      <c r="DX135" s="39">
        <v>123</v>
      </c>
      <c r="DY135" s="40">
        <f t="shared" si="435"/>
        <v>0.46946564885496184</v>
      </c>
      <c r="DZ135" s="23"/>
      <c r="EA135" s="37">
        <v>8.1999999999999993</v>
      </c>
      <c r="EB135" s="37">
        <v>515</v>
      </c>
      <c r="EC135" s="37">
        <v>25</v>
      </c>
      <c r="ED135" s="38"/>
      <c r="EE135" s="39">
        <v>610</v>
      </c>
      <c r="EF135" s="39">
        <v>199</v>
      </c>
      <c r="EG135" s="40">
        <f t="shared" si="436"/>
        <v>0.32622950819672131</v>
      </c>
      <c r="EH135" s="23"/>
      <c r="EI135" s="37"/>
      <c r="EJ135" s="37"/>
      <c r="EK135" s="37"/>
      <c r="EL135" s="38"/>
      <c r="EM135" s="39"/>
      <c r="EN135" s="39"/>
      <c r="EO135" s="40">
        <f t="shared" si="840"/>
        <v>0</v>
      </c>
      <c r="EP135" s="23"/>
      <c r="EQ135" s="37">
        <v>6</v>
      </c>
      <c r="ER135" s="37">
        <v>328</v>
      </c>
      <c r="ES135" s="37">
        <v>9</v>
      </c>
      <c r="ET135" s="38"/>
      <c r="EU135" s="39">
        <v>354</v>
      </c>
      <c r="EV135" s="39">
        <v>72</v>
      </c>
      <c r="EW135" s="40">
        <f t="shared" si="438"/>
        <v>0.20338983050847459</v>
      </c>
      <c r="EX135" s="23"/>
      <c r="EY135" s="37">
        <v>6</v>
      </c>
      <c r="EZ135" s="37">
        <v>258</v>
      </c>
      <c r="FA135" s="37">
        <v>10</v>
      </c>
      <c r="FB135" s="38"/>
      <c r="FC135" s="39">
        <v>225</v>
      </c>
      <c r="FD135" s="39">
        <v>-23</v>
      </c>
      <c r="FE135" s="40">
        <f t="shared" si="439"/>
        <v>-0.10222222222222223</v>
      </c>
      <c r="FF135" s="23"/>
      <c r="FG135" s="37"/>
      <c r="FH135" s="37"/>
      <c r="FI135" s="37"/>
      <c r="FJ135" s="38"/>
      <c r="FK135" s="39"/>
      <c r="FL135" s="39"/>
      <c r="FM135" s="40">
        <f t="shared" si="440"/>
        <v>0</v>
      </c>
      <c r="FN135" s="23"/>
    </row>
    <row r="136" spans="1:170" ht="16">
      <c r="A136" s="36">
        <v>42520</v>
      </c>
      <c r="B136" s="23"/>
      <c r="C136" s="132">
        <v>4</v>
      </c>
      <c r="D136" s="132">
        <v>98</v>
      </c>
      <c r="E136" s="132">
        <v>4</v>
      </c>
      <c r="F136" s="139"/>
      <c r="G136" s="140">
        <v>135</v>
      </c>
      <c r="H136" s="140">
        <v>7</v>
      </c>
      <c r="I136" s="141">
        <f t="shared" si="420"/>
        <v>5.185185185185185E-2</v>
      </c>
      <c r="J136" s="23"/>
      <c r="K136" s="132"/>
      <c r="L136" s="132"/>
      <c r="M136" s="132"/>
      <c r="N136" s="139"/>
      <c r="O136" s="140"/>
      <c r="P136" s="140"/>
      <c r="Q136" s="141">
        <f t="shared" si="421"/>
        <v>0</v>
      </c>
      <c r="R136" s="23"/>
      <c r="S136" s="132">
        <v>8</v>
      </c>
      <c r="T136" s="132">
        <v>370</v>
      </c>
      <c r="U136" s="132">
        <v>22</v>
      </c>
      <c r="V136" s="139"/>
      <c r="W136" s="140">
        <v>651</v>
      </c>
      <c r="X136" s="140">
        <v>267</v>
      </c>
      <c r="Y136" s="141">
        <f t="shared" si="422"/>
        <v>0.41013824884792627</v>
      </c>
      <c r="Z136" s="23"/>
      <c r="AA136" s="132">
        <v>8</v>
      </c>
      <c r="AB136" s="132">
        <v>430</v>
      </c>
      <c r="AC136" s="132">
        <v>26</v>
      </c>
      <c r="AD136" s="139"/>
      <c r="AE136" s="140">
        <v>671</v>
      </c>
      <c r="AF136" s="140">
        <v>254</v>
      </c>
      <c r="AG136" s="141">
        <f t="shared" si="423"/>
        <v>0.37853949329359166</v>
      </c>
      <c r="AH136" s="23"/>
      <c r="AI136" s="146"/>
      <c r="AJ136" s="146"/>
      <c r="AK136" s="146"/>
      <c r="AL136" s="139"/>
      <c r="AM136" s="147"/>
      <c r="AN136" s="147"/>
      <c r="AO136" s="141">
        <f t="shared" si="883"/>
        <v>0</v>
      </c>
      <c r="AP136" s="23"/>
      <c r="AQ136" s="132">
        <v>8</v>
      </c>
      <c r="AR136" s="132">
        <v>386</v>
      </c>
      <c r="AS136" s="132">
        <v>18</v>
      </c>
      <c r="AT136" s="139"/>
      <c r="AU136" s="140">
        <v>467</v>
      </c>
      <c r="AV136" s="140">
        <v>69</v>
      </c>
      <c r="AW136" s="141">
        <f t="shared" si="425"/>
        <v>0.14775160599571735</v>
      </c>
      <c r="AX136" s="23"/>
      <c r="AY136" s="132">
        <v>8</v>
      </c>
      <c r="AZ136" s="132">
        <v>284</v>
      </c>
      <c r="BA136" s="132">
        <v>21</v>
      </c>
      <c r="BB136" s="139"/>
      <c r="BC136" s="140">
        <v>642</v>
      </c>
      <c r="BD136" s="140">
        <v>306</v>
      </c>
      <c r="BE136" s="141">
        <f t="shared" si="426"/>
        <v>0.47663551401869159</v>
      </c>
      <c r="BF136" s="23"/>
      <c r="BG136" s="132"/>
      <c r="BH136" s="132"/>
      <c r="BI136" s="132"/>
      <c r="BJ136" s="139"/>
      <c r="BK136" s="140"/>
      <c r="BL136" s="140"/>
      <c r="BM136" s="141">
        <f t="shared" si="427"/>
        <v>0</v>
      </c>
      <c r="BN136" s="23"/>
      <c r="BO136" s="132">
        <v>5</v>
      </c>
      <c r="BP136" s="132">
        <v>89</v>
      </c>
      <c r="BQ136" s="132">
        <v>3</v>
      </c>
      <c r="BR136" s="139"/>
      <c r="BS136" s="140">
        <v>185</v>
      </c>
      <c r="BT136" s="140">
        <v>46</v>
      </c>
      <c r="BU136" s="141">
        <f t="shared" si="428"/>
        <v>0.24864864864864866</v>
      </c>
      <c r="BV136" s="23"/>
      <c r="BW136" s="146"/>
      <c r="BX136" s="146"/>
      <c r="BY136" s="146"/>
      <c r="BZ136" s="139"/>
      <c r="CA136" s="147"/>
      <c r="CB136" s="147"/>
      <c r="CC136" s="141">
        <f t="shared" si="429"/>
        <v>0</v>
      </c>
      <c r="CD136" s="23"/>
      <c r="CE136" s="132">
        <v>7.4</v>
      </c>
      <c r="CF136" s="132">
        <v>418</v>
      </c>
      <c r="CG136" s="132">
        <v>21</v>
      </c>
      <c r="CH136" s="139"/>
      <c r="CI136" s="140">
        <v>623</v>
      </c>
      <c r="CJ136" s="140">
        <v>282</v>
      </c>
      <c r="CK136" s="141">
        <f t="shared" si="430"/>
        <v>0.45264847512038525</v>
      </c>
      <c r="CL136" s="23"/>
      <c r="CM136" s="132">
        <v>4</v>
      </c>
      <c r="CN136" s="132">
        <v>202</v>
      </c>
      <c r="CO136" s="132">
        <v>19</v>
      </c>
      <c r="CP136" s="139"/>
      <c r="CQ136" s="140">
        <v>425</v>
      </c>
      <c r="CR136" s="140">
        <v>246</v>
      </c>
      <c r="CS136" s="141">
        <f t="shared" si="431"/>
        <v>0.57882352941176474</v>
      </c>
      <c r="CT136" s="23"/>
      <c r="CU136" s="132">
        <v>4.3</v>
      </c>
      <c r="CV136" s="132">
        <v>227</v>
      </c>
      <c r="CW136" s="132">
        <v>13</v>
      </c>
      <c r="CX136" s="139"/>
      <c r="CY136" s="140">
        <v>330</v>
      </c>
      <c r="CZ136" s="140">
        <v>122</v>
      </c>
      <c r="DA136" s="141">
        <f t="shared" si="432"/>
        <v>0.36969696969696969</v>
      </c>
      <c r="DB136" s="23"/>
      <c r="DC136" s="132">
        <v>6</v>
      </c>
      <c r="DD136" s="132">
        <v>249</v>
      </c>
      <c r="DE136" s="132">
        <v>10</v>
      </c>
      <c r="DF136" s="139"/>
      <c r="DG136" s="140">
        <v>355</v>
      </c>
      <c r="DH136" s="140">
        <v>122</v>
      </c>
      <c r="DI136" s="141">
        <f t="shared" si="433"/>
        <v>0.3436619718309859</v>
      </c>
      <c r="DJ136" s="23"/>
      <c r="DK136" s="132"/>
      <c r="DL136" s="132"/>
      <c r="DM136" s="132"/>
      <c r="DN136" s="139"/>
      <c r="DO136" s="140"/>
      <c r="DP136" s="140"/>
      <c r="DQ136" s="141">
        <f t="shared" si="434"/>
        <v>0</v>
      </c>
      <c r="DR136" s="23"/>
      <c r="DS136" s="132">
        <v>4</v>
      </c>
      <c r="DT136" s="132">
        <v>129</v>
      </c>
      <c r="DU136" s="132">
        <v>7</v>
      </c>
      <c r="DV136" s="139"/>
      <c r="DW136" s="140">
        <v>160</v>
      </c>
      <c r="DX136" s="140">
        <v>21</v>
      </c>
      <c r="DY136" s="141">
        <f t="shared" si="435"/>
        <v>0.13125000000000001</v>
      </c>
      <c r="DZ136" s="23"/>
      <c r="EA136" s="132"/>
      <c r="EB136" s="132"/>
      <c r="EC136" s="132"/>
      <c r="ED136" s="139"/>
      <c r="EE136" s="140"/>
      <c r="EF136" s="140"/>
      <c r="EG136" s="141">
        <f t="shared" si="436"/>
        <v>0</v>
      </c>
      <c r="EH136" s="23"/>
      <c r="EI136" s="132"/>
      <c r="EJ136" s="132"/>
      <c r="EK136" s="132"/>
      <c r="EL136" s="139"/>
      <c r="EM136" s="140"/>
      <c r="EN136" s="140"/>
      <c r="EO136" s="141">
        <f t="shared" si="840"/>
        <v>0</v>
      </c>
      <c r="EP136" s="23"/>
      <c r="EQ136" s="132">
        <v>5.5</v>
      </c>
      <c r="ER136" s="132">
        <v>373</v>
      </c>
      <c r="ES136" s="132">
        <v>13</v>
      </c>
      <c r="ET136" s="139"/>
      <c r="EU136" s="140">
        <v>430</v>
      </c>
      <c r="EV136" s="140">
        <v>138</v>
      </c>
      <c r="EW136" s="141">
        <f t="shared" si="438"/>
        <v>0.32093023255813952</v>
      </c>
      <c r="EX136" s="23"/>
      <c r="EY136" s="132">
        <v>7.4</v>
      </c>
      <c r="EZ136" s="132">
        <v>319</v>
      </c>
      <c r="FA136" s="132">
        <v>18</v>
      </c>
      <c r="FB136" s="139"/>
      <c r="FC136" s="140">
        <v>485</v>
      </c>
      <c r="FD136" s="140">
        <v>181</v>
      </c>
      <c r="FE136" s="141">
        <f t="shared" si="439"/>
        <v>0.3731958762886598</v>
      </c>
      <c r="FF136" s="23"/>
      <c r="FG136" s="132"/>
      <c r="FH136" s="132"/>
      <c r="FI136" s="132"/>
      <c r="FJ136" s="139"/>
      <c r="FK136" s="140"/>
      <c r="FL136" s="140"/>
      <c r="FM136" s="141">
        <f t="shared" si="440"/>
        <v>0</v>
      </c>
      <c r="FN136" s="23"/>
    </row>
    <row r="137" spans="1:170" ht="16">
      <c r="A137" s="36">
        <v>42521</v>
      </c>
      <c r="B137" s="23"/>
      <c r="C137" s="132">
        <v>4.0999999999999996</v>
      </c>
      <c r="D137" s="132">
        <v>84</v>
      </c>
      <c r="E137" s="132">
        <v>3</v>
      </c>
      <c r="F137" s="139"/>
      <c r="G137" s="140">
        <v>201</v>
      </c>
      <c r="H137" s="140">
        <v>78</v>
      </c>
      <c r="I137" s="141">
        <f t="shared" si="420"/>
        <v>0.38805970149253732</v>
      </c>
      <c r="J137" s="23"/>
      <c r="K137" s="132"/>
      <c r="L137" s="132"/>
      <c r="M137" s="132"/>
      <c r="N137" s="139"/>
      <c r="O137" s="140"/>
      <c r="P137" s="140"/>
      <c r="Q137" s="141">
        <f t="shared" si="421"/>
        <v>0</v>
      </c>
      <c r="R137" s="23"/>
      <c r="S137" s="132">
        <v>8</v>
      </c>
      <c r="T137" s="132">
        <v>250</v>
      </c>
      <c r="U137" s="132">
        <v>10</v>
      </c>
      <c r="V137" s="139"/>
      <c r="W137" s="140">
        <v>367</v>
      </c>
      <c r="X137" s="140">
        <v>42</v>
      </c>
      <c r="Y137" s="141">
        <f t="shared" si="422"/>
        <v>0.11444141689373297</v>
      </c>
      <c r="Z137" s="23"/>
      <c r="AA137" s="132">
        <v>4</v>
      </c>
      <c r="AB137" s="132">
        <v>193</v>
      </c>
      <c r="AC137" s="132">
        <v>10</v>
      </c>
      <c r="AD137" s="139"/>
      <c r="AE137" s="140">
        <v>311</v>
      </c>
      <c r="AF137" s="140">
        <v>113</v>
      </c>
      <c r="AG137" s="141">
        <f t="shared" si="423"/>
        <v>0.36334405144694532</v>
      </c>
      <c r="AH137" s="23"/>
      <c r="AI137" s="132"/>
      <c r="AJ137" s="132"/>
      <c r="AK137" s="132"/>
      <c r="AL137" s="139"/>
      <c r="AM137" s="140"/>
      <c r="AN137" s="140"/>
      <c r="AO137" s="141">
        <f t="shared" si="883"/>
        <v>0</v>
      </c>
      <c r="AP137" s="23"/>
      <c r="AQ137" s="132">
        <v>8</v>
      </c>
      <c r="AR137" s="132">
        <v>375</v>
      </c>
      <c r="AS137" s="132">
        <v>16</v>
      </c>
      <c r="AT137" s="139"/>
      <c r="AU137" s="140">
        <v>513</v>
      </c>
      <c r="AV137" s="140">
        <v>119</v>
      </c>
      <c r="AW137" s="141">
        <f t="shared" si="425"/>
        <v>0.23196881091617932</v>
      </c>
      <c r="AX137" s="23"/>
      <c r="AY137" s="132">
        <v>8</v>
      </c>
      <c r="AZ137" s="132">
        <v>276</v>
      </c>
      <c r="BA137" s="132">
        <v>10</v>
      </c>
      <c r="BB137" s="139"/>
      <c r="BC137" s="140">
        <v>353</v>
      </c>
      <c r="BD137" s="140">
        <v>21</v>
      </c>
      <c r="BE137" s="141">
        <f t="shared" si="426"/>
        <v>5.9490084985835696E-2</v>
      </c>
      <c r="BF137" s="23"/>
      <c r="BG137" s="146"/>
      <c r="BH137" s="146"/>
      <c r="BI137" s="146"/>
      <c r="BJ137" s="139"/>
      <c r="BK137" s="147"/>
      <c r="BL137" s="147"/>
      <c r="BM137" s="141">
        <f t="shared" si="427"/>
        <v>0</v>
      </c>
      <c r="BN137" s="23"/>
      <c r="BO137" s="132">
        <v>5.2</v>
      </c>
      <c r="BP137" s="132">
        <v>78</v>
      </c>
      <c r="BQ137" s="132">
        <v>5</v>
      </c>
      <c r="BR137" s="139"/>
      <c r="BS137" s="140">
        <v>226</v>
      </c>
      <c r="BT137" s="140">
        <v>89</v>
      </c>
      <c r="BU137" s="141">
        <f t="shared" si="428"/>
        <v>0.39380530973451328</v>
      </c>
      <c r="BV137" s="23"/>
      <c r="BW137" s="132"/>
      <c r="BX137" s="132"/>
      <c r="BY137" s="132"/>
      <c r="BZ137" s="139"/>
      <c r="CA137" s="140"/>
      <c r="CB137" s="140"/>
      <c r="CC137" s="141">
        <f t="shared" si="429"/>
        <v>0</v>
      </c>
      <c r="CD137" s="23"/>
      <c r="CE137" s="132">
        <v>8</v>
      </c>
      <c r="CF137" s="132">
        <v>361</v>
      </c>
      <c r="CG137" s="132">
        <v>20</v>
      </c>
      <c r="CH137" s="139"/>
      <c r="CI137" s="140">
        <v>643</v>
      </c>
      <c r="CJ137" s="140">
        <v>317</v>
      </c>
      <c r="CK137" s="141">
        <f t="shared" si="430"/>
        <v>0.49300155520995337</v>
      </c>
      <c r="CL137" s="23"/>
      <c r="CM137" s="132">
        <v>2.5</v>
      </c>
      <c r="CN137" s="132">
        <v>141</v>
      </c>
      <c r="CO137" s="132">
        <v>6</v>
      </c>
      <c r="CP137" s="139"/>
      <c r="CQ137" s="140">
        <v>97</v>
      </c>
      <c r="CR137" s="140">
        <v>-18</v>
      </c>
      <c r="CS137" s="141">
        <f t="shared" si="431"/>
        <v>-0.18556701030927836</v>
      </c>
      <c r="CT137" s="23"/>
      <c r="CU137" s="132">
        <v>7</v>
      </c>
      <c r="CV137" s="132">
        <v>199</v>
      </c>
      <c r="CW137" s="132">
        <v>27</v>
      </c>
      <c r="CX137" s="139"/>
      <c r="CY137" s="140">
        <v>491</v>
      </c>
      <c r="CZ137" s="140">
        <v>236</v>
      </c>
      <c r="DA137" s="141">
        <f t="shared" si="432"/>
        <v>0.48065173116089616</v>
      </c>
      <c r="DB137" s="23"/>
      <c r="DC137" s="132">
        <v>8.3000000000000007</v>
      </c>
      <c r="DD137" s="132">
        <v>226</v>
      </c>
      <c r="DE137" s="132">
        <v>16</v>
      </c>
      <c r="DF137" s="139"/>
      <c r="DG137" s="140">
        <v>455</v>
      </c>
      <c r="DH137" s="140">
        <v>190</v>
      </c>
      <c r="DI137" s="141">
        <f t="shared" si="433"/>
        <v>0.4175824175824176</v>
      </c>
      <c r="DJ137" s="23"/>
      <c r="DK137" s="132"/>
      <c r="DL137" s="132"/>
      <c r="DM137" s="132"/>
      <c r="DN137" s="139"/>
      <c r="DO137" s="140"/>
      <c r="DP137" s="140"/>
      <c r="DQ137" s="141">
        <f t="shared" si="434"/>
        <v>0</v>
      </c>
      <c r="DR137" s="23"/>
      <c r="DS137" s="132">
        <v>4</v>
      </c>
      <c r="DT137" s="132">
        <v>117</v>
      </c>
      <c r="DU137" s="132">
        <v>7</v>
      </c>
      <c r="DV137" s="139"/>
      <c r="DW137" s="140">
        <v>194</v>
      </c>
      <c r="DX137" s="140">
        <v>60</v>
      </c>
      <c r="DY137" s="141">
        <f t="shared" si="435"/>
        <v>0.30927835051546393</v>
      </c>
      <c r="DZ137" s="23"/>
      <c r="EA137" s="132">
        <v>7.5</v>
      </c>
      <c r="EB137" s="132">
        <v>435</v>
      </c>
      <c r="EC137" s="132">
        <v>23</v>
      </c>
      <c r="ED137" s="139"/>
      <c r="EE137" s="140">
        <v>733</v>
      </c>
      <c r="EF137" s="140">
        <v>376</v>
      </c>
      <c r="EG137" s="141">
        <f t="shared" si="436"/>
        <v>0.51296043656207368</v>
      </c>
      <c r="EH137" s="23"/>
      <c r="EI137" s="132"/>
      <c r="EJ137" s="132"/>
      <c r="EK137" s="132"/>
      <c r="EL137" s="139"/>
      <c r="EM137" s="140"/>
      <c r="EN137" s="140"/>
      <c r="EO137" s="141">
        <f t="shared" si="840"/>
        <v>0</v>
      </c>
      <c r="EP137" s="23"/>
      <c r="EQ137" s="132">
        <v>3.2</v>
      </c>
      <c r="ER137" s="132">
        <v>177</v>
      </c>
      <c r="ES137" s="132">
        <v>12</v>
      </c>
      <c r="ET137" s="139"/>
      <c r="EU137" s="140">
        <v>252</v>
      </c>
      <c r="EV137" s="140">
        <v>101</v>
      </c>
      <c r="EW137" s="141">
        <f t="shared" si="438"/>
        <v>0.40079365079365081</v>
      </c>
      <c r="EX137" s="23"/>
      <c r="EY137" s="132">
        <v>7.2</v>
      </c>
      <c r="EZ137" s="132">
        <v>274</v>
      </c>
      <c r="FA137" s="132">
        <v>20</v>
      </c>
      <c r="FB137" s="139"/>
      <c r="FC137" s="140">
        <v>468</v>
      </c>
      <c r="FD137" s="140">
        <v>189</v>
      </c>
      <c r="FE137" s="141">
        <f t="shared" si="439"/>
        <v>0.40384615384615385</v>
      </c>
      <c r="FF137" s="23"/>
      <c r="FG137" s="132"/>
      <c r="FH137" s="132"/>
      <c r="FI137" s="132"/>
      <c r="FJ137" s="139"/>
      <c r="FK137" s="140"/>
      <c r="FL137" s="140"/>
      <c r="FM137" s="141">
        <f t="shared" si="440"/>
        <v>0</v>
      </c>
      <c r="FN137" s="23"/>
    </row>
    <row r="138" spans="1:170" ht="16">
      <c r="A138" s="99" t="s">
        <v>47</v>
      </c>
      <c r="B138" s="100"/>
      <c r="C138" s="104">
        <f t="shared" ref="C138:E138" si="1094">SUM(C111:C113,C115:C119,C121:C125,C127:C131,C133:C137)</f>
        <v>96</v>
      </c>
      <c r="D138" s="104">
        <f t="shared" si="1094"/>
        <v>2517</v>
      </c>
      <c r="E138" s="104">
        <f t="shared" si="1094"/>
        <v>94</v>
      </c>
      <c r="F138" s="108">
        <f t="shared" ref="F138:F139" si="1095">IFERROR(SUM(D138/E138),0)</f>
        <v>26.776595744680851</v>
      </c>
      <c r="G138" s="110">
        <f t="shared" ref="G138:H138" si="1096">SUM(G111:G113,G115:G119,G121:G125,G127:G131,G133:G137)</f>
        <v>3780</v>
      </c>
      <c r="H138" s="110">
        <f t="shared" si="1096"/>
        <v>374</v>
      </c>
      <c r="I138" s="112">
        <f t="shared" si="420"/>
        <v>9.8941798941798942E-2</v>
      </c>
      <c r="J138" s="100"/>
      <c r="K138" s="104">
        <f t="shared" ref="K138:M138" si="1097">SUM(K111:K113,K115:K119,K121:K125,K127:K131,K133:K137)</f>
        <v>0</v>
      </c>
      <c r="L138" s="104">
        <f t="shared" si="1097"/>
        <v>0</v>
      </c>
      <c r="M138" s="104">
        <f t="shared" si="1097"/>
        <v>0</v>
      </c>
      <c r="N138" s="108">
        <f t="shared" ref="N138:N139" si="1098">IFERROR(SUM(L138/M138),0)</f>
        <v>0</v>
      </c>
      <c r="O138" s="110">
        <f t="shared" ref="O138:P138" si="1099">SUM(O111:O113,O115:O119,O121:O125,O127:O131,O133:O137)</f>
        <v>0</v>
      </c>
      <c r="P138" s="110">
        <f t="shared" si="1099"/>
        <v>0</v>
      </c>
      <c r="Q138" s="112">
        <f t="shared" si="421"/>
        <v>0</v>
      </c>
      <c r="R138" s="100"/>
      <c r="S138" s="104">
        <f t="shared" ref="S138:U138" si="1100">SUM(S111:S113,S115:S119,S121:S125,S127:S131,S133:S137)</f>
        <v>174</v>
      </c>
      <c r="T138" s="104">
        <f t="shared" si="1100"/>
        <v>7962</v>
      </c>
      <c r="U138" s="104">
        <f t="shared" si="1100"/>
        <v>482</v>
      </c>
      <c r="V138" s="108">
        <f t="shared" ref="V138:V139" si="1101">IFERROR(SUM(T138/U138),0)</f>
        <v>16.518672199170126</v>
      </c>
      <c r="W138" s="110">
        <f t="shared" ref="W138:X138" si="1102">SUM(W111:W113,W115:W119,W121:W125,W127:W131,W133:W137)</f>
        <v>13042</v>
      </c>
      <c r="X138" s="110">
        <f t="shared" si="1102"/>
        <v>4258</v>
      </c>
      <c r="Y138" s="112">
        <f t="shared" si="422"/>
        <v>0.32648366814905688</v>
      </c>
      <c r="Z138" s="100"/>
      <c r="AA138" s="104">
        <f t="shared" ref="AA138:AC138" si="1103">SUM(AA111:AA113,AA115:AA119,AA121:AA125,AA127:AA131,AA133:AA137)</f>
        <v>170</v>
      </c>
      <c r="AB138" s="104">
        <f t="shared" si="1103"/>
        <v>8097</v>
      </c>
      <c r="AC138" s="104">
        <f t="shared" si="1103"/>
        <v>448</v>
      </c>
      <c r="AD138" s="108">
        <f t="shared" ref="AD138:AD139" si="1104">IFERROR(SUM(AB138/AC138),0)</f>
        <v>18.073660714285715</v>
      </c>
      <c r="AE138" s="110">
        <f t="shared" ref="AE138:AF138" si="1105">SUM(AE111:AE113,AE115:AE119,AE121:AE125,AE127:AE131,AE133:AE137)</f>
        <v>13789</v>
      </c>
      <c r="AF138" s="110">
        <f t="shared" si="1105"/>
        <v>4752</v>
      </c>
      <c r="AG138" s="112">
        <f t="shared" si="423"/>
        <v>0.34462252520124736</v>
      </c>
      <c r="AH138" s="100"/>
      <c r="AI138" s="104">
        <f t="shared" ref="AI138:AK138" si="1106">SUM(AI111:AI113,AI115:AI119,AI121:AI125,AI127:AI131,AI133:AI137)</f>
        <v>89.399999999999991</v>
      </c>
      <c r="AJ138" s="104">
        <f t="shared" si="1106"/>
        <v>3350</v>
      </c>
      <c r="AK138" s="104">
        <f t="shared" si="1106"/>
        <v>238</v>
      </c>
      <c r="AL138" s="108">
        <f t="shared" ref="AL138:AL139" si="1107">IFERROR(SUM(AJ138/AK138),0)</f>
        <v>14.07563025210084</v>
      </c>
      <c r="AM138" s="110">
        <f t="shared" ref="AM138:AN138" si="1108">SUM(AM111:AM113,AM115:AM119,AM121:AM125,AM127:AM131,AM133:AM137)</f>
        <v>3952</v>
      </c>
      <c r="AN138" s="110">
        <f t="shared" si="1108"/>
        <v>189</v>
      </c>
      <c r="AO138" s="112">
        <f t="shared" si="883"/>
        <v>4.7823886639676114E-2</v>
      </c>
      <c r="AP138" s="100"/>
      <c r="AQ138" s="104">
        <f t="shared" ref="AQ138:AS138" si="1109">SUM(AQ111:AQ113,AQ115:AQ119,AQ121:AQ125,AQ127:AQ131,AQ133:AQ137)</f>
        <v>169</v>
      </c>
      <c r="AR138" s="104">
        <f t="shared" si="1109"/>
        <v>7412</v>
      </c>
      <c r="AS138" s="104">
        <f t="shared" si="1109"/>
        <v>404</v>
      </c>
      <c r="AT138" s="108">
        <f t="shared" ref="AT138:AT139" si="1110">IFERROR(SUM(AR138/AS138),0)</f>
        <v>18.346534653465348</v>
      </c>
      <c r="AU138" s="110">
        <f t="shared" ref="AU138:AV138" si="1111">SUM(AU111:AU113,AU115:AU119,AU121:AU125,AU127:AU131,AU133:AU137)</f>
        <v>11603</v>
      </c>
      <c r="AV138" s="110">
        <f t="shared" si="1111"/>
        <v>2715</v>
      </c>
      <c r="AW138" s="112">
        <f t="shared" si="425"/>
        <v>0.23399120917004224</v>
      </c>
      <c r="AX138" s="100"/>
      <c r="AY138" s="104">
        <f t="shared" ref="AY138:BA138" si="1112">SUM(AY111:AY113,AY115:AY119,AY121:AY125,AY127:AY131,AY133:AY137)</f>
        <v>174</v>
      </c>
      <c r="AZ138" s="104">
        <f t="shared" si="1112"/>
        <v>6484</v>
      </c>
      <c r="BA138" s="104">
        <f t="shared" si="1112"/>
        <v>366</v>
      </c>
      <c r="BB138" s="108">
        <f t="shared" ref="BB138:BB139" si="1113">IFERROR(SUM(AZ138/BA138),0)</f>
        <v>17.715846994535518</v>
      </c>
      <c r="BC138" s="110">
        <f t="shared" ref="BC138:BD138" si="1114">SUM(BC111:BC113,BC115:BC119,BC121:BC125,BC127:BC131,BC133:BC137)</f>
        <v>10547</v>
      </c>
      <c r="BD138" s="110">
        <f t="shared" si="1114"/>
        <v>2377</v>
      </c>
      <c r="BE138" s="112">
        <f t="shared" si="426"/>
        <v>0.22537214373755571</v>
      </c>
      <c r="BF138" s="100"/>
      <c r="BG138" s="104">
        <f t="shared" ref="BG138:BI138" si="1115">SUM(BG111:BG113,BG115:BG119,BG121:BG125,BG127:BG131,BG133:BG137)</f>
        <v>37.099999999999994</v>
      </c>
      <c r="BH138" s="104">
        <f t="shared" si="1115"/>
        <v>1503</v>
      </c>
      <c r="BI138" s="104">
        <f t="shared" si="1115"/>
        <v>57</v>
      </c>
      <c r="BJ138" s="108">
        <f t="shared" ref="BJ138:BJ139" si="1116">IFERROR(SUM(BH138/BI138),0)</f>
        <v>26.368421052631579</v>
      </c>
      <c r="BK138" s="110">
        <f t="shared" ref="BK138:BL138" si="1117">SUM(BK111:BK113,BK115:BK119,BK121:BK125,BK127:BK131,BK133:BK137)</f>
        <v>1417</v>
      </c>
      <c r="BL138" s="110">
        <f t="shared" si="1117"/>
        <v>-193</v>
      </c>
      <c r="BM138" s="112">
        <f t="shared" si="427"/>
        <v>-0.13620324629498942</v>
      </c>
      <c r="BN138" s="100"/>
      <c r="BO138" s="104">
        <f t="shared" ref="BO138:BQ138" si="1118">SUM(BO111:BO113,BO115:BO119,BO121:BO125,BO127:BO131,BO133:BO137)</f>
        <v>85.300000000000011</v>
      </c>
      <c r="BP138" s="104">
        <f t="shared" si="1118"/>
        <v>1519</v>
      </c>
      <c r="BQ138" s="104">
        <f t="shared" si="1118"/>
        <v>95</v>
      </c>
      <c r="BR138" s="108">
        <f t="shared" ref="BR138:BR139" si="1119">IFERROR(SUM(BP138/BQ138),0)</f>
        <v>15.989473684210527</v>
      </c>
      <c r="BS138" s="110">
        <f t="shared" ref="BS138:BT138" si="1120">SUM(BS111:BS113,BS115:BS119,BS121:BS125,BS127:BS131,BS133:BS137)</f>
        <v>4345</v>
      </c>
      <c r="BT138" s="110">
        <f t="shared" si="1120"/>
        <v>1832</v>
      </c>
      <c r="BU138" s="112">
        <f t="shared" si="428"/>
        <v>0.42163406214039123</v>
      </c>
      <c r="BV138" s="100"/>
      <c r="BW138" s="104">
        <f t="shared" ref="BW138:BY138" si="1121">SUM(BW111:BW113,BW115:BW119,BW121:BW125,BW127:BW131,BW133:BW137)</f>
        <v>13.700000000000001</v>
      </c>
      <c r="BX138" s="104">
        <f t="shared" si="1121"/>
        <v>729</v>
      </c>
      <c r="BY138" s="104">
        <f t="shared" si="1121"/>
        <v>24</v>
      </c>
      <c r="BZ138" s="108">
        <f t="shared" ref="BZ138:BZ139" si="1122">IFERROR(SUM(BX138/BY138),0)</f>
        <v>30.375</v>
      </c>
      <c r="CA138" s="110">
        <f t="shared" ref="CA138:CB138" si="1123">SUM(CA111:CA113,CA115:CA119,CA121:CA125,CA127:CA131,CA133:CA137)</f>
        <v>445</v>
      </c>
      <c r="CB138" s="110">
        <f t="shared" si="1123"/>
        <v>-238</v>
      </c>
      <c r="CC138" s="112">
        <f t="shared" si="429"/>
        <v>-0.53483146067415732</v>
      </c>
      <c r="CD138" s="100"/>
      <c r="CE138" s="104">
        <f t="shared" ref="CE138:CG138" si="1124">SUM(CE111:CE113,CE115:CE119,CE121:CE125,CE127:CE131,CE133:CE137)</f>
        <v>37.700000000000003</v>
      </c>
      <c r="CF138" s="104">
        <f t="shared" si="1124"/>
        <v>2027</v>
      </c>
      <c r="CG138" s="104">
        <f t="shared" si="1124"/>
        <v>90</v>
      </c>
      <c r="CH138" s="108">
        <f t="shared" ref="CH138:CH139" si="1125">IFERROR(SUM(CF138/CG138),0)</f>
        <v>22.522222222222222</v>
      </c>
      <c r="CI138" s="110">
        <f t="shared" ref="CI138:CJ138" si="1126">SUM(CI111:CI113,CI115:CI119,CI121:CI125,CI127:CI131,CI133:CI137)</f>
        <v>2913</v>
      </c>
      <c r="CJ138" s="110">
        <f t="shared" si="1126"/>
        <v>1145</v>
      </c>
      <c r="CK138" s="112">
        <f t="shared" si="430"/>
        <v>0.39306556814280807</v>
      </c>
      <c r="CL138" s="100"/>
      <c r="CM138" s="104">
        <f t="shared" ref="CM138:CO138" si="1127">SUM(CM111:CM113,CM115:CM119,CM121:CM125,CM127:CM131,CM133:CM137)</f>
        <v>70.7</v>
      </c>
      <c r="CN138" s="104">
        <f t="shared" si="1127"/>
        <v>3650</v>
      </c>
      <c r="CO138" s="104">
        <f t="shared" si="1127"/>
        <v>264</v>
      </c>
      <c r="CP138" s="108">
        <f t="shared" ref="CP138:CP139" si="1128">IFERROR(SUM(CN138/CO138),0)</f>
        <v>13.825757575757576</v>
      </c>
      <c r="CQ138" s="110">
        <f t="shared" ref="CQ138:CR138" si="1129">SUM(CQ111:CQ113,CQ115:CQ119,CQ121:CQ125,CQ127:CQ131,CQ133:CQ137)</f>
        <v>5579</v>
      </c>
      <c r="CR138" s="110">
        <f t="shared" si="1129"/>
        <v>2149</v>
      </c>
      <c r="CS138" s="112">
        <f t="shared" si="431"/>
        <v>0.38519447929736511</v>
      </c>
      <c r="CT138" s="100"/>
      <c r="CU138" s="104">
        <f t="shared" ref="CU138:CW138" si="1130">SUM(CU111:CU113,CU115:CU119,CU121:CU125,CU127:CU131,CU133:CU137)</f>
        <v>119.89999999999999</v>
      </c>
      <c r="CV138" s="104">
        <f t="shared" si="1130"/>
        <v>6321</v>
      </c>
      <c r="CW138" s="104">
        <f t="shared" si="1130"/>
        <v>406</v>
      </c>
      <c r="CX138" s="108">
        <f t="shared" ref="CX138:CX139" si="1131">IFERROR(SUM(CV138/CW138),0)</f>
        <v>15.568965517241379</v>
      </c>
      <c r="CY138" s="110">
        <f t="shared" ref="CY138:CZ138" si="1132">SUM(CY111:CY113,CY115:CY119,CY121:CY125,CY127:CY131,CY133:CY137)</f>
        <v>8725</v>
      </c>
      <c r="CZ138" s="110">
        <f t="shared" si="1132"/>
        <v>2197</v>
      </c>
      <c r="DA138" s="112">
        <f t="shared" si="432"/>
        <v>0.25180515759312322</v>
      </c>
      <c r="DB138" s="100"/>
      <c r="DC138" s="104">
        <f t="shared" ref="DC138:DE138" si="1133">SUM(DC111:DC113,DC115:DC119,DC121:DC125,DC127:DC131,DC133:DC137)</f>
        <v>125.4</v>
      </c>
      <c r="DD138" s="104">
        <f t="shared" si="1133"/>
        <v>5884</v>
      </c>
      <c r="DE138" s="104">
        <f t="shared" si="1133"/>
        <v>223</v>
      </c>
      <c r="DF138" s="108">
        <f t="shared" ref="DF138:DF139" si="1134">IFERROR(SUM(DD138/DE138),0)</f>
        <v>26.385650224215247</v>
      </c>
      <c r="DG138" s="110">
        <f t="shared" ref="DG138:DH138" si="1135">SUM(DG111:DG113,DG115:DG119,DG121:DG125,DG127:DG131,DG133:DG137)</f>
        <v>6503</v>
      </c>
      <c r="DH138" s="110">
        <f t="shared" si="1135"/>
        <v>749</v>
      </c>
      <c r="DI138" s="112">
        <f t="shared" si="433"/>
        <v>0.11517761033369214</v>
      </c>
      <c r="DJ138" s="100"/>
      <c r="DK138" s="104">
        <f t="shared" ref="DK138:DM138" si="1136">SUM(DK111:DK113,DK115:DK119,DK121:DK125,DK127:DK131,DK133:DK137)</f>
        <v>0</v>
      </c>
      <c r="DL138" s="104">
        <f t="shared" si="1136"/>
        <v>0</v>
      </c>
      <c r="DM138" s="104">
        <f t="shared" si="1136"/>
        <v>0</v>
      </c>
      <c r="DN138" s="108">
        <f t="shared" ref="DN138:DN139" si="1137">IFERROR(SUM(DL138/DM138),0)</f>
        <v>0</v>
      </c>
      <c r="DO138" s="110">
        <f t="shared" ref="DO138:DP138" si="1138">SUM(DO111:DO113,DO115:DO119,DO121:DO125,DO127:DO131,DO133:DO137)</f>
        <v>0</v>
      </c>
      <c r="DP138" s="110">
        <f t="shared" si="1138"/>
        <v>0</v>
      </c>
      <c r="DQ138" s="112">
        <f t="shared" si="434"/>
        <v>0</v>
      </c>
      <c r="DR138" s="100"/>
      <c r="DS138" s="104">
        <f t="shared" ref="DS138:DU138" si="1139">SUM(DS111:DS113,DS115:DS119,DS121:DS125,DS127:DS131,DS133:DS137)</f>
        <v>88</v>
      </c>
      <c r="DT138" s="104">
        <f t="shared" si="1139"/>
        <v>3923</v>
      </c>
      <c r="DU138" s="104">
        <f t="shared" si="1139"/>
        <v>184</v>
      </c>
      <c r="DV138" s="108">
        <f t="shared" ref="DV138:DV139" si="1140">IFERROR(SUM(DT138/DU138),0)</f>
        <v>21.320652173913043</v>
      </c>
      <c r="DW138" s="110">
        <f t="shared" ref="DW138:DX138" si="1141">SUM(DW111:DW113,DW115:DW119,DW121:DW125,DW127:DW131,DW133:DW137)</f>
        <v>5103</v>
      </c>
      <c r="DX138" s="110">
        <f t="shared" si="1141"/>
        <v>1156</v>
      </c>
      <c r="DY138" s="112">
        <f t="shared" si="435"/>
        <v>0.22653341171859689</v>
      </c>
      <c r="DZ138" s="100"/>
      <c r="EA138" s="104">
        <f t="shared" ref="EA138:EC138" si="1142">SUM(EA111:EA113,EA115:EA119,EA121:EA125,EA127:EA131,EA133:EA137)</f>
        <v>129.60000000000002</v>
      </c>
      <c r="EB138" s="104">
        <f t="shared" si="1142"/>
        <v>7378</v>
      </c>
      <c r="EC138" s="104">
        <f t="shared" si="1142"/>
        <v>421</v>
      </c>
      <c r="ED138" s="108">
        <f t="shared" ref="ED138:ED139" si="1143">IFERROR(SUM(EB138/EC138),0)</f>
        <v>17.524940617577197</v>
      </c>
      <c r="EE138" s="110">
        <f t="shared" ref="EE138:EF138" si="1144">SUM(EE111:EE113,EE115:EE119,EE121:EE125,EE127:EE131,EE133:EE137)</f>
        <v>11806</v>
      </c>
      <c r="EF138" s="110">
        <f t="shared" si="1144"/>
        <v>5203</v>
      </c>
      <c r="EG138" s="112">
        <f t="shared" si="436"/>
        <v>0.44070811451804165</v>
      </c>
      <c r="EH138" s="100"/>
      <c r="EI138" s="104">
        <f t="shared" ref="EI138:EK138" si="1145">SUM(EI111:EI113,EI115:EI119,EI121:EI125,EI127:EI131,EI133:EI137)</f>
        <v>11.6</v>
      </c>
      <c r="EJ138" s="104">
        <f t="shared" si="1145"/>
        <v>647</v>
      </c>
      <c r="EK138" s="104">
        <f t="shared" si="1145"/>
        <v>34</v>
      </c>
      <c r="EL138" s="108">
        <f t="shared" ref="EL138:EL139" si="1146">IFERROR(SUM(EJ138/EK138),0)</f>
        <v>19.029411764705884</v>
      </c>
      <c r="EM138" s="110">
        <f t="shared" ref="EM138:EN138" si="1147">SUM(EM111:EM113,EM115:EM119,EM121:EM125,EM127:EM131,EM133:EM137)</f>
        <v>927</v>
      </c>
      <c r="EN138" s="110">
        <f t="shared" si="1147"/>
        <v>328</v>
      </c>
      <c r="EO138" s="112">
        <f t="shared" si="840"/>
        <v>0.35382955771305286</v>
      </c>
      <c r="EP138" s="100"/>
      <c r="EQ138" s="104">
        <f t="shared" ref="EQ138:ES138" si="1148">SUM(EQ111:EQ113,EQ115:EQ119,EQ121:EQ125,EQ127:EQ131,EQ133:EQ137)</f>
        <v>98</v>
      </c>
      <c r="ER138" s="104">
        <f t="shared" si="1148"/>
        <v>5248</v>
      </c>
      <c r="ES138" s="104">
        <f t="shared" si="1148"/>
        <v>221</v>
      </c>
      <c r="ET138" s="108">
        <f t="shared" ref="ET138:ET139" si="1149">IFERROR(SUM(ER138/ES138),0)</f>
        <v>23.74660633484163</v>
      </c>
      <c r="EU138" s="110">
        <f t="shared" ref="EU138:EV138" si="1150">SUM(EU111:EU113,EU115:EU119,EU121:EU125,EU127:EU131,EU133:EU137)</f>
        <v>6796</v>
      </c>
      <c r="EV138" s="110">
        <f t="shared" si="1150"/>
        <v>1900</v>
      </c>
      <c r="EW138" s="112">
        <f t="shared" si="438"/>
        <v>0.279576221306651</v>
      </c>
      <c r="EX138" s="100"/>
      <c r="EY138" s="104">
        <f t="shared" ref="EY138:FA138" si="1151">SUM(EY111:EY113,EY115:EY119,EY121:EY125,EY127:EY131,EY133:EY137)</f>
        <v>29.599999999999998</v>
      </c>
      <c r="EZ138" s="104">
        <f t="shared" si="1151"/>
        <v>1129</v>
      </c>
      <c r="FA138" s="104">
        <f t="shared" si="1151"/>
        <v>70</v>
      </c>
      <c r="FB138" s="108">
        <f t="shared" ref="FB138:FB139" si="1152">IFERROR(SUM(EZ138/FA138),0)</f>
        <v>16.12857142857143</v>
      </c>
      <c r="FC138" s="110">
        <f t="shared" ref="FC138:FD138" si="1153">SUM(FC111:FC113,FC115:FC119,FC121:FC125,FC127:FC131,FC133:FC137)</f>
        <v>1705</v>
      </c>
      <c r="FD138" s="110">
        <f t="shared" si="1153"/>
        <v>541</v>
      </c>
      <c r="FE138" s="112">
        <f t="shared" si="439"/>
        <v>0.31730205278592377</v>
      </c>
      <c r="FF138" s="100"/>
      <c r="FG138" s="104">
        <f t="shared" ref="FG138:FI138" si="1154">SUM(FG111:FG113,FG115:FG119,FG121:FG125,FG127:FG131,FG133:FG137)</f>
        <v>0</v>
      </c>
      <c r="FH138" s="104">
        <f t="shared" si="1154"/>
        <v>0</v>
      </c>
      <c r="FI138" s="104">
        <f t="shared" si="1154"/>
        <v>0</v>
      </c>
      <c r="FJ138" s="108">
        <f t="shared" ref="FJ138:FJ139" si="1155">IFERROR(SUM(FH138/FI138),0)</f>
        <v>0</v>
      </c>
      <c r="FK138" s="110">
        <f t="shared" ref="FK138:FL138" si="1156">SUM(FK111:FK113,FK115:FK119,FK121:FK125,FK127:FK131,FK133:FK137)</f>
        <v>0</v>
      </c>
      <c r="FL138" s="110">
        <f t="shared" si="1156"/>
        <v>0</v>
      </c>
      <c r="FM138" s="112">
        <f t="shared" si="440"/>
        <v>0</v>
      </c>
      <c r="FN138" s="100"/>
    </row>
    <row r="139" spans="1:170" ht="16">
      <c r="A139" s="48" t="s">
        <v>42</v>
      </c>
      <c r="B139" s="23"/>
      <c r="C139" s="49">
        <f t="shared" ref="C139:E139" si="1157">SUM(C133:C137)</f>
        <v>18.100000000000001</v>
      </c>
      <c r="D139" s="49">
        <f t="shared" si="1157"/>
        <v>424</v>
      </c>
      <c r="E139" s="49">
        <f t="shared" si="1157"/>
        <v>19</v>
      </c>
      <c r="F139" s="50">
        <f t="shared" si="1095"/>
        <v>22.315789473684209</v>
      </c>
      <c r="G139" s="51">
        <f t="shared" ref="G139:H139" si="1158">SUM(G133:G137)</f>
        <v>889</v>
      </c>
      <c r="H139" s="51">
        <f t="shared" si="1158"/>
        <v>310</v>
      </c>
      <c r="I139" s="52">
        <f t="shared" si="420"/>
        <v>0.34870641169853767</v>
      </c>
      <c r="J139" s="23"/>
      <c r="K139" s="49">
        <f t="shared" ref="K139:M139" si="1159">SUM(K133:K137)</f>
        <v>0</v>
      </c>
      <c r="L139" s="49">
        <f t="shared" si="1159"/>
        <v>0</v>
      </c>
      <c r="M139" s="49">
        <f t="shared" si="1159"/>
        <v>0</v>
      </c>
      <c r="N139" s="50">
        <f t="shared" si="1098"/>
        <v>0</v>
      </c>
      <c r="O139" s="51">
        <f t="shared" ref="O139:P139" si="1160">SUM(O133:O137)</f>
        <v>0</v>
      </c>
      <c r="P139" s="51">
        <f t="shared" si="1160"/>
        <v>0</v>
      </c>
      <c r="Q139" s="52">
        <f t="shared" si="421"/>
        <v>0</v>
      </c>
      <c r="R139" s="23"/>
      <c r="S139" s="49">
        <f t="shared" ref="S139:U139" si="1161">SUM(S133:S137)</f>
        <v>32</v>
      </c>
      <c r="T139" s="49">
        <f t="shared" si="1161"/>
        <v>1232</v>
      </c>
      <c r="U139" s="49">
        <f t="shared" si="1161"/>
        <v>66</v>
      </c>
      <c r="V139" s="50">
        <f t="shared" si="1101"/>
        <v>18.666666666666668</v>
      </c>
      <c r="W139" s="51">
        <f t="shared" ref="W139:X139" si="1162">SUM(W133:W137)</f>
        <v>1801</v>
      </c>
      <c r="X139" s="51">
        <f t="shared" si="1162"/>
        <v>470</v>
      </c>
      <c r="Y139" s="52">
        <f t="shared" si="422"/>
        <v>0.26096612992781787</v>
      </c>
      <c r="Z139" s="23"/>
      <c r="AA139" s="49">
        <f t="shared" ref="AA139:AC139" si="1163">SUM(AA133:AA137)</f>
        <v>28</v>
      </c>
      <c r="AB139" s="49">
        <f t="shared" si="1163"/>
        <v>1314</v>
      </c>
      <c r="AC139" s="49">
        <f t="shared" si="1163"/>
        <v>70</v>
      </c>
      <c r="AD139" s="50">
        <f t="shared" si="1104"/>
        <v>18.771428571428572</v>
      </c>
      <c r="AE139" s="51">
        <f t="shared" ref="AE139:AF139" si="1164">SUM(AE133:AE137)</f>
        <v>2228</v>
      </c>
      <c r="AF139" s="51">
        <f t="shared" si="1164"/>
        <v>842</v>
      </c>
      <c r="AG139" s="52">
        <f t="shared" si="423"/>
        <v>0.37791741472172352</v>
      </c>
      <c r="AH139" s="23"/>
      <c r="AI139" s="49">
        <f t="shared" ref="AI139:AK139" si="1165">SUM(AI133:AI137)</f>
        <v>0</v>
      </c>
      <c r="AJ139" s="49">
        <f t="shared" si="1165"/>
        <v>0</v>
      </c>
      <c r="AK139" s="49">
        <f t="shared" si="1165"/>
        <v>0</v>
      </c>
      <c r="AL139" s="50">
        <f t="shared" si="1107"/>
        <v>0</v>
      </c>
      <c r="AM139" s="51">
        <f t="shared" ref="AM139:AN139" si="1166">SUM(AM133:AM137)</f>
        <v>0</v>
      </c>
      <c r="AN139" s="51">
        <f t="shared" si="1166"/>
        <v>0</v>
      </c>
      <c r="AO139" s="52">
        <f t="shared" si="883"/>
        <v>0</v>
      </c>
      <c r="AP139" s="23"/>
      <c r="AQ139" s="49">
        <f t="shared" ref="AQ139:AS139" si="1167">SUM(AQ133:AQ137)</f>
        <v>32</v>
      </c>
      <c r="AR139" s="49">
        <f t="shared" si="1167"/>
        <v>1440</v>
      </c>
      <c r="AS139" s="49">
        <f t="shared" si="1167"/>
        <v>68</v>
      </c>
      <c r="AT139" s="50">
        <f t="shared" si="1110"/>
        <v>21.176470588235293</v>
      </c>
      <c r="AU139" s="51">
        <f t="shared" ref="AU139:AV139" si="1168">SUM(AU133:AU137)</f>
        <v>1869</v>
      </c>
      <c r="AV139" s="51">
        <f t="shared" si="1168"/>
        <v>304</v>
      </c>
      <c r="AW139" s="52">
        <f t="shared" si="425"/>
        <v>0.16265382557517388</v>
      </c>
      <c r="AX139" s="23"/>
      <c r="AY139" s="49">
        <f t="shared" ref="AY139:BA139" si="1169">SUM(AY133:AY137)</f>
        <v>32</v>
      </c>
      <c r="AZ139" s="49">
        <f t="shared" si="1169"/>
        <v>1056</v>
      </c>
      <c r="BA139" s="49">
        <f t="shared" si="1169"/>
        <v>57</v>
      </c>
      <c r="BB139" s="50">
        <f t="shared" si="1113"/>
        <v>18.526315789473685</v>
      </c>
      <c r="BC139" s="51">
        <f t="shared" ref="BC139:BD139" si="1170">SUM(BC133:BC137)</f>
        <v>1688</v>
      </c>
      <c r="BD139" s="51">
        <f t="shared" si="1170"/>
        <v>369</v>
      </c>
      <c r="BE139" s="52">
        <f t="shared" si="426"/>
        <v>0.21860189573459715</v>
      </c>
      <c r="BF139" s="23"/>
      <c r="BG139" s="49">
        <f t="shared" ref="BG139:BI139" si="1171">SUM(BG133:BG137)</f>
        <v>0</v>
      </c>
      <c r="BH139" s="49">
        <f t="shared" si="1171"/>
        <v>0</v>
      </c>
      <c r="BI139" s="49">
        <f t="shared" si="1171"/>
        <v>0</v>
      </c>
      <c r="BJ139" s="50">
        <f t="shared" si="1116"/>
        <v>0</v>
      </c>
      <c r="BK139" s="51">
        <f t="shared" ref="BK139:BL139" si="1172">SUM(BK133:BK137)</f>
        <v>0</v>
      </c>
      <c r="BL139" s="51">
        <f t="shared" si="1172"/>
        <v>0</v>
      </c>
      <c r="BM139" s="52">
        <f t="shared" si="427"/>
        <v>0</v>
      </c>
      <c r="BN139" s="23"/>
      <c r="BO139" s="49">
        <f t="shared" ref="BO139:BQ139" si="1173">SUM(BO133:BO137)</f>
        <v>17.600000000000001</v>
      </c>
      <c r="BP139" s="49">
        <f t="shared" si="1173"/>
        <v>345</v>
      </c>
      <c r="BQ139" s="49">
        <f t="shared" si="1173"/>
        <v>19</v>
      </c>
      <c r="BR139" s="50">
        <f t="shared" si="1119"/>
        <v>18.157894736842106</v>
      </c>
      <c r="BS139" s="51">
        <f t="shared" ref="BS139:BT139" si="1174">SUM(BS133:BS137)</f>
        <v>892</v>
      </c>
      <c r="BT139" s="51">
        <f t="shared" si="1174"/>
        <v>384</v>
      </c>
      <c r="BU139" s="52">
        <f t="shared" si="428"/>
        <v>0.43049327354260092</v>
      </c>
      <c r="BV139" s="23"/>
      <c r="BW139" s="49">
        <f t="shared" ref="BW139:BY139" si="1175">SUM(BW133:BW137)</f>
        <v>0</v>
      </c>
      <c r="BX139" s="49">
        <f t="shared" si="1175"/>
        <v>0</v>
      </c>
      <c r="BY139" s="49">
        <f t="shared" si="1175"/>
        <v>0</v>
      </c>
      <c r="BZ139" s="50">
        <f t="shared" si="1122"/>
        <v>0</v>
      </c>
      <c r="CA139" s="51">
        <f t="shared" ref="CA139:CB139" si="1176">SUM(CA133:CA137)</f>
        <v>0</v>
      </c>
      <c r="CB139" s="51">
        <f t="shared" si="1176"/>
        <v>0</v>
      </c>
      <c r="CC139" s="52">
        <f t="shared" si="429"/>
        <v>0</v>
      </c>
      <c r="CD139" s="23"/>
      <c r="CE139" s="49">
        <f t="shared" ref="CE139:CG139" si="1177">SUM(CE133:CE137)</f>
        <v>22.4</v>
      </c>
      <c r="CF139" s="49">
        <f t="shared" si="1177"/>
        <v>1185</v>
      </c>
      <c r="CG139" s="49">
        <f t="shared" si="1177"/>
        <v>54</v>
      </c>
      <c r="CH139" s="50">
        <f t="shared" si="1125"/>
        <v>21.944444444444443</v>
      </c>
      <c r="CI139" s="51">
        <f t="shared" ref="CI139:CJ139" si="1178">SUM(CI133:CI137)</f>
        <v>1691</v>
      </c>
      <c r="CJ139" s="51">
        <f t="shared" si="1178"/>
        <v>693</v>
      </c>
      <c r="CK139" s="52">
        <f t="shared" si="430"/>
        <v>0.4098166765227676</v>
      </c>
      <c r="CL139" s="23"/>
      <c r="CM139" s="49">
        <f t="shared" ref="CM139:CO139" si="1179">SUM(CM133:CM137)</f>
        <v>14.7</v>
      </c>
      <c r="CN139" s="49">
        <f t="shared" si="1179"/>
        <v>800</v>
      </c>
      <c r="CO139" s="49">
        <f t="shared" si="1179"/>
        <v>61</v>
      </c>
      <c r="CP139" s="50">
        <f t="shared" si="1128"/>
        <v>13.114754098360656</v>
      </c>
      <c r="CQ139" s="51">
        <f t="shared" ref="CQ139:CR139" si="1180">SUM(CQ133:CQ137)</f>
        <v>1351</v>
      </c>
      <c r="CR139" s="51">
        <f t="shared" si="1180"/>
        <v>653</v>
      </c>
      <c r="CS139" s="52">
        <f t="shared" si="431"/>
        <v>0.48334566987416727</v>
      </c>
      <c r="CT139" s="23"/>
      <c r="CU139" s="49">
        <f t="shared" ref="CU139:CW139" si="1181">SUM(CU133:CU137)</f>
        <v>24.6</v>
      </c>
      <c r="CV139" s="49">
        <f t="shared" si="1181"/>
        <v>1053</v>
      </c>
      <c r="CW139" s="49">
        <f t="shared" si="1181"/>
        <v>85</v>
      </c>
      <c r="CX139" s="50">
        <f t="shared" si="1131"/>
        <v>12.388235294117647</v>
      </c>
      <c r="CY139" s="51">
        <f t="shared" ref="CY139:CZ139" si="1182">SUM(CY133:CY137)</f>
        <v>2027</v>
      </c>
      <c r="CZ139" s="51">
        <f t="shared" si="1182"/>
        <v>951</v>
      </c>
      <c r="DA139" s="52">
        <f t="shared" si="432"/>
        <v>0.46916625555007402</v>
      </c>
      <c r="DB139" s="23"/>
      <c r="DC139" s="49">
        <f t="shared" ref="DC139:DE139" si="1183">SUM(DC133:DC137)</f>
        <v>25.7</v>
      </c>
      <c r="DD139" s="49">
        <f t="shared" si="1183"/>
        <v>990</v>
      </c>
      <c r="DE139" s="49">
        <f t="shared" si="1183"/>
        <v>43</v>
      </c>
      <c r="DF139" s="50">
        <f t="shared" si="1134"/>
        <v>23.023255813953487</v>
      </c>
      <c r="DG139" s="51">
        <f t="shared" ref="DG139:DH139" si="1184">SUM(DG133:DG137)</f>
        <v>1359</v>
      </c>
      <c r="DH139" s="51">
        <f t="shared" si="1184"/>
        <v>380</v>
      </c>
      <c r="DI139" s="52">
        <f t="shared" si="433"/>
        <v>0.27961736571008095</v>
      </c>
      <c r="DJ139" s="23"/>
      <c r="DK139" s="49">
        <f t="shared" ref="DK139:DM139" si="1185">SUM(DK133:DK137)</f>
        <v>0</v>
      </c>
      <c r="DL139" s="49">
        <f t="shared" si="1185"/>
        <v>0</v>
      </c>
      <c r="DM139" s="49">
        <f t="shared" si="1185"/>
        <v>0</v>
      </c>
      <c r="DN139" s="50">
        <f t="shared" si="1137"/>
        <v>0</v>
      </c>
      <c r="DO139" s="51">
        <f t="shared" ref="DO139:DP139" si="1186">SUM(DO133:DO137)</f>
        <v>0</v>
      </c>
      <c r="DP139" s="51">
        <f t="shared" si="1186"/>
        <v>0</v>
      </c>
      <c r="DQ139" s="52">
        <f t="shared" si="434"/>
        <v>0</v>
      </c>
      <c r="DR139" s="23"/>
      <c r="DS139" s="49">
        <f t="shared" ref="DS139:DU139" si="1187">SUM(DS133:DS137)</f>
        <v>16</v>
      </c>
      <c r="DT139" s="49">
        <f t="shared" si="1187"/>
        <v>575</v>
      </c>
      <c r="DU139" s="49">
        <f t="shared" si="1187"/>
        <v>30</v>
      </c>
      <c r="DV139" s="50">
        <f t="shared" si="1140"/>
        <v>19.166666666666668</v>
      </c>
      <c r="DW139" s="51">
        <f t="shared" ref="DW139:DX139" si="1188">SUM(DW133:DW137)</f>
        <v>828</v>
      </c>
      <c r="DX139" s="51">
        <f t="shared" si="1188"/>
        <v>225</v>
      </c>
      <c r="DY139" s="52">
        <f t="shared" si="435"/>
        <v>0.27173913043478259</v>
      </c>
      <c r="DZ139" s="23"/>
      <c r="EA139" s="49">
        <f t="shared" ref="EA139:EC139" si="1189">SUM(EA133:EA137)</f>
        <v>23.7</v>
      </c>
      <c r="EB139" s="49">
        <f t="shared" si="1189"/>
        <v>1331</v>
      </c>
      <c r="EC139" s="49">
        <f t="shared" si="1189"/>
        <v>70</v>
      </c>
      <c r="ED139" s="50">
        <f t="shared" si="1143"/>
        <v>19.014285714285716</v>
      </c>
      <c r="EE139" s="51">
        <f t="shared" ref="EE139:EF139" si="1190">SUM(EE133:EE137)</f>
        <v>1954</v>
      </c>
      <c r="EF139" s="51">
        <f t="shared" si="1190"/>
        <v>824</v>
      </c>
      <c r="EG139" s="52">
        <f t="shared" si="436"/>
        <v>0.42169907881269192</v>
      </c>
      <c r="EH139" s="23"/>
      <c r="EI139" s="49">
        <f t="shared" ref="EI139:EK139" si="1191">SUM(EI133:EI137)</f>
        <v>0</v>
      </c>
      <c r="EJ139" s="49">
        <f t="shared" si="1191"/>
        <v>0</v>
      </c>
      <c r="EK139" s="49">
        <f t="shared" si="1191"/>
        <v>0</v>
      </c>
      <c r="EL139" s="50">
        <f t="shared" si="1146"/>
        <v>0</v>
      </c>
      <c r="EM139" s="51">
        <f t="shared" ref="EM139:EN139" si="1192">SUM(EM133:EM137)</f>
        <v>0</v>
      </c>
      <c r="EN139" s="51">
        <f t="shared" si="1192"/>
        <v>0</v>
      </c>
      <c r="EO139" s="52">
        <f t="shared" si="840"/>
        <v>0</v>
      </c>
      <c r="EP139" s="23"/>
      <c r="EQ139" s="49">
        <f t="shared" ref="EQ139:ES139" si="1193">SUM(EQ133:EQ137)</f>
        <v>20.8</v>
      </c>
      <c r="ER139" s="49">
        <f t="shared" si="1193"/>
        <v>1235</v>
      </c>
      <c r="ES139" s="49">
        <f t="shared" si="1193"/>
        <v>42</v>
      </c>
      <c r="ET139" s="50">
        <f t="shared" si="1149"/>
        <v>29.404761904761905</v>
      </c>
      <c r="EU139" s="51">
        <f t="shared" ref="EU139:EV139" si="1194">SUM(EU133:EU137)</f>
        <v>1337</v>
      </c>
      <c r="EV139" s="51">
        <f t="shared" si="1194"/>
        <v>294</v>
      </c>
      <c r="EW139" s="52">
        <f t="shared" si="438"/>
        <v>0.21989528795811519</v>
      </c>
      <c r="EX139" s="23"/>
      <c r="EY139" s="49">
        <f t="shared" ref="EY139:FA139" si="1195">SUM(EY133:EY137)</f>
        <v>29.599999999999998</v>
      </c>
      <c r="EZ139" s="49">
        <f t="shared" si="1195"/>
        <v>1129</v>
      </c>
      <c r="FA139" s="49">
        <f t="shared" si="1195"/>
        <v>68</v>
      </c>
      <c r="FB139" s="50">
        <f t="shared" si="1152"/>
        <v>16.602941176470587</v>
      </c>
      <c r="FC139" s="51">
        <f t="shared" ref="FC139:FD139" si="1196">SUM(FC133:FC137)</f>
        <v>1614</v>
      </c>
      <c r="FD139" s="51">
        <f t="shared" si="1196"/>
        <v>450</v>
      </c>
      <c r="FE139" s="52">
        <f t="shared" si="439"/>
        <v>0.27881040892193309</v>
      </c>
      <c r="FF139" s="23"/>
      <c r="FG139" s="49">
        <f t="shared" ref="FG139:FI139" si="1197">SUM(FG133:FG137)</f>
        <v>0</v>
      </c>
      <c r="FH139" s="49">
        <f t="shared" si="1197"/>
        <v>0</v>
      </c>
      <c r="FI139" s="49">
        <f t="shared" si="1197"/>
        <v>0</v>
      </c>
      <c r="FJ139" s="50">
        <f t="shared" si="1155"/>
        <v>0</v>
      </c>
      <c r="FK139" s="51">
        <f t="shared" ref="FK139:FL139" si="1198">SUM(FK133:FK137)</f>
        <v>0</v>
      </c>
      <c r="FL139" s="51">
        <f t="shared" si="1198"/>
        <v>0</v>
      </c>
      <c r="FM139" s="52">
        <f t="shared" si="440"/>
        <v>0</v>
      </c>
      <c r="FN139" s="23"/>
    </row>
    <row r="140" spans="1:170" ht="16">
      <c r="A140" s="36">
        <v>42524</v>
      </c>
      <c r="B140" s="168"/>
      <c r="C140" s="169"/>
      <c r="D140" s="169"/>
      <c r="E140" s="169"/>
      <c r="F140" s="143"/>
      <c r="G140" s="145"/>
      <c r="H140" s="145"/>
      <c r="I140" s="170">
        <f t="shared" si="420"/>
        <v>0</v>
      </c>
      <c r="J140" s="168"/>
      <c r="K140" s="169"/>
      <c r="L140" s="169"/>
      <c r="M140" s="169"/>
      <c r="N140" s="143"/>
      <c r="O140" s="145"/>
      <c r="P140" s="145"/>
      <c r="Q140" s="170">
        <f t="shared" si="421"/>
        <v>0</v>
      </c>
      <c r="R140" s="168"/>
      <c r="S140" s="169">
        <v>8</v>
      </c>
      <c r="T140" s="169">
        <v>368</v>
      </c>
      <c r="U140" s="169">
        <v>22</v>
      </c>
      <c r="V140" s="143"/>
      <c r="W140" s="145">
        <v>465</v>
      </c>
      <c r="X140" s="145">
        <v>76</v>
      </c>
      <c r="Y140" s="170">
        <f t="shared" si="422"/>
        <v>0.16344086021505377</v>
      </c>
      <c r="Z140" s="168"/>
      <c r="AA140" s="169">
        <v>8</v>
      </c>
      <c r="AB140" s="169">
        <v>375</v>
      </c>
      <c r="AC140" s="169">
        <v>27</v>
      </c>
      <c r="AD140" s="143"/>
      <c r="AE140" s="145">
        <v>885</v>
      </c>
      <c r="AF140" s="145">
        <v>489</v>
      </c>
      <c r="AG140" s="170">
        <f t="shared" si="423"/>
        <v>0.55254237288135588</v>
      </c>
      <c r="AH140" s="168"/>
      <c r="AI140" s="171"/>
      <c r="AJ140" s="171"/>
      <c r="AK140" s="171"/>
      <c r="AL140" s="143"/>
      <c r="AM140" s="172"/>
      <c r="AN140" s="172"/>
      <c r="AO140" s="170">
        <f t="shared" si="883"/>
        <v>0</v>
      </c>
      <c r="AP140" s="168"/>
      <c r="AQ140" s="169">
        <v>8</v>
      </c>
      <c r="AR140" s="169">
        <v>354</v>
      </c>
      <c r="AS140" s="169">
        <v>16</v>
      </c>
      <c r="AT140" s="143"/>
      <c r="AU140" s="145">
        <v>507</v>
      </c>
      <c r="AV140" s="145">
        <v>117</v>
      </c>
      <c r="AW140" s="170">
        <f t="shared" si="425"/>
        <v>0.23076923076923078</v>
      </c>
      <c r="AX140" s="168"/>
      <c r="AY140" s="169">
        <v>8</v>
      </c>
      <c r="AZ140" s="169">
        <v>424</v>
      </c>
      <c r="BA140" s="169">
        <v>32</v>
      </c>
      <c r="BB140" s="143"/>
      <c r="BC140" s="145">
        <v>948</v>
      </c>
      <c r="BD140" s="145">
        <v>278</v>
      </c>
      <c r="BE140" s="170">
        <f t="shared" si="426"/>
        <v>0.29324894514767935</v>
      </c>
      <c r="BF140" s="168"/>
      <c r="BG140" s="171"/>
      <c r="BH140" s="171"/>
      <c r="BI140" s="171"/>
      <c r="BJ140" s="143"/>
      <c r="BK140" s="172"/>
      <c r="BL140" s="172"/>
      <c r="BM140" s="170">
        <f t="shared" si="427"/>
        <v>0</v>
      </c>
      <c r="BN140" s="168"/>
      <c r="BO140" s="169"/>
      <c r="BP140" s="169"/>
      <c r="BQ140" s="169"/>
      <c r="BR140" s="143"/>
      <c r="BS140" s="145"/>
      <c r="BT140" s="145"/>
      <c r="BU140" s="170">
        <f t="shared" si="428"/>
        <v>0</v>
      </c>
      <c r="BV140" s="168"/>
      <c r="BW140" s="169">
        <v>4</v>
      </c>
      <c r="BX140" s="169">
        <v>229</v>
      </c>
      <c r="BY140" s="169">
        <v>11</v>
      </c>
      <c r="BZ140" s="143"/>
      <c r="CA140" s="145">
        <v>249</v>
      </c>
      <c r="CB140" s="145">
        <v>57</v>
      </c>
      <c r="CC140" s="170">
        <f t="shared" si="429"/>
        <v>0.2289156626506024</v>
      </c>
      <c r="CD140" s="168"/>
      <c r="CE140" s="169">
        <v>8</v>
      </c>
      <c r="CF140" s="169">
        <v>391</v>
      </c>
      <c r="CG140" s="169">
        <v>26</v>
      </c>
      <c r="CH140" s="143"/>
      <c r="CI140" s="145">
        <v>782</v>
      </c>
      <c r="CJ140" s="145">
        <v>436</v>
      </c>
      <c r="CK140" s="170">
        <f t="shared" si="430"/>
        <v>0.55754475703324813</v>
      </c>
      <c r="CL140" s="168"/>
      <c r="CM140" s="169">
        <v>4.3</v>
      </c>
      <c r="CN140" s="169">
        <v>198</v>
      </c>
      <c r="CO140" s="169">
        <v>24</v>
      </c>
      <c r="CP140" s="143"/>
      <c r="CQ140" s="145">
        <v>573</v>
      </c>
      <c r="CR140" s="145">
        <v>387</v>
      </c>
      <c r="CS140" s="170">
        <f t="shared" si="431"/>
        <v>0.67539267015706805</v>
      </c>
      <c r="CT140" s="168"/>
      <c r="CU140" s="169">
        <v>4</v>
      </c>
      <c r="CV140" s="169">
        <v>191</v>
      </c>
      <c r="CW140" s="169">
        <v>10</v>
      </c>
      <c r="CX140" s="143"/>
      <c r="CY140" s="145">
        <v>283</v>
      </c>
      <c r="CZ140" s="145">
        <v>94</v>
      </c>
      <c r="DA140" s="170">
        <f t="shared" si="432"/>
        <v>0.33215547703180209</v>
      </c>
      <c r="DB140" s="168"/>
      <c r="DC140" s="169">
        <v>8</v>
      </c>
      <c r="DD140" s="169">
        <v>344</v>
      </c>
      <c r="DE140" s="169">
        <v>22</v>
      </c>
      <c r="DF140" s="143"/>
      <c r="DG140" s="145">
        <v>638</v>
      </c>
      <c r="DH140" s="145">
        <v>316</v>
      </c>
      <c r="DI140" s="170">
        <f t="shared" si="433"/>
        <v>0.4952978056426332</v>
      </c>
      <c r="DJ140" s="168"/>
      <c r="DK140" s="169"/>
      <c r="DL140" s="169"/>
      <c r="DM140" s="169"/>
      <c r="DN140" s="143"/>
      <c r="DO140" s="145"/>
      <c r="DP140" s="145"/>
      <c r="DQ140" s="170">
        <f t="shared" si="434"/>
        <v>0</v>
      </c>
      <c r="DR140" s="168"/>
      <c r="DS140" s="169">
        <v>4</v>
      </c>
      <c r="DT140" s="169">
        <v>115</v>
      </c>
      <c r="DU140" s="169">
        <v>8</v>
      </c>
      <c r="DV140" s="143"/>
      <c r="DW140" s="145">
        <v>271</v>
      </c>
      <c r="DX140" s="145">
        <v>136</v>
      </c>
      <c r="DY140" s="170">
        <f t="shared" si="435"/>
        <v>0.50184501845018448</v>
      </c>
      <c r="DZ140" s="168"/>
      <c r="EA140" s="169">
        <v>7.3</v>
      </c>
      <c r="EB140" s="169">
        <v>372</v>
      </c>
      <c r="EC140" s="169">
        <v>21</v>
      </c>
      <c r="ED140" s="143"/>
      <c r="EE140" s="145">
        <v>534</v>
      </c>
      <c r="EF140" s="145">
        <v>207</v>
      </c>
      <c r="EG140" s="170">
        <f t="shared" si="436"/>
        <v>0.38764044943820225</v>
      </c>
      <c r="EH140" s="168"/>
      <c r="EI140" s="169"/>
      <c r="EJ140" s="169"/>
      <c r="EK140" s="169"/>
      <c r="EL140" s="143"/>
      <c r="EM140" s="145"/>
      <c r="EN140" s="145"/>
      <c r="EO140" s="170">
        <f t="shared" si="840"/>
        <v>0</v>
      </c>
      <c r="EP140" s="168"/>
      <c r="EQ140" s="169">
        <v>4</v>
      </c>
      <c r="ER140" s="169">
        <v>236</v>
      </c>
      <c r="ES140" s="169">
        <v>15</v>
      </c>
      <c r="ET140" s="143"/>
      <c r="EU140" s="145">
        <v>584</v>
      </c>
      <c r="EV140" s="145">
        <v>384</v>
      </c>
      <c r="EW140" s="170">
        <f t="shared" si="438"/>
        <v>0.65753424657534243</v>
      </c>
      <c r="EX140" s="168"/>
      <c r="EY140" s="169">
        <v>8</v>
      </c>
      <c r="EZ140" s="169">
        <v>309</v>
      </c>
      <c r="FA140" s="169">
        <v>12</v>
      </c>
      <c r="FB140" s="143"/>
      <c r="FC140" s="145">
        <v>242</v>
      </c>
      <c r="FD140" s="145">
        <v>-75</v>
      </c>
      <c r="FE140" s="170">
        <f t="shared" si="439"/>
        <v>-0.30991735537190085</v>
      </c>
      <c r="FF140" s="168"/>
      <c r="FG140" s="169"/>
      <c r="FH140" s="169"/>
      <c r="FI140" s="169"/>
      <c r="FJ140" s="143"/>
      <c r="FK140" s="145"/>
      <c r="FL140" s="145"/>
      <c r="FM140" s="170">
        <f t="shared" si="440"/>
        <v>0</v>
      </c>
      <c r="FN140" s="168"/>
    </row>
    <row r="141" spans="1:170" ht="16">
      <c r="A141" s="36">
        <v>42525</v>
      </c>
      <c r="B141" s="168"/>
      <c r="C141" s="169">
        <v>4</v>
      </c>
      <c r="D141" s="169">
        <v>86</v>
      </c>
      <c r="E141" s="169">
        <v>7</v>
      </c>
      <c r="F141" s="143"/>
      <c r="G141" s="145">
        <v>164</v>
      </c>
      <c r="H141" s="145">
        <v>43</v>
      </c>
      <c r="I141" s="170">
        <f t="shared" si="420"/>
        <v>0.26219512195121952</v>
      </c>
      <c r="J141" s="168"/>
      <c r="K141" s="169"/>
      <c r="L141" s="169"/>
      <c r="M141" s="169"/>
      <c r="N141" s="143"/>
      <c r="O141" s="145"/>
      <c r="P141" s="145"/>
      <c r="Q141" s="170">
        <f t="shared" si="421"/>
        <v>0</v>
      </c>
      <c r="R141" s="168"/>
      <c r="S141" s="169">
        <v>8</v>
      </c>
      <c r="T141" s="169">
        <v>306</v>
      </c>
      <c r="U141" s="169">
        <v>17</v>
      </c>
      <c r="V141" s="143"/>
      <c r="W141" s="145">
        <v>408</v>
      </c>
      <c r="X141" s="145">
        <v>66</v>
      </c>
      <c r="Y141" s="170">
        <f t="shared" si="422"/>
        <v>0.16176470588235295</v>
      </c>
      <c r="Z141" s="168"/>
      <c r="AA141" s="169">
        <v>8</v>
      </c>
      <c r="AB141" s="169">
        <v>324</v>
      </c>
      <c r="AC141" s="169">
        <v>25</v>
      </c>
      <c r="AD141" s="143"/>
      <c r="AE141" s="145">
        <v>710</v>
      </c>
      <c r="AF141" s="145">
        <v>356</v>
      </c>
      <c r="AG141" s="170">
        <f t="shared" si="423"/>
        <v>0.50140845070422535</v>
      </c>
      <c r="AH141" s="168"/>
      <c r="AI141" s="171"/>
      <c r="AJ141" s="171"/>
      <c r="AK141" s="171"/>
      <c r="AL141" s="143"/>
      <c r="AM141" s="172"/>
      <c r="AN141" s="172"/>
      <c r="AO141" s="170">
        <f t="shared" si="883"/>
        <v>0</v>
      </c>
      <c r="AP141" s="168"/>
      <c r="AQ141" s="169">
        <v>8</v>
      </c>
      <c r="AR141" s="169">
        <v>299</v>
      </c>
      <c r="AS141" s="169">
        <v>20</v>
      </c>
      <c r="AT141" s="143"/>
      <c r="AU141" s="145">
        <v>485</v>
      </c>
      <c r="AV141" s="145">
        <v>139</v>
      </c>
      <c r="AW141" s="170">
        <f t="shared" si="425"/>
        <v>0.28659793814432988</v>
      </c>
      <c r="AX141" s="168"/>
      <c r="AY141" s="169">
        <v>8</v>
      </c>
      <c r="AZ141" s="169">
        <v>239</v>
      </c>
      <c r="BA141" s="169">
        <v>16</v>
      </c>
      <c r="BB141" s="143"/>
      <c r="BC141" s="145">
        <v>412</v>
      </c>
      <c r="BD141" s="145">
        <v>106</v>
      </c>
      <c r="BE141" s="170">
        <f t="shared" si="426"/>
        <v>0.25728155339805825</v>
      </c>
      <c r="BF141" s="168"/>
      <c r="BG141" s="169"/>
      <c r="BH141" s="169"/>
      <c r="BI141" s="169"/>
      <c r="BJ141" s="143"/>
      <c r="BK141" s="145"/>
      <c r="BL141" s="145"/>
      <c r="BM141" s="170">
        <f t="shared" si="427"/>
        <v>0</v>
      </c>
      <c r="BN141" s="168"/>
      <c r="BO141" s="169">
        <v>3</v>
      </c>
      <c r="BP141" s="169">
        <v>44</v>
      </c>
      <c r="BQ141" s="169">
        <v>4</v>
      </c>
      <c r="BR141" s="143"/>
      <c r="BS141" s="145">
        <v>124</v>
      </c>
      <c r="BT141" s="145">
        <v>47</v>
      </c>
      <c r="BU141" s="170">
        <f t="shared" si="428"/>
        <v>0.37903225806451613</v>
      </c>
      <c r="BV141" s="168"/>
      <c r="BW141" s="169">
        <v>4</v>
      </c>
      <c r="BX141" s="169">
        <v>169</v>
      </c>
      <c r="BY141" s="169">
        <v>9</v>
      </c>
      <c r="BZ141" s="143"/>
      <c r="CA141" s="145">
        <v>206</v>
      </c>
      <c r="CB141" s="145">
        <v>54</v>
      </c>
      <c r="CC141" s="170">
        <f t="shared" si="429"/>
        <v>0.26213592233009708</v>
      </c>
      <c r="CD141" s="168"/>
      <c r="CE141" s="169">
        <v>7.1</v>
      </c>
      <c r="CF141" s="169">
        <v>344</v>
      </c>
      <c r="CG141" s="169">
        <v>23</v>
      </c>
      <c r="CH141" s="143"/>
      <c r="CI141" s="145">
        <v>601</v>
      </c>
      <c r="CJ141" s="145">
        <v>314</v>
      </c>
      <c r="CK141" s="170">
        <f t="shared" si="430"/>
        <v>0.52246256239600664</v>
      </c>
      <c r="CL141" s="168"/>
      <c r="CM141" s="169">
        <v>4</v>
      </c>
      <c r="CN141" s="169">
        <v>187</v>
      </c>
      <c r="CO141" s="169">
        <v>16</v>
      </c>
      <c r="CP141" s="143"/>
      <c r="CQ141" s="145">
        <v>361</v>
      </c>
      <c r="CR141" s="145">
        <v>194</v>
      </c>
      <c r="CS141" s="170">
        <f t="shared" si="431"/>
        <v>0.53739612188365649</v>
      </c>
      <c r="CT141" s="168"/>
      <c r="CU141" s="169">
        <v>6.5</v>
      </c>
      <c r="CV141" s="169">
        <v>272</v>
      </c>
      <c r="CW141" s="169">
        <v>25</v>
      </c>
      <c r="CX141" s="143"/>
      <c r="CY141" s="145">
        <v>828</v>
      </c>
      <c r="CZ141" s="145">
        <v>551</v>
      </c>
      <c r="DA141" s="170">
        <f t="shared" si="432"/>
        <v>0.66545893719806759</v>
      </c>
      <c r="DB141" s="168"/>
      <c r="DC141" s="169">
        <v>7</v>
      </c>
      <c r="DD141" s="169">
        <v>313</v>
      </c>
      <c r="DE141" s="169">
        <v>13</v>
      </c>
      <c r="DF141" s="143"/>
      <c r="DG141" s="145">
        <v>297</v>
      </c>
      <c r="DH141" s="145">
        <v>26</v>
      </c>
      <c r="DI141" s="170">
        <f t="shared" si="433"/>
        <v>8.7542087542087546E-2</v>
      </c>
      <c r="DJ141" s="168"/>
      <c r="DK141" s="169"/>
      <c r="DL141" s="169"/>
      <c r="DM141" s="169"/>
      <c r="DN141" s="143"/>
      <c r="DO141" s="145"/>
      <c r="DP141" s="145"/>
      <c r="DQ141" s="170">
        <f t="shared" si="434"/>
        <v>0</v>
      </c>
      <c r="DR141" s="168"/>
      <c r="DS141" s="169">
        <v>4</v>
      </c>
      <c r="DT141" s="169">
        <v>109</v>
      </c>
      <c r="DU141" s="169">
        <v>12</v>
      </c>
      <c r="DV141" s="143"/>
      <c r="DW141" s="145">
        <v>308</v>
      </c>
      <c r="DX141" s="145">
        <v>182</v>
      </c>
      <c r="DY141" s="170">
        <f t="shared" si="435"/>
        <v>0.59090909090909094</v>
      </c>
      <c r="DZ141" s="168"/>
      <c r="EA141" s="169">
        <v>8</v>
      </c>
      <c r="EB141" s="169">
        <v>390</v>
      </c>
      <c r="EC141" s="169">
        <v>29</v>
      </c>
      <c r="ED141" s="143"/>
      <c r="EE141" s="145">
        <v>777</v>
      </c>
      <c r="EF141" s="145">
        <v>448</v>
      </c>
      <c r="EG141" s="170">
        <f t="shared" si="436"/>
        <v>0.57657657657657657</v>
      </c>
      <c r="EH141" s="168"/>
      <c r="EI141" s="169"/>
      <c r="EJ141" s="169"/>
      <c r="EK141" s="169"/>
      <c r="EL141" s="143"/>
      <c r="EM141" s="145"/>
      <c r="EN141" s="145"/>
      <c r="EO141" s="170">
        <f t="shared" si="840"/>
        <v>0</v>
      </c>
      <c r="EP141" s="168"/>
      <c r="EQ141" s="169">
        <v>5</v>
      </c>
      <c r="ER141" s="169">
        <v>245</v>
      </c>
      <c r="ES141" s="169">
        <v>12</v>
      </c>
      <c r="ET141" s="143"/>
      <c r="EU141" s="145">
        <v>306</v>
      </c>
      <c r="EV141" s="145">
        <v>95</v>
      </c>
      <c r="EW141" s="170">
        <f t="shared" si="438"/>
        <v>0.31045751633986929</v>
      </c>
      <c r="EX141" s="168"/>
      <c r="EY141" s="169">
        <v>7.1</v>
      </c>
      <c r="EZ141" s="169">
        <v>314</v>
      </c>
      <c r="FA141" s="169">
        <v>17</v>
      </c>
      <c r="FB141" s="143"/>
      <c r="FC141" s="145">
        <v>305</v>
      </c>
      <c r="FD141" s="145">
        <v>21</v>
      </c>
      <c r="FE141" s="170">
        <f t="shared" si="439"/>
        <v>6.8852459016393447E-2</v>
      </c>
      <c r="FF141" s="168"/>
      <c r="FG141" s="169"/>
      <c r="FH141" s="169"/>
      <c r="FI141" s="169"/>
      <c r="FJ141" s="143"/>
      <c r="FK141" s="145"/>
      <c r="FL141" s="145"/>
      <c r="FM141" s="170">
        <f t="shared" si="440"/>
        <v>0</v>
      </c>
      <c r="FN141" s="168"/>
    </row>
    <row r="142" spans="1:170" ht="16">
      <c r="A142" s="36">
        <v>42526</v>
      </c>
      <c r="B142" s="168"/>
      <c r="C142" s="173">
        <v>6</v>
      </c>
      <c r="D142" s="173">
        <v>120</v>
      </c>
      <c r="E142" s="173">
        <v>4</v>
      </c>
      <c r="F142" s="174"/>
      <c r="G142" s="18">
        <v>156</v>
      </c>
      <c r="H142" s="18">
        <v>-16</v>
      </c>
      <c r="I142" s="175">
        <f t="shared" si="420"/>
        <v>-0.10256410256410256</v>
      </c>
      <c r="J142" s="168"/>
      <c r="K142" s="173"/>
      <c r="L142" s="173"/>
      <c r="M142" s="173"/>
      <c r="N142" s="174"/>
      <c r="O142" s="18"/>
      <c r="P142" s="18"/>
      <c r="Q142" s="175">
        <f t="shared" si="421"/>
        <v>0</v>
      </c>
      <c r="R142" s="168"/>
      <c r="S142" s="173">
        <v>8</v>
      </c>
      <c r="T142" s="173">
        <v>393</v>
      </c>
      <c r="U142" s="173">
        <v>21</v>
      </c>
      <c r="V142" s="174"/>
      <c r="W142" s="18">
        <v>476</v>
      </c>
      <c r="X142" s="18">
        <v>102</v>
      </c>
      <c r="Y142" s="175">
        <f t="shared" si="422"/>
        <v>0.21428571428571427</v>
      </c>
      <c r="Z142" s="168"/>
      <c r="AA142" s="173">
        <v>8</v>
      </c>
      <c r="AB142" s="173">
        <v>291</v>
      </c>
      <c r="AC142" s="173">
        <v>19</v>
      </c>
      <c r="AD142" s="174"/>
      <c r="AE142" s="18">
        <v>505</v>
      </c>
      <c r="AF142" s="18">
        <v>171</v>
      </c>
      <c r="AG142" s="175">
        <f t="shared" si="423"/>
        <v>0.33861386138613864</v>
      </c>
      <c r="AH142" s="168"/>
      <c r="AI142" s="173"/>
      <c r="AJ142" s="173"/>
      <c r="AK142" s="173"/>
      <c r="AL142" s="174"/>
      <c r="AM142" s="18"/>
      <c r="AN142" s="18"/>
      <c r="AO142" s="175">
        <f t="shared" si="883"/>
        <v>0</v>
      </c>
      <c r="AP142" s="168"/>
      <c r="AQ142" s="173">
        <v>8</v>
      </c>
      <c r="AR142" s="173">
        <v>350</v>
      </c>
      <c r="AS142" s="173">
        <v>16</v>
      </c>
      <c r="AT142" s="174"/>
      <c r="AU142" s="18">
        <v>392</v>
      </c>
      <c r="AV142" s="18">
        <v>30</v>
      </c>
      <c r="AW142" s="175">
        <f t="shared" si="425"/>
        <v>7.6530612244897961E-2</v>
      </c>
      <c r="AX142" s="168"/>
      <c r="AY142" s="173">
        <v>8</v>
      </c>
      <c r="AZ142" s="173">
        <v>275</v>
      </c>
      <c r="BA142" s="173">
        <v>18</v>
      </c>
      <c r="BB142" s="174"/>
      <c r="BC142" s="18">
        <v>536</v>
      </c>
      <c r="BD142" s="18">
        <v>219</v>
      </c>
      <c r="BE142" s="175">
        <f t="shared" si="426"/>
        <v>0.40858208955223879</v>
      </c>
      <c r="BF142" s="168"/>
      <c r="BG142" s="173"/>
      <c r="BH142" s="173">
        <v>42</v>
      </c>
      <c r="BI142" s="173">
        <v>2</v>
      </c>
      <c r="BJ142" s="174"/>
      <c r="BK142" s="18">
        <v>22</v>
      </c>
      <c r="BL142" s="18">
        <v>4</v>
      </c>
      <c r="BM142" s="175">
        <f t="shared" si="427"/>
        <v>0.18181818181818182</v>
      </c>
      <c r="BN142" s="168"/>
      <c r="BO142" s="173">
        <v>3.5</v>
      </c>
      <c r="BP142" s="173">
        <v>44</v>
      </c>
      <c r="BQ142" s="173">
        <v>3</v>
      </c>
      <c r="BR142" s="174"/>
      <c r="BS142" s="18">
        <v>109</v>
      </c>
      <c r="BT142" s="18">
        <v>24</v>
      </c>
      <c r="BU142" s="175">
        <f t="shared" si="428"/>
        <v>0.22018348623853212</v>
      </c>
      <c r="BV142" s="168"/>
      <c r="BW142" s="173">
        <v>4</v>
      </c>
      <c r="BX142" s="173">
        <v>191</v>
      </c>
      <c r="BY142" s="173">
        <v>10</v>
      </c>
      <c r="BZ142" s="174"/>
      <c r="CA142" s="18">
        <v>179</v>
      </c>
      <c r="CB142" s="18">
        <v>58</v>
      </c>
      <c r="CC142" s="175">
        <f t="shared" si="429"/>
        <v>0.32402234636871508</v>
      </c>
      <c r="CD142" s="168"/>
      <c r="CE142" s="173">
        <v>8.3000000000000007</v>
      </c>
      <c r="CF142" s="173">
        <v>400</v>
      </c>
      <c r="CG142" s="173">
        <v>23</v>
      </c>
      <c r="CH142" s="174"/>
      <c r="CI142" s="18">
        <v>522</v>
      </c>
      <c r="CJ142" s="18">
        <v>224</v>
      </c>
      <c r="CK142" s="175">
        <f t="shared" si="430"/>
        <v>0.42911877394636017</v>
      </c>
      <c r="CL142" s="168"/>
      <c r="CM142" s="173">
        <v>3.2</v>
      </c>
      <c r="CN142" s="173">
        <v>135</v>
      </c>
      <c r="CO142" s="173">
        <v>15</v>
      </c>
      <c r="CP142" s="174"/>
      <c r="CQ142" s="18">
        <v>303</v>
      </c>
      <c r="CR142" s="18">
        <v>180</v>
      </c>
      <c r="CS142" s="175">
        <f t="shared" si="431"/>
        <v>0.59405940594059403</v>
      </c>
      <c r="CT142" s="168"/>
      <c r="CU142" s="173">
        <v>5.3</v>
      </c>
      <c r="CV142" s="173">
        <v>298</v>
      </c>
      <c r="CW142" s="173">
        <v>21</v>
      </c>
      <c r="CX142" s="174"/>
      <c r="CY142" s="18">
        <v>471</v>
      </c>
      <c r="CZ142" s="18">
        <v>222</v>
      </c>
      <c r="DA142" s="175">
        <f t="shared" si="432"/>
        <v>0.4713375796178344</v>
      </c>
      <c r="DB142" s="168"/>
      <c r="DC142" s="173">
        <v>5.3</v>
      </c>
      <c r="DD142" s="173">
        <v>217</v>
      </c>
      <c r="DE142" s="173">
        <v>11</v>
      </c>
      <c r="DF142" s="174"/>
      <c r="DG142" s="18">
        <v>272</v>
      </c>
      <c r="DH142" s="18">
        <v>80</v>
      </c>
      <c r="DI142" s="175">
        <f t="shared" si="433"/>
        <v>0.29411764705882354</v>
      </c>
      <c r="DJ142" s="168"/>
      <c r="DK142" s="173"/>
      <c r="DL142" s="173"/>
      <c r="DM142" s="173"/>
      <c r="DN142" s="174"/>
      <c r="DO142" s="18"/>
      <c r="DP142" s="18"/>
      <c r="DQ142" s="175">
        <f t="shared" si="434"/>
        <v>0</v>
      </c>
      <c r="DR142" s="168"/>
      <c r="DS142" s="173">
        <v>4</v>
      </c>
      <c r="DT142" s="173">
        <v>146</v>
      </c>
      <c r="DU142" s="173">
        <v>5</v>
      </c>
      <c r="DV142" s="174"/>
      <c r="DW142" s="18">
        <v>155</v>
      </c>
      <c r="DX142" s="18">
        <v>28</v>
      </c>
      <c r="DY142" s="175">
        <f t="shared" si="435"/>
        <v>0.18064516129032257</v>
      </c>
      <c r="DZ142" s="168"/>
      <c r="EA142" s="173">
        <v>4</v>
      </c>
      <c r="EB142" s="173">
        <v>217</v>
      </c>
      <c r="EC142" s="173">
        <v>13</v>
      </c>
      <c r="ED142" s="174"/>
      <c r="EE142" s="18">
        <v>364</v>
      </c>
      <c r="EF142" s="18">
        <v>193</v>
      </c>
      <c r="EG142" s="175">
        <f t="shared" si="436"/>
        <v>0.53021978021978022</v>
      </c>
      <c r="EH142" s="168"/>
      <c r="EI142" s="173"/>
      <c r="EJ142" s="173"/>
      <c r="EK142" s="173"/>
      <c r="EL142" s="174"/>
      <c r="EM142" s="18"/>
      <c r="EN142" s="18"/>
      <c r="EO142" s="175">
        <f t="shared" si="840"/>
        <v>0</v>
      </c>
      <c r="EP142" s="168"/>
      <c r="EQ142" s="173">
        <v>2.2000000000000002</v>
      </c>
      <c r="ER142" s="173">
        <v>123</v>
      </c>
      <c r="ES142" s="173">
        <v>7</v>
      </c>
      <c r="ET142" s="174"/>
      <c r="EU142" s="18">
        <v>151</v>
      </c>
      <c r="EV142" s="18">
        <v>54</v>
      </c>
      <c r="EW142" s="175">
        <f t="shared" si="438"/>
        <v>0.35761589403973509</v>
      </c>
      <c r="EX142" s="168"/>
      <c r="EY142" s="173">
        <v>8</v>
      </c>
      <c r="EZ142" s="173">
        <v>391</v>
      </c>
      <c r="FA142" s="173">
        <v>14</v>
      </c>
      <c r="FB142" s="174"/>
      <c r="FC142" s="18">
        <v>296</v>
      </c>
      <c r="FD142" s="18">
        <v>-35</v>
      </c>
      <c r="FE142" s="175">
        <f t="shared" si="439"/>
        <v>-0.11824324324324324</v>
      </c>
      <c r="FF142" s="168"/>
      <c r="FG142" s="173"/>
      <c r="FH142" s="173"/>
      <c r="FI142" s="173"/>
      <c r="FJ142" s="174"/>
      <c r="FK142" s="18"/>
      <c r="FL142" s="18"/>
      <c r="FM142" s="175">
        <f t="shared" si="440"/>
        <v>0</v>
      </c>
      <c r="FN142" s="168"/>
    </row>
    <row r="143" spans="1:170" ht="16">
      <c r="A143" s="36">
        <v>42527</v>
      </c>
      <c r="B143" s="168"/>
      <c r="C143" s="173">
        <v>6.2</v>
      </c>
      <c r="D143" s="173">
        <v>182</v>
      </c>
      <c r="E143" s="173">
        <v>10</v>
      </c>
      <c r="F143" s="174"/>
      <c r="G143" s="18">
        <v>344</v>
      </c>
      <c r="H143" s="18">
        <v>136</v>
      </c>
      <c r="I143" s="175">
        <f t="shared" si="420"/>
        <v>0.39534883720930231</v>
      </c>
      <c r="J143" s="168"/>
      <c r="K143" s="173"/>
      <c r="L143" s="173"/>
      <c r="M143" s="173"/>
      <c r="N143" s="174"/>
      <c r="O143" s="18"/>
      <c r="P143" s="18"/>
      <c r="Q143" s="175">
        <f t="shared" si="421"/>
        <v>0</v>
      </c>
      <c r="R143" s="168"/>
      <c r="S143" s="173">
        <v>8</v>
      </c>
      <c r="T143" s="173">
        <v>395</v>
      </c>
      <c r="U143" s="173">
        <v>23</v>
      </c>
      <c r="V143" s="174"/>
      <c r="W143" s="18">
        <v>621</v>
      </c>
      <c r="X143" s="18">
        <v>237</v>
      </c>
      <c r="Y143" s="175">
        <f t="shared" si="422"/>
        <v>0.38164251207729466</v>
      </c>
      <c r="Z143" s="168"/>
      <c r="AA143" s="173">
        <v>8</v>
      </c>
      <c r="AB143" s="173">
        <v>354</v>
      </c>
      <c r="AC143" s="173">
        <v>14</v>
      </c>
      <c r="AD143" s="174"/>
      <c r="AE143" s="18">
        <v>482</v>
      </c>
      <c r="AF143" s="18">
        <v>112</v>
      </c>
      <c r="AG143" s="175">
        <f t="shared" si="423"/>
        <v>0.23236514522821577</v>
      </c>
      <c r="AH143" s="168"/>
      <c r="AI143" s="173"/>
      <c r="AJ143" s="173"/>
      <c r="AK143" s="173"/>
      <c r="AL143" s="174"/>
      <c r="AM143" s="18"/>
      <c r="AN143" s="18"/>
      <c r="AO143" s="175">
        <f t="shared" si="883"/>
        <v>0</v>
      </c>
      <c r="AP143" s="168"/>
      <c r="AQ143" s="173">
        <v>8</v>
      </c>
      <c r="AR143" s="173">
        <v>353</v>
      </c>
      <c r="AS143" s="173">
        <v>22</v>
      </c>
      <c r="AT143" s="174"/>
      <c r="AU143" s="18">
        <v>765</v>
      </c>
      <c r="AV143" s="18">
        <v>392</v>
      </c>
      <c r="AW143" s="175">
        <f t="shared" si="425"/>
        <v>0.51241830065359473</v>
      </c>
      <c r="AX143" s="168"/>
      <c r="AY143" s="173">
        <v>8</v>
      </c>
      <c r="AZ143" s="173">
        <v>317</v>
      </c>
      <c r="BA143" s="173">
        <v>19</v>
      </c>
      <c r="BB143" s="174"/>
      <c r="BC143" s="18">
        <v>527</v>
      </c>
      <c r="BD143" s="18">
        <v>184</v>
      </c>
      <c r="BE143" s="175">
        <f t="shared" si="426"/>
        <v>0.34914611005692597</v>
      </c>
      <c r="BF143" s="168"/>
      <c r="BG143" s="173">
        <v>7</v>
      </c>
      <c r="BH143" s="173">
        <v>320</v>
      </c>
      <c r="BI143" s="173">
        <v>14</v>
      </c>
      <c r="BJ143" s="174"/>
      <c r="BK143" s="18">
        <v>331</v>
      </c>
      <c r="BL143" s="18">
        <v>64</v>
      </c>
      <c r="BM143" s="175">
        <f t="shared" si="427"/>
        <v>0.19335347432024169</v>
      </c>
      <c r="BN143" s="168"/>
      <c r="BO143" s="173">
        <v>2.2999999999999998</v>
      </c>
      <c r="BP143" s="173">
        <v>21</v>
      </c>
      <c r="BQ143" s="173">
        <v>2</v>
      </c>
      <c r="BR143" s="174"/>
      <c r="BS143" s="18">
        <v>104</v>
      </c>
      <c r="BT143" s="18">
        <v>51</v>
      </c>
      <c r="BU143" s="175">
        <f t="shared" si="428"/>
        <v>0.49038461538461536</v>
      </c>
      <c r="BV143" s="168"/>
      <c r="BW143" s="173">
        <v>2</v>
      </c>
      <c r="BX143" s="173">
        <v>107</v>
      </c>
      <c r="BY143" s="173">
        <v>3</v>
      </c>
      <c r="BZ143" s="174"/>
      <c r="CA143" s="18">
        <v>75</v>
      </c>
      <c r="CB143" s="18">
        <v>-12</v>
      </c>
      <c r="CC143" s="175">
        <f t="shared" si="429"/>
        <v>-0.16</v>
      </c>
      <c r="CD143" s="168"/>
      <c r="CE143" s="173">
        <v>8</v>
      </c>
      <c r="CF143" s="173">
        <v>386</v>
      </c>
      <c r="CG143" s="173">
        <v>18</v>
      </c>
      <c r="CH143" s="174"/>
      <c r="CI143" s="18">
        <v>505</v>
      </c>
      <c r="CJ143" s="18">
        <v>180</v>
      </c>
      <c r="CK143" s="175">
        <f t="shared" si="430"/>
        <v>0.35643564356435642</v>
      </c>
      <c r="CL143" s="168"/>
      <c r="CM143" s="173">
        <v>4</v>
      </c>
      <c r="CN143" s="173">
        <v>169</v>
      </c>
      <c r="CO143" s="173">
        <v>18</v>
      </c>
      <c r="CP143" s="174"/>
      <c r="CQ143" s="18">
        <v>379</v>
      </c>
      <c r="CR143" s="18">
        <v>218</v>
      </c>
      <c r="CS143" s="175">
        <f t="shared" si="431"/>
        <v>0.57519788918205805</v>
      </c>
      <c r="CT143" s="168"/>
      <c r="CU143" s="173">
        <v>5.3</v>
      </c>
      <c r="CV143" s="173">
        <v>238</v>
      </c>
      <c r="CW143" s="173">
        <v>18</v>
      </c>
      <c r="CX143" s="174"/>
      <c r="CY143" s="18">
        <v>343</v>
      </c>
      <c r="CZ143" s="18">
        <v>115</v>
      </c>
      <c r="DA143" s="175">
        <f t="shared" si="432"/>
        <v>0.33527696793002915</v>
      </c>
      <c r="DB143" s="168"/>
      <c r="DC143" s="173">
        <v>6.4</v>
      </c>
      <c r="DD143" s="173">
        <v>320</v>
      </c>
      <c r="DE143" s="173">
        <v>9</v>
      </c>
      <c r="DF143" s="174"/>
      <c r="DG143" s="18">
        <v>163</v>
      </c>
      <c r="DH143" s="18">
        <v>-103</v>
      </c>
      <c r="DI143" s="175">
        <f t="shared" si="433"/>
        <v>-0.63190184049079756</v>
      </c>
      <c r="DJ143" s="168"/>
      <c r="DK143" s="173"/>
      <c r="DL143" s="173"/>
      <c r="DM143" s="173"/>
      <c r="DN143" s="174"/>
      <c r="DO143" s="18"/>
      <c r="DP143" s="18"/>
      <c r="DQ143" s="175">
        <f t="shared" si="434"/>
        <v>0</v>
      </c>
      <c r="DR143" s="168"/>
      <c r="DS143" s="173">
        <v>4</v>
      </c>
      <c r="DT143" s="173">
        <v>162</v>
      </c>
      <c r="DU143" s="173">
        <v>5</v>
      </c>
      <c r="DV143" s="174"/>
      <c r="DW143" s="18">
        <v>171</v>
      </c>
      <c r="DX143" s="18">
        <v>20</v>
      </c>
      <c r="DY143" s="175">
        <f t="shared" si="435"/>
        <v>0.11695906432748537</v>
      </c>
      <c r="DZ143" s="168"/>
      <c r="EA143" s="173"/>
      <c r="EB143" s="173"/>
      <c r="EC143" s="173"/>
      <c r="ED143" s="174"/>
      <c r="EE143" s="18"/>
      <c r="EF143" s="18"/>
      <c r="EG143" s="175">
        <f t="shared" si="436"/>
        <v>0</v>
      </c>
      <c r="EH143" s="168"/>
      <c r="EI143" s="173"/>
      <c r="EJ143" s="173"/>
      <c r="EK143" s="173"/>
      <c r="EL143" s="174"/>
      <c r="EM143" s="18"/>
      <c r="EN143" s="18"/>
      <c r="EO143" s="175">
        <f t="shared" si="840"/>
        <v>0</v>
      </c>
      <c r="EP143" s="168"/>
      <c r="EQ143" s="173">
        <v>5</v>
      </c>
      <c r="ER143" s="173">
        <v>216</v>
      </c>
      <c r="ES143" s="173">
        <v>9</v>
      </c>
      <c r="ET143" s="174"/>
      <c r="EU143" s="18">
        <v>306</v>
      </c>
      <c r="EV143" s="18">
        <v>107</v>
      </c>
      <c r="EW143" s="175">
        <f t="shared" si="438"/>
        <v>0.34967320261437906</v>
      </c>
      <c r="EX143" s="168"/>
      <c r="EY143" s="173">
        <v>8</v>
      </c>
      <c r="EZ143" s="173">
        <v>324</v>
      </c>
      <c r="FA143" s="173">
        <v>14</v>
      </c>
      <c r="FB143" s="174"/>
      <c r="FC143" s="18">
        <v>281</v>
      </c>
      <c r="FD143" s="18">
        <v>-28</v>
      </c>
      <c r="FE143" s="175">
        <f t="shared" si="439"/>
        <v>-9.9644128113879002E-2</v>
      </c>
      <c r="FF143" s="168"/>
      <c r="FG143" s="173"/>
      <c r="FH143" s="173"/>
      <c r="FI143" s="173"/>
      <c r="FJ143" s="174"/>
      <c r="FK143" s="18"/>
      <c r="FL143" s="18"/>
      <c r="FM143" s="175">
        <f t="shared" si="440"/>
        <v>0</v>
      </c>
      <c r="FN143" s="168"/>
    </row>
    <row r="144" spans="1:170" ht="16">
      <c r="A144" s="36">
        <v>42528</v>
      </c>
      <c r="B144" s="168"/>
      <c r="C144" s="173">
        <v>4</v>
      </c>
      <c r="D144" s="173">
        <v>101</v>
      </c>
      <c r="E144" s="173">
        <v>3</v>
      </c>
      <c r="F144" s="174"/>
      <c r="G144" s="18">
        <v>136</v>
      </c>
      <c r="H144" s="18">
        <v>8</v>
      </c>
      <c r="I144" s="175">
        <f t="shared" si="420"/>
        <v>5.8823529411764705E-2</v>
      </c>
      <c r="J144" s="168"/>
      <c r="K144" s="173"/>
      <c r="L144" s="173"/>
      <c r="M144" s="173"/>
      <c r="N144" s="174"/>
      <c r="O144" s="18"/>
      <c r="P144" s="18"/>
      <c r="Q144" s="175">
        <f t="shared" si="421"/>
        <v>0</v>
      </c>
      <c r="R144" s="168"/>
      <c r="S144" s="173"/>
      <c r="T144" s="173"/>
      <c r="U144" s="173"/>
      <c r="V144" s="174"/>
      <c r="W144" s="18"/>
      <c r="X144" s="18"/>
      <c r="Y144" s="175">
        <f t="shared" si="422"/>
        <v>0</v>
      </c>
      <c r="Z144" s="168"/>
      <c r="AA144" s="173">
        <v>8</v>
      </c>
      <c r="AB144" s="173">
        <v>309</v>
      </c>
      <c r="AC144" s="173">
        <v>16</v>
      </c>
      <c r="AD144" s="174"/>
      <c r="AE144" s="18">
        <v>584</v>
      </c>
      <c r="AF144" s="18">
        <v>253</v>
      </c>
      <c r="AG144" s="175">
        <f t="shared" si="423"/>
        <v>0.43321917808219179</v>
      </c>
      <c r="AH144" s="168"/>
      <c r="AI144" s="173"/>
      <c r="AJ144" s="173"/>
      <c r="AK144" s="173"/>
      <c r="AL144" s="174"/>
      <c r="AM144" s="18"/>
      <c r="AN144" s="18"/>
      <c r="AO144" s="175">
        <f t="shared" si="883"/>
        <v>0</v>
      </c>
      <c r="AP144" s="168"/>
      <c r="AQ144" s="173">
        <v>8</v>
      </c>
      <c r="AR144" s="173">
        <v>367</v>
      </c>
      <c r="AS144" s="173">
        <v>12</v>
      </c>
      <c r="AT144" s="174"/>
      <c r="AU144" s="18">
        <v>329</v>
      </c>
      <c r="AV144" s="18">
        <v>-28</v>
      </c>
      <c r="AW144" s="175">
        <f t="shared" si="425"/>
        <v>-8.5106382978723402E-2</v>
      </c>
      <c r="AX144" s="168"/>
      <c r="AY144" s="173">
        <v>8</v>
      </c>
      <c r="AZ144" s="173">
        <v>300</v>
      </c>
      <c r="BA144" s="173">
        <v>11</v>
      </c>
      <c r="BB144" s="174"/>
      <c r="BC144" s="18">
        <v>427</v>
      </c>
      <c r="BD144" s="18">
        <v>109</v>
      </c>
      <c r="BE144" s="175">
        <f t="shared" si="426"/>
        <v>0.25526932084309134</v>
      </c>
      <c r="BF144" s="168"/>
      <c r="BG144" s="173">
        <v>4</v>
      </c>
      <c r="BH144" s="173">
        <v>206</v>
      </c>
      <c r="BI144" s="173">
        <v>9</v>
      </c>
      <c r="BJ144" s="174"/>
      <c r="BK144" s="18">
        <v>184</v>
      </c>
      <c r="BL144" s="18">
        <v>30</v>
      </c>
      <c r="BM144" s="175">
        <f t="shared" si="427"/>
        <v>0.16304347826086957</v>
      </c>
      <c r="BN144" s="168"/>
      <c r="BO144" s="173">
        <v>4</v>
      </c>
      <c r="BP144" s="173">
        <v>75</v>
      </c>
      <c r="BQ144" s="173">
        <v>4</v>
      </c>
      <c r="BR144" s="174"/>
      <c r="BS144" s="18">
        <v>136</v>
      </c>
      <c r="BT144" s="18">
        <v>30</v>
      </c>
      <c r="BU144" s="175">
        <f t="shared" si="428"/>
        <v>0.22058823529411764</v>
      </c>
      <c r="BV144" s="168"/>
      <c r="BW144" s="173">
        <v>2</v>
      </c>
      <c r="BX144" s="173">
        <v>88</v>
      </c>
      <c r="BY144" s="173">
        <v>4</v>
      </c>
      <c r="BZ144" s="174"/>
      <c r="CA144" s="18">
        <v>139</v>
      </c>
      <c r="CB144" s="18">
        <v>76</v>
      </c>
      <c r="CC144" s="175">
        <f t="shared" si="429"/>
        <v>0.5467625899280576</v>
      </c>
      <c r="CD144" s="168"/>
      <c r="CE144" s="173">
        <v>8</v>
      </c>
      <c r="CF144" s="173">
        <v>382</v>
      </c>
      <c r="CG144" s="173">
        <v>24</v>
      </c>
      <c r="CH144" s="174"/>
      <c r="CI144" s="18">
        <v>785</v>
      </c>
      <c r="CJ144" s="18">
        <v>483</v>
      </c>
      <c r="CK144" s="175">
        <f t="shared" si="430"/>
        <v>0.61528662420382163</v>
      </c>
      <c r="CL144" s="168"/>
      <c r="CM144" s="173">
        <v>4</v>
      </c>
      <c r="CN144" s="173">
        <v>222</v>
      </c>
      <c r="CO144" s="173">
        <v>12</v>
      </c>
      <c r="CP144" s="174"/>
      <c r="CQ144" s="18">
        <v>365</v>
      </c>
      <c r="CR144" s="18">
        <v>194</v>
      </c>
      <c r="CS144" s="175">
        <f t="shared" si="431"/>
        <v>0.53150684931506853</v>
      </c>
      <c r="CT144" s="168"/>
      <c r="CU144" s="173">
        <v>9</v>
      </c>
      <c r="CV144" s="173">
        <v>459</v>
      </c>
      <c r="CW144" s="173">
        <v>24</v>
      </c>
      <c r="CX144" s="174"/>
      <c r="CY144" s="18">
        <v>315</v>
      </c>
      <c r="CZ144" s="18">
        <v>-72</v>
      </c>
      <c r="DA144" s="175">
        <f t="shared" si="432"/>
        <v>-0.22857142857142856</v>
      </c>
      <c r="DB144" s="168"/>
      <c r="DC144" s="173">
        <v>12</v>
      </c>
      <c r="DD144" s="173">
        <v>505</v>
      </c>
      <c r="DE144" s="173">
        <v>22</v>
      </c>
      <c r="DF144" s="174"/>
      <c r="DG144" s="18">
        <v>617</v>
      </c>
      <c r="DH144" s="18">
        <v>192</v>
      </c>
      <c r="DI144" s="175">
        <f t="shared" si="433"/>
        <v>0.31118314424635335</v>
      </c>
      <c r="DJ144" s="168"/>
      <c r="DK144" s="173"/>
      <c r="DL144" s="173"/>
      <c r="DM144" s="173"/>
      <c r="DN144" s="174"/>
      <c r="DO144" s="18"/>
      <c r="DP144" s="18"/>
      <c r="DQ144" s="175">
        <f t="shared" si="434"/>
        <v>0</v>
      </c>
      <c r="DR144" s="168"/>
      <c r="DS144" s="173">
        <v>4</v>
      </c>
      <c r="DT144" s="173">
        <v>132</v>
      </c>
      <c r="DU144" s="173">
        <v>11</v>
      </c>
      <c r="DV144" s="174"/>
      <c r="DW144" s="18">
        <v>278</v>
      </c>
      <c r="DX144" s="18">
        <v>149</v>
      </c>
      <c r="DY144" s="175">
        <f t="shared" si="435"/>
        <v>0.53597122302158273</v>
      </c>
      <c r="DZ144" s="168"/>
      <c r="EA144" s="173">
        <v>6</v>
      </c>
      <c r="EB144" s="173">
        <v>374</v>
      </c>
      <c r="EC144" s="173">
        <v>20</v>
      </c>
      <c r="ED144" s="174"/>
      <c r="EE144" s="18">
        <v>566</v>
      </c>
      <c r="EF144" s="18">
        <v>298</v>
      </c>
      <c r="EG144" s="175">
        <f t="shared" si="436"/>
        <v>0.52650176678445226</v>
      </c>
      <c r="EH144" s="168"/>
      <c r="EI144" s="173"/>
      <c r="EJ144" s="173"/>
      <c r="EK144" s="173"/>
      <c r="EL144" s="174"/>
      <c r="EM144" s="18"/>
      <c r="EN144" s="18"/>
      <c r="EO144" s="175">
        <f t="shared" si="840"/>
        <v>0</v>
      </c>
      <c r="EP144" s="168"/>
      <c r="EQ144" s="173">
        <v>3</v>
      </c>
      <c r="ER144" s="173">
        <v>130</v>
      </c>
      <c r="ES144" s="173">
        <v>8</v>
      </c>
      <c r="ET144" s="174"/>
      <c r="EU144" s="18">
        <v>249</v>
      </c>
      <c r="EV144" s="18">
        <v>133</v>
      </c>
      <c r="EW144" s="175">
        <f t="shared" si="438"/>
        <v>0.53413654618473894</v>
      </c>
      <c r="EX144" s="168"/>
      <c r="EY144" s="173">
        <v>6</v>
      </c>
      <c r="EZ144" s="173">
        <v>251</v>
      </c>
      <c r="FA144" s="173">
        <v>9</v>
      </c>
      <c r="FB144" s="174"/>
      <c r="FC144" s="18">
        <v>220</v>
      </c>
      <c r="FD144" s="18">
        <v>-1</v>
      </c>
      <c r="FE144" s="175">
        <f t="shared" si="439"/>
        <v>-4.5454545454545452E-3</v>
      </c>
      <c r="FF144" s="168"/>
      <c r="FG144" s="173"/>
      <c r="FH144" s="173"/>
      <c r="FI144" s="173"/>
      <c r="FJ144" s="174"/>
      <c r="FK144" s="18"/>
      <c r="FL144" s="18"/>
      <c r="FM144" s="175">
        <f t="shared" si="440"/>
        <v>0</v>
      </c>
      <c r="FN144" s="168"/>
    </row>
    <row r="145" spans="1:170" ht="16">
      <c r="A145" s="48" t="s">
        <v>42</v>
      </c>
      <c r="B145" s="23"/>
      <c r="C145" s="49">
        <f t="shared" ref="C145:E145" si="1199">SUM(C140:C144)</f>
        <v>20.2</v>
      </c>
      <c r="D145" s="49">
        <f t="shared" si="1199"/>
        <v>489</v>
      </c>
      <c r="E145" s="49">
        <f t="shared" si="1199"/>
        <v>24</v>
      </c>
      <c r="F145" s="50">
        <f>IFERROR(SUM(D145/E145),0)</f>
        <v>20.375</v>
      </c>
      <c r="G145" s="51">
        <f t="shared" ref="G145:H145" si="1200">SUM(G140:G144)</f>
        <v>800</v>
      </c>
      <c r="H145" s="51">
        <f t="shared" si="1200"/>
        <v>171</v>
      </c>
      <c r="I145" s="52">
        <f t="shared" si="420"/>
        <v>0.21375</v>
      </c>
      <c r="J145" s="23"/>
      <c r="K145" s="49">
        <f t="shared" ref="K145:M145" si="1201">SUM(K140:K144)</f>
        <v>0</v>
      </c>
      <c r="L145" s="49">
        <f t="shared" si="1201"/>
        <v>0</v>
      </c>
      <c r="M145" s="49">
        <f t="shared" si="1201"/>
        <v>0</v>
      </c>
      <c r="N145" s="50">
        <f>IFERROR(SUM(L145/M145),0)</f>
        <v>0</v>
      </c>
      <c r="O145" s="51">
        <f t="shared" ref="O145:P145" si="1202">SUM(O140:O144)</f>
        <v>0</v>
      </c>
      <c r="P145" s="51">
        <f t="shared" si="1202"/>
        <v>0</v>
      </c>
      <c r="Q145" s="52">
        <f t="shared" si="421"/>
        <v>0</v>
      </c>
      <c r="R145" s="23"/>
      <c r="S145" s="49">
        <f t="shared" ref="S145:U145" si="1203">SUM(S140:S144)</f>
        <v>32</v>
      </c>
      <c r="T145" s="49">
        <f t="shared" si="1203"/>
        <v>1462</v>
      </c>
      <c r="U145" s="49">
        <f t="shared" si="1203"/>
        <v>83</v>
      </c>
      <c r="V145" s="50">
        <f>IFERROR(SUM(T145/U145),0)</f>
        <v>17.6144578313253</v>
      </c>
      <c r="W145" s="51">
        <f t="shared" ref="W145:X145" si="1204">SUM(W140:W144)</f>
        <v>1970</v>
      </c>
      <c r="X145" s="51">
        <f t="shared" si="1204"/>
        <v>481</v>
      </c>
      <c r="Y145" s="52">
        <f t="shared" si="422"/>
        <v>0.24416243654822334</v>
      </c>
      <c r="Z145" s="23"/>
      <c r="AA145" s="49">
        <f t="shared" ref="AA145:AC145" si="1205">SUM(AA140:AA144)</f>
        <v>40</v>
      </c>
      <c r="AB145" s="49">
        <f t="shared" si="1205"/>
        <v>1653</v>
      </c>
      <c r="AC145" s="49">
        <f t="shared" si="1205"/>
        <v>101</v>
      </c>
      <c r="AD145" s="50">
        <f>IFERROR(SUM(AB145/AC145),0)</f>
        <v>16.366336633663366</v>
      </c>
      <c r="AE145" s="51">
        <f t="shared" ref="AE145:AF145" si="1206">SUM(AE140:AE144)</f>
        <v>3166</v>
      </c>
      <c r="AF145" s="51">
        <f t="shared" si="1206"/>
        <v>1381</v>
      </c>
      <c r="AG145" s="52">
        <f t="shared" si="423"/>
        <v>0.43619709412507895</v>
      </c>
      <c r="AH145" s="23"/>
      <c r="AI145" s="49">
        <f t="shared" ref="AI145:AK145" si="1207">SUM(AI140:AI144)</f>
        <v>0</v>
      </c>
      <c r="AJ145" s="49">
        <f t="shared" si="1207"/>
        <v>0</v>
      </c>
      <c r="AK145" s="49">
        <f t="shared" si="1207"/>
        <v>0</v>
      </c>
      <c r="AL145" s="50">
        <f>IFERROR(SUM(AJ145/AK145),0)</f>
        <v>0</v>
      </c>
      <c r="AM145" s="51">
        <f t="shared" ref="AM145:AN145" si="1208">SUM(AM140:AM144)</f>
        <v>0</v>
      </c>
      <c r="AN145" s="51">
        <f t="shared" si="1208"/>
        <v>0</v>
      </c>
      <c r="AO145" s="52">
        <f t="shared" si="883"/>
        <v>0</v>
      </c>
      <c r="AP145" s="23"/>
      <c r="AQ145" s="49">
        <f t="shared" ref="AQ145:AS145" si="1209">SUM(AQ140:AQ144)</f>
        <v>40</v>
      </c>
      <c r="AR145" s="49">
        <f t="shared" si="1209"/>
        <v>1723</v>
      </c>
      <c r="AS145" s="49">
        <f t="shared" si="1209"/>
        <v>86</v>
      </c>
      <c r="AT145" s="50">
        <f>IFERROR(SUM(AR145/AS145),0)</f>
        <v>20.034883720930232</v>
      </c>
      <c r="AU145" s="51">
        <f t="shared" ref="AU145:AV145" si="1210">SUM(AU140:AU144)</f>
        <v>2478</v>
      </c>
      <c r="AV145" s="51">
        <f t="shared" si="1210"/>
        <v>650</v>
      </c>
      <c r="AW145" s="52">
        <f t="shared" si="425"/>
        <v>0.2623083131557708</v>
      </c>
      <c r="AX145" s="23"/>
      <c r="AY145" s="49">
        <f t="shared" ref="AY145:BA145" si="1211">SUM(AY140:AY144)</f>
        <v>40</v>
      </c>
      <c r="AZ145" s="49">
        <f t="shared" si="1211"/>
        <v>1555</v>
      </c>
      <c r="BA145" s="49">
        <f t="shared" si="1211"/>
        <v>96</v>
      </c>
      <c r="BB145" s="50">
        <f>IFERROR(SUM(AZ145/BA145),0)</f>
        <v>16.197916666666668</v>
      </c>
      <c r="BC145" s="51">
        <f t="shared" ref="BC145:BD145" si="1212">SUM(BC140:BC144)</f>
        <v>2850</v>
      </c>
      <c r="BD145" s="51">
        <f t="shared" si="1212"/>
        <v>896</v>
      </c>
      <c r="BE145" s="52">
        <f t="shared" si="426"/>
        <v>0.31438596491228071</v>
      </c>
      <c r="BF145" s="23"/>
      <c r="BG145" s="49">
        <f t="shared" ref="BG145:BI145" si="1213">SUM(BG140:BG144)</f>
        <v>11</v>
      </c>
      <c r="BH145" s="49">
        <f t="shared" si="1213"/>
        <v>568</v>
      </c>
      <c r="BI145" s="49">
        <f t="shared" si="1213"/>
        <v>25</v>
      </c>
      <c r="BJ145" s="50">
        <f>IFERROR(SUM(BH145/BI145),0)</f>
        <v>22.72</v>
      </c>
      <c r="BK145" s="51">
        <f t="shared" ref="BK145:BL145" si="1214">SUM(BK140:BK144)</f>
        <v>537</v>
      </c>
      <c r="BL145" s="51">
        <f t="shared" si="1214"/>
        <v>98</v>
      </c>
      <c r="BM145" s="52">
        <f t="shared" si="427"/>
        <v>0.18249534450651769</v>
      </c>
      <c r="BN145" s="23"/>
      <c r="BO145" s="49">
        <f t="shared" ref="BO145:BQ145" si="1215">SUM(BO140:BO144)</f>
        <v>12.8</v>
      </c>
      <c r="BP145" s="49">
        <f t="shared" si="1215"/>
        <v>184</v>
      </c>
      <c r="BQ145" s="49">
        <f t="shared" si="1215"/>
        <v>13</v>
      </c>
      <c r="BR145" s="50">
        <f>IFERROR(SUM(BP145/BQ145),0)</f>
        <v>14.153846153846153</v>
      </c>
      <c r="BS145" s="51">
        <f t="shared" ref="BS145:BT145" si="1216">SUM(BS140:BS144)</f>
        <v>473</v>
      </c>
      <c r="BT145" s="51">
        <f t="shared" si="1216"/>
        <v>152</v>
      </c>
      <c r="BU145" s="52">
        <f t="shared" si="428"/>
        <v>0.32135306553911203</v>
      </c>
      <c r="BV145" s="23"/>
      <c r="BW145" s="49">
        <f t="shared" ref="BW145:BY145" si="1217">SUM(BW140:BW144)</f>
        <v>16</v>
      </c>
      <c r="BX145" s="49">
        <f t="shared" si="1217"/>
        <v>784</v>
      </c>
      <c r="BY145" s="49">
        <f t="shared" si="1217"/>
        <v>37</v>
      </c>
      <c r="BZ145" s="50">
        <f>IFERROR(SUM(BX145/BY145),0)</f>
        <v>21.189189189189189</v>
      </c>
      <c r="CA145" s="51">
        <f t="shared" ref="CA145:CB145" si="1218">SUM(CA140:CA144)</f>
        <v>848</v>
      </c>
      <c r="CB145" s="51">
        <f t="shared" si="1218"/>
        <v>233</v>
      </c>
      <c r="CC145" s="52">
        <f t="shared" si="429"/>
        <v>0.27476415094339623</v>
      </c>
      <c r="CD145" s="23"/>
      <c r="CE145" s="49">
        <f t="shared" ref="CE145:CG145" si="1219">SUM(CE140:CE144)</f>
        <v>39.4</v>
      </c>
      <c r="CF145" s="49">
        <f t="shared" si="1219"/>
        <v>1903</v>
      </c>
      <c r="CG145" s="49">
        <f t="shared" si="1219"/>
        <v>114</v>
      </c>
      <c r="CH145" s="50">
        <f>IFERROR(SUM(CF145/CG145),0)</f>
        <v>16.692982456140349</v>
      </c>
      <c r="CI145" s="51">
        <f t="shared" ref="CI145:CJ145" si="1220">SUM(CI140:CI144)</f>
        <v>3195</v>
      </c>
      <c r="CJ145" s="51">
        <f t="shared" si="1220"/>
        <v>1637</v>
      </c>
      <c r="CK145" s="52">
        <f t="shared" si="430"/>
        <v>0.5123630672926448</v>
      </c>
      <c r="CL145" s="23"/>
      <c r="CM145" s="49">
        <f t="shared" ref="CM145:CO145" si="1221">SUM(CM140:CM144)</f>
        <v>19.5</v>
      </c>
      <c r="CN145" s="49">
        <f t="shared" si="1221"/>
        <v>911</v>
      </c>
      <c r="CO145" s="49">
        <f t="shared" si="1221"/>
        <v>85</v>
      </c>
      <c r="CP145" s="50">
        <f>IFERROR(SUM(CN145/CO145),0)</f>
        <v>10.717647058823529</v>
      </c>
      <c r="CQ145" s="51">
        <f t="shared" ref="CQ145:CR145" si="1222">SUM(CQ140:CQ144)</f>
        <v>1981</v>
      </c>
      <c r="CR145" s="51">
        <f t="shared" si="1222"/>
        <v>1173</v>
      </c>
      <c r="CS145" s="52">
        <f t="shared" si="431"/>
        <v>0.59212518929833413</v>
      </c>
      <c r="CT145" s="23"/>
      <c r="CU145" s="49">
        <f t="shared" ref="CU145:CW145" si="1223">SUM(CU140:CU144)</f>
        <v>30.1</v>
      </c>
      <c r="CV145" s="49">
        <f t="shared" si="1223"/>
        <v>1458</v>
      </c>
      <c r="CW145" s="49">
        <f t="shared" si="1223"/>
        <v>98</v>
      </c>
      <c r="CX145" s="50">
        <f>IFERROR(SUM(CV145/CW145),0)</f>
        <v>14.877551020408163</v>
      </c>
      <c r="CY145" s="51">
        <f t="shared" ref="CY145:CZ145" si="1224">SUM(CY140:CY144)</f>
        <v>2240</v>
      </c>
      <c r="CZ145" s="51">
        <f t="shared" si="1224"/>
        <v>910</v>
      </c>
      <c r="DA145" s="52">
        <f t="shared" si="432"/>
        <v>0.40625</v>
      </c>
      <c r="DB145" s="23"/>
      <c r="DC145" s="49">
        <f t="shared" ref="DC145:DE145" si="1225">SUM(DC140:DC144)</f>
        <v>38.700000000000003</v>
      </c>
      <c r="DD145" s="49">
        <f t="shared" si="1225"/>
        <v>1699</v>
      </c>
      <c r="DE145" s="49">
        <f t="shared" si="1225"/>
        <v>77</v>
      </c>
      <c r="DF145" s="50">
        <f>IFERROR(SUM(DD145/DE145),0)</f>
        <v>22.064935064935064</v>
      </c>
      <c r="DG145" s="51">
        <f t="shared" ref="DG145:DH145" si="1226">SUM(DG140:DG144)</f>
        <v>1987</v>
      </c>
      <c r="DH145" s="51">
        <f t="shared" si="1226"/>
        <v>511</v>
      </c>
      <c r="DI145" s="52">
        <f t="shared" si="433"/>
        <v>0.2571716155007549</v>
      </c>
      <c r="DJ145" s="23"/>
      <c r="DK145" s="49">
        <f t="shared" ref="DK145:DM145" si="1227">SUM(DK140:DK144)</f>
        <v>0</v>
      </c>
      <c r="DL145" s="49">
        <f t="shared" si="1227"/>
        <v>0</v>
      </c>
      <c r="DM145" s="49">
        <f t="shared" si="1227"/>
        <v>0</v>
      </c>
      <c r="DN145" s="50">
        <f>IFERROR(SUM(DL145/DM145),0)</f>
        <v>0</v>
      </c>
      <c r="DO145" s="51">
        <f t="shared" ref="DO145:DP145" si="1228">SUM(DO140:DO144)</f>
        <v>0</v>
      </c>
      <c r="DP145" s="51">
        <f t="shared" si="1228"/>
        <v>0</v>
      </c>
      <c r="DQ145" s="52">
        <f t="shared" si="434"/>
        <v>0</v>
      </c>
      <c r="DR145" s="23"/>
      <c r="DS145" s="49">
        <f t="shared" ref="DS145:DU145" si="1229">SUM(DS140:DS144)</f>
        <v>20</v>
      </c>
      <c r="DT145" s="49">
        <f t="shared" si="1229"/>
        <v>664</v>
      </c>
      <c r="DU145" s="49">
        <f t="shared" si="1229"/>
        <v>41</v>
      </c>
      <c r="DV145" s="50">
        <f>IFERROR(SUM(DT145/DU145),0)</f>
        <v>16.195121951219512</v>
      </c>
      <c r="DW145" s="51">
        <f t="shared" ref="DW145:DX145" si="1230">SUM(DW140:DW144)</f>
        <v>1183</v>
      </c>
      <c r="DX145" s="51">
        <f t="shared" si="1230"/>
        <v>515</v>
      </c>
      <c r="DY145" s="52">
        <f t="shared" si="435"/>
        <v>0.43533389687235841</v>
      </c>
      <c r="DZ145" s="23"/>
      <c r="EA145" s="49">
        <f t="shared" ref="EA145:EC145" si="1231">SUM(EA140:EA144)</f>
        <v>25.3</v>
      </c>
      <c r="EB145" s="49">
        <f t="shared" si="1231"/>
        <v>1353</v>
      </c>
      <c r="EC145" s="49">
        <f t="shared" si="1231"/>
        <v>83</v>
      </c>
      <c r="ED145" s="50">
        <f>IFERROR(SUM(EB145/EC145),0)</f>
        <v>16.301204819277107</v>
      </c>
      <c r="EE145" s="51">
        <f t="shared" ref="EE145:EF145" si="1232">SUM(EE140:EE144)</f>
        <v>2241</v>
      </c>
      <c r="EF145" s="51">
        <f t="shared" si="1232"/>
        <v>1146</v>
      </c>
      <c r="EG145" s="52">
        <f t="shared" si="436"/>
        <v>0.51137884872824635</v>
      </c>
      <c r="EH145" s="23"/>
      <c r="EI145" s="49">
        <f t="shared" ref="EI145:EK145" si="1233">SUM(EI140:EI144)</f>
        <v>0</v>
      </c>
      <c r="EJ145" s="49">
        <f t="shared" si="1233"/>
        <v>0</v>
      </c>
      <c r="EK145" s="49">
        <f t="shared" si="1233"/>
        <v>0</v>
      </c>
      <c r="EL145" s="50">
        <f>IFERROR(SUM(EJ145/EK145),0)</f>
        <v>0</v>
      </c>
      <c r="EM145" s="51">
        <f t="shared" ref="EM145:EN145" si="1234">SUM(EM140:EM144)</f>
        <v>0</v>
      </c>
      <c r="EN145" s="51">
        <f t="shared" si="1234"/>
        <v>0</v>
      </c>
      <c r="EO145" s="52">
        <f t="shared" si="840"/>
        <v>0</v>
      </c>
      <c r="EP145" s="23"/>
      <c r="EQ145" s="49">
        <f t="shared" ref="EQ145:ES145" si="1235">SUM(EQ140:EQ144)</f>
        <v>19.2</v>
      </c>
      <c r="ER145" s="49">
        <f t="shared" si="1235"/>
        <v>950</v>
      </c>
      <c r="ES145" s="49">
        <f t="shared" si="1235"/>
        <v>51</v>
      </c>
      <c r="ET145" s="50">
        <f>IFERROR(SUM(ER145/ES145),0)</f>
        <v>18.627450980392158</v>
      </c>
      <c r="EU145" s="51">
        <f t="shared" ref="EU145:EV145" si="1236">SUM(EU140:EU144)</f>
        <v>1596</v>
      </c>
      <c r="EV145" s="51">
        <f t="shared" si="1236"/>
        <v>773</v>
      </c>
      <c r="EW145" s="52">
        <f t="shared" si="438"/>
        <v>0.48433583959899751</v>
      </c>
      <c r="EX145" s="23"/>
      <c r="EY145" s="49">
        <f t="shared" ref="EY145:FA145" si="1237">SUM(EY140:EY144)</f>
        <v>37.1</v>
      </c>
      <c r="EZ145" s="49">
        <f t="shared" si="1237"/>
        <v>1589</v>
      </c>
      <c r="FA145" s="49">
        <f t="shared" si="1237"/>
        <v>66</v>
      </c>
      <c r="FB145" s="50">
        <f>IFERROR(SUM(EZ145/FA145),0)</f>
        <v>24.075757575757574</v>
      </c>
      <c r="FC145" s="51">
        <f t="shared" ref="FC145:FD145" si="1238">SUM(FC140:FC144)</f>
        <v>1344</v>
      </c>
      <c r="FD145" s="51">
        <f t="shared" si="1238"/>
        <v>-118</v>
      </c>
      <c r="FE145" s="52">
        <f t="shared" si="439"/>
        <v>-8.7797619047619041E-2</v>
      </c>
      <c r="FF145" s="23"/>
      <c r="FG145" s="49">
        <f t="shared" ref="FG145:FI145" si="1239">SUM(FG140:FG144)</f>
        <v>0</v>
      </c>
      <c r="FH145" s="49">
        <f t="shared" si="1239"/>
        <v>0</v>
      </c>
      <c r="FI145" s="49">
        <f t="shared" si="1239"/>
        <v>0</v>
      </c>
      <c r="FJ145" s="50">
        <f>IFERROR(SUM(FH145/FI145),0)</f>
        <v>0</v>
      </c>
      <c r="FK145" s="51">
        <f t="shared" ref="FK145:FL145" si="1240">SUM(FK140:FK144)</f>
        <v>0</v>
      </c>
      <c r="FL145" s="51">
        <f t="shared" si="1240"/>
        <v>0</v>
      </c>
      <c r="FM145" s="52">
        <f t="shared" si="440"/>
        <v>0</v>
      </c>
      <c r="FN145" s="23"/>
    </row>
    <row r="146" spans="1:170" ht="16">
      <c r="A146" s="36">
        <v>42531</v>
      </c>
      <c r="B146" s="168"/>
      <c r="C146" s="169"/>
      <c r="D146" s="169"/>
      <c r="E146" s="169"/>
      <c r="F146" s="143"/>
      <c r="G146" s="145"/>
      <c r="H146" s="145"/>
      <c r="I146" s="170">
        <f t="shared" si="420"/>
        <v>0</v>
      </c>
      <c r="J146" s="168"/>
      <c r="K146" s="169"/>
      <c r="L146" s="169"/>
      <c r="M146" s="169"/>
      <c r="N146" s="138"/>
      <c r="O146" s="145"/>
      <c r="P146" s="145"/>
      <c r="Q146" s="170">
        <f t="shared" si="421"/>
        <v>0</v>
      </c>
      <c r="R146" s="168"/>
      <c r="S146" s="169">
        <v>8</v>
      </c>
      <c r="T146" s="169">
        <v>389</v>
      </c>
      <c r="U146" s="169">
        <v>26</v>
      </c>
      <c r="V146" s="143"/>
      <c r="W146" s="145">
        <v>569</v>
      </c>
      <c r="X146" s="145">
        <v>196</v>
      </c>
      <c r="Y146" s="170">
        <f t="shared" si="422"/>
        <v>0.3444639718804921</v>
      </c>
      <c r="Z146" s="168"/>
      <c r="AA146" s="169">
        <v>8</v>
      </c>
      <c r="AB146" s="169">
        <v>377</v>
      </c>
      <c r="AC146" s="169">
        <v>33</v>
      </c>
      <c r="AD146" s="143"/>
      <c r="AE146" s="145">
        <v>1024</v>
      </c>
      <c r="AF146" s="145">
        <v>652</v>
      </c>
      <c r="AG146" s="170">
        <f t="shared" si="423"/>
        <v>0.63671875</v>
      </c>
      <c r="AH146" s="168"/>
      <c r="AI146" s="169">
        <v>2.1</v>
      </c>
      <c r="AJ146" s="169">
        <v>147</v>
      </c>
      <c r="AK146" s="169">
        <v>7</v>
      </c>
      <c r="AL146" s="143"/>
      <c r="AM146" s="145">
        <v>179</v>
      </c>
      <c r="AN146" s="145">
        <v>73</v>
      </c>
      <c r="AO146" s="170">
        <f t="shared" si="883"/>
        <v>0.40782122905027934</v>
      </c>
      <c r="AP146" s="168"/>
      <c r="AQ146" s="169">
        <v>8</v>
      </c>
      <c r="AR146" s="169">
        <v>403</v>
      </c>
      <c r="AS146" s="169">
        <v>18</v>
      </c>
      <c r="AT146" s="143"/>
      <c r="AU146" s="145">
        <v>508</v>
      </c>
      <c r="AV146" s="145">
        <v>122</v>
      </c>
      <c r="AW146" s="170">
        <f t="shared" si="425"/>
        <v>0.24015748031496062</v>
      </c>
      <c r="AX146" s="168"/>
      <c r="AY146" s="169">
        <v>8</v>
      </c>
      <c r="AZ146" s="169">
        <v>273</v>
      </c>
      <c r="BA146" s="169">
        <v>23</v>
      </c>
      <c r="BB146" s="138"/>
      <c r="BC146" s="145">
        <v>582</v>
      </c>
      <c r="BD146" s="145">
        <v>266</v>
      </c>
      <c r="BE146" s="170">
        <f t="shared" si="426"/>
        <v>0.45704467353951889</v>
      </c>
      <c r="BF146" s="168"/>
      <c r="BG146" s="169">
        <v>6.3</v>
      </c>
      <c r="BH146" s="169">
        <v>334</v>
      </c>
      <c r="BI146" s="169">
        <v>18</v>
      </c>
      <c r="BJ146" s="143"/>
      <c r="BK146" s="145">
        <v>503</v>
      </c>
      <c r="BL146" s="145">
        <v>240</v>
      </c>
      <c r="BM146" s="170">
        <f t="shared" si="427"/>
        <v>0.47713717693836977</v>
      </c>
      <c r="BN146" s="168"/>
      <c r="BO146" s="169"/>
      <c r="BP146" s="169"/>
      <c r="BQ146" s="169"/>
      <c r="BR146" s="143"/>
      <c r="BS146" s="145"/>
      <c r="BT146" s="145"/>
      <c r="BU146" s="170">
        <f t="shared" si="428"/>
        <v>0</v>
      </c>
      <c r="BV146" s="168"/>
      <c r="BW146" s="169">
        <v>3.3</v>
      </c>
      <c r="BX146" s="169">
        <v>88</v>
      </c>
      <c r="BY146" s="169">
        <v>11</v>
      </c>
      <c r="BZ146" s="143"/>
      <c r="CA146" s="145">
        <v>218</v>
      </c>
      <c r="CB146" s="145">
        <v>117</v>
      </c>
      <c r="CC146" s="170">
        <f t="shared" si="429"/>
        <v>0.53669724770642202</v>
      </c>
      <c r="CD146" s="168"/>
      <c r="CE146" s="169">
        <v>7</v>
      </c>
      <c r="CF146" s="169">
        <v>334</v>
      </c>
      <c r="CG146" s="169">
        <v>19</v>
      </c>
      <c r="CH146" s="143"/>
      <c r="CI146" s="145">
        <v>500</v>
      </c>
      <c r="CJ146" s="145">
        <v>224</v>
      </c>
      <c r="CK146" s="170">
        <f t="shared" si="430"/>
        <v>0.44800000000000001</v>
      </c>
      <c r="CL146" s="168"/>
      <c r="CM146" s="169">
        <v>5</v>
      </c>
      <c r="CN146" s="169">
        <v>258</v>
      </c>
      <c r="CO146" s="169">
        <v>18</v>
      </c>
      <c r="CP146" s="143"/>
      <c r="CQ146" s="145">
        <v>524</v>
      </c>
      <c r="CR146" s="145">
        <v>311</v>
      </c>
      <c r="CS146" s="170">
        <f t="shared" si="431"/>
        <v>0.59351145038167941</v>
      </c>
      <c r="CT146" s="168"/>
      <c r="CU146" s="169">
        <v>6</v>
      </c>
      <c r="CV146" s="169">
        <v>271</v>
      </c>
      <c r="CW146" s="169">
        <v>21</v>
      </c>
      <c r="CX146" s="143"/>
      <c r="CY146" s="145">
        <v>466</v>
      </c>
      <c r="CZ146" s="145">
        <v>212</v>
      </c>
      <c r="DA146" s="170">
        <f t="shared" si="432"/>
        <v>0.45493562231759654</v>
      </c>
      <c r="DB146" s="168"/>
      <c r="DC146" s="169">
        <v>8</v>
      </c>
      <c r="DD146" s="169">
        <v>391</v>
      </c>
      <c r="DE146" s="169">
        <v>17</v>
      </c>
      <c r="DF146" s="143"/>
      <c r="DG146" s="145">
        <v>447</v>
      </c>
      <c r="DH146" s="145">
        <v>128</v>
      </c>
      <c r="DI146" s="170">
        <f t="shared" si="433"/>
        <v>0.28635346756152125</v>
      </c>
      <c r="DJ146" s="168"/>
      <c r="DK146" s="169"/>
      <c r="DL146" s="169"/>
      <c r="DM146" s="169"/>
      <c r="DN146" s="143"/>
      <c r="DO146" s="145"/>
      <c r="DP146" s="145"/>
      <c r="DQ146" s="170">
        <f t="shared" si="434"/>
        <v>0</v>
      </c>
      <c r="DR146" s="168"/>
      <c r="DS146" s="169">
        <v>4</v>
      </c>
      <c r="DT146" s="169">
        <v>131</v>
      </c>
      <c r="DU146" s="169">
        <v>8</v>
      </c>
      <c r="DV146" s="143"/>
      <c r="DW146" s="145">
        <v>267</v>
      </c>
      <c r="DX146" s="145">
        <v>134</v>
      </c>
      <c r="DY146" s="170">
        <f t="shared" si="435"/>
        <v>0.50187265917602997</v>
      </c>
      <c r="DZ146" s="168"/>
      <c r="EA146" s="169">
        <v>5</v>
      </c>
      <c r="EB146" s="169">
        <v>312</v>
      </c>
      <c r="EC146" s="169">
        <v>14</v>
      </c>
      <c r="ED146" s="143"/>
      <c r="EE146" s="145">
        <v>336</v>
      </c>
      <c r="EF146" s="145">
        <v>104</v>
      </c>
      <c r="EG146" s="170">
        <f t="shared" si="436"/>
        <v>0.30952380952380953</v>
      </c>
      <c r="EH146" s="168"/>
      <c r="EI146" s="169"/>
      <c r="EJ146" s="169"/>
      <c r="EK146" s="169"/>
      <c r="EL146" s="143"/>
      <c r="EM146" s="145"/>
      <c r="EN146" s="145"/>
      <c r="EO146" s="170">
        <f t="shared" si="840"/>
        <v>0</v>
      </c>
      <c r="EP146" s="168"/>
      <c r="EQ146" s="169">
        <v>3.1</v>
      </c>
      <c r="ER146" s="169">
        <v>169</v>
      </c>
      <c r="ES146" s="169">
        <v>9</v>
      </c>
      <c r="ET146" s="143"/>
      <c r="EU146" s="145">
        <v>230</v>
      </c>
      <c r="EV146" s="145">
        <v>97</v>
      </c>
      <c r="EW146" s="170">
        <f t="shared" si="438"/>
        <v>0.42173913043478262</v>
      </c>
      <c r="EX146" s="168"/>
      <c r="EY146" s="169">
        <v>7</v>
      </c>
      <c r="EZ146" s="169">
        <v>325</v>
      </c>
      <c r="FA146" s="169">
        <v>13</v>
      </c>
      <c r="FB146" s="143"/>
      <c r="FC146" s="145">
        <v>309</v>
      </c>
      <c r="FD146" s="145">
        <v>27</v>
      </c>
      <c r="FE146" s="170">
        <f t="shared" si="439"/>
        <v>8.7378640776699032E-2</v>
      </c>
      <c r="FF146" s="168"/>
      <c r="FG146" s="169"/>
      <c r="FH146" s="169"/>
      <c r="FI146" s="169"/>
      <c r="FJ146" s="143"/>
      <c r="FK146" s="145"/>
      <c r="FL146" s="145"/>
      <c r="FM146" s="170">
        <f t="shared" si="440"/>
        <v>0</v>
      </c>
      <c r="FN146" s="168"/>
    </row>
    <row r="147" spans="1:170" ht="16">
      <c r="A147" s="36">
        <v>42532</v>
      </c>
      <c r="B147" s="168"/>
      <c r="C147" s="169">
        <v>6</v>
      </c>
      <c r="D147" s="169">
        <v>147</v>
      </c>
      <c r="E147" s="169">
        <v>3</v>
      </c>
      <c r="F147" s="143"/>
      <c r="G147" s="18">
        <v>120</v>
      </c>
      <c r="H147" s="18">
        <v>-60</v>
      </c>
      <c r="I147" s="175">
        <f t="shared" si="420"/>
        <v>-0.5</v>
      </c>
      <c r="J147" s="168"/>
      <c r="K147" s="169"/>
      <c r="L147" s="169"/>
      <c r="M147" s="169"/>
      <c r="N147" s="143"/>
      <c r="O147" s="145"/>
      <c r="P147" s="145"/>
      <c r="Q147" s="175">
        <f t="shared" si="421"/>
        <v>0</v>
      </c>
      <c r="R147" s="168"/>
      <c r="S147" s="169">
        <v>8</v>
      </c>
      <c r="T147" s="169">
        <v>352</v>
      </c>
      <c r="U147" s="169">
        <v>16</v>
      </c>
      <c r="V147" s="143"/>
      <c r="W147" s="145">
        <v>477</v>
      </c>
      <c r="X147" s="145">
        <v>128</v>
      </c>
      <c r="Y147" s="175">
        <f t="shared" si="422"/>
        <v>0.26834381551362685</v>
      </c>
      <c r="Z147" s="168"/>
      <c r="AA147" s="169">
        <v>8</v>
      </c>
      <c r="AB147" s="169">
        <v>400</v>
      </c>
      <c r="AC147" s="169">
        <v>26</v>
      </c>
      <c r="AD147" s="143"/>
      <c r="AE147" s="145">
        <v>892</v>
      </c>
      <c r="AF147" s="145">
        <v>520</v>
      </c>
      <c r="AG147" s="175">
        <f t="shared" si="423"/>
        <v>0.5829596412556054</v>
      </c>
      <c r="AH147" s="168"/>
      <c r="AI147" s="169">
        <v>4</v>
      </c>
      <c r="AJ147" s="169">
        <v>205</v>
      </c>
      <c r="AK147" s="169">
        <v>16</v>
      </c>
      <c r="AL147" s="143"/>
      <c r="AM147" s="145">
        <v>419</v>
      </c>
      <c r="AN147" s="145">
        <v>254</v>
      </c>
      <c r="AO147" s="175">
        <f t="shared" si="883"/>
        <v>0.60620525059665875</v>
      </c>
      <c r="AP147" s="168"/>
      <c r="AQ147" s="169">
        <v>8</v>
      </c>
      <c r="AR147" s="169">
        <v>410</v>
      </c>
      <c r="AS147" s="169">
        <v>13</v>
      </c>
      <c r="AT147" s="143"/>
      <c r="AU147" s="145">
        <v>449</v>
      </c>
      <c r="AV147" s="145">
        <v>69</v>
      </c>
      <c r="AW147" s="175">
        <f t="shared" si="425"/>
        <v>0.15367483296213807</v>
      </c>
      <c r="AX147" s="168"/>
      <c r="AY147" s="169">
        <v>8</v>
      </c>
      <c r="AZ147" s="169">
        <v>318</v>
      </c>
      <c r="BA147" s="169">
        <v>12</v>
      </c>
      <c r="BB147" s="143"/>
      <c r="BC147" s="145">
        <v>362</v>
      </c>
      <c r="BD147" s="145">
        <v>33</v>
      </c>
      <c r="BE147" s="175">
        <f t="shared" si="426"/>
        <v>9.1160220994475141E-2</v>
      </c>
      <c r="BF147" s="168"/>
      <c r="BG147" s="169">
        <v>8.4</v>
      </c>
      <c r="BH147" s="169">
        <v>617</v>
      </c>
      <c r="BI147" s="169">
        <v>17</v>
      </c>
      <c r="BJ147" s="143"/>
      <c r="BK147" s="145">
        <v>420</v>
      </c>
      <c r="BL147" s="145">
        <v>21</v>
      </c>
      <c r="BM147" s="175">
        <f t="shared" si="427"/>
        <v>0.05</v>
      </c>
      <c r="BN147" s="168"/>
      <c r="BO147" s="169"/>
      <c r="BP147" s="169"/>
      <c r="BQ147" s="169"/>
      <c r="BR147" s="143"/>
      <c r="BS147" s="145"/>
      <c r="BT147" s="145"/>
      <c r="BU147" s="175">
        <f t="shared" si="428"/>
        <v>0</v>
      </c>
      <c r="BV147" s="168"/>
      <c r="BW147" s="169">
        <v>2.2999999999999998</v>
      </c>
      <c r="BX147" s="169">
        <v>154</v>
      </c>
      <c r="BY147" s="169">
        <v>6</v>
      </c>
      <c r="BZ147" s="143"/>
      <c r="CA147" s="145">
        <v>149</v>
      </c>
      <c r="CB147" s="145">
        <v>41</v>
      </c>
      <c r="CC147" s="175">
        <f t="shared" si="429"/>
        <v>0.27516778523489932</v>
      </c>
      <c r="CD147" s="168"/>
      <c r="CE147" s="169">
        <v>8</v>
      </c>
      <c r="CF147" s="169">
        <v>437</v>
      </c>
      <c r="CG147" s="169">
        <v>18</v>
      </c>
      <c r="CH147" s="143"/>
      <c r="CI147" s="145">
        <v>630</v>
      </c>
      <c r="CJ147" s="145">
        <v>301</v>
      </c>
      <c r="CK147" s="175">
        <f t="shared" si="430"/>
        <v>0.4777777777777778</v>
      </c>
      <c r="CL147" s="168"/>
      <c r="CM147" s="169">
        <v>4</v>
      </c>
      <c r="CN147" s="169">
        <v>180</v>
      </c>
      <c r="CO147" s="169">
        <v>13</v>
      </c>
      <c r="CP147" s="143"/>
      <c r="CQ147" s="145">
        <v>297</v>
      </c>
      <c r="CR147" s="145">
        <v>143</v>
      </c>
      <c r="CS147" s="175">
        <f t="shared" si="431"/>
        <v>0.48148148148148145</v>
      </c>
      <c r="CT147" s="168"/>
      <c r="CU147" s="169">
        <v>5.5</v>
      </c>
      <c r="CV147" s="169">
        <v>336</v>
      </c>
      <c r="CW147" s="169">
        <v>14</v>
      </c>
      <c r="CX147" s="143"/>
      <c r="CY147" s="145">
        <v>295</v>
      </c>
      <c r="CZ147" s="145">
        <v>32</v>
      </c>
      <c r="DA147" s="175">
        <f t="shared" si="432"/>
        <v>0.10847457627118644</v>
      </c>
      <c r="DB147" s="168"/>
      <c r="DC147" s="169">
        <v>5.5</v>
      </c>
      <c r="DD147" s="169">
        <v>273</v>
      </c>
      <c r="DE147" s="169">
        <v>9</v>
      </c>
      <c r="DF147" s="143"/>
      <c r="DG147" s="145">
        <v>244</v>
      </c>
      <c r="DH147" s="145">
        <v>29</v>
      </c>
      <c r="DI147" s="175">
        <f t="shared" si="433"/>
        <v>0.11885245901639344</v>
      </c>
      <c r="DJ147" s="168"/>
      <c r="DK147" s="169"/>
      <c r="DL147" s="169"/>
      <c r="DM147" s="169"/>
      <c r="DN147" s="143"/>
      <c r="DO147" s="145"/>
      <c r="DP147" s="145"/>
      <c r="DQ147" s="175">
        <f t="shared" si="434"/>
        <v>0</v>
      </c>
      <c r="DR147" s="168"/>
      <c r="DS147" s="169">
        <v>4</v>
      </c>
      <c r="DT147" s="169">
        <v>146</v>
      </c>
      <c r="DU147" s="169">
        <v>6</v>
      </c>
      <c r="DV147" s="143"/>
      <c r="DW147" s="145">
        <v>157</v>
      </c>
      <c r="DX147" s="145">
        <v>20</v>
      </c>
      <c r="DY147" s="175">
        <f t="shared" si="435"/>
        <v>0.12738853503184713</v>
      </c>
      <c r="DZ147" s="168"/>
      <c r="EA147" s="169">
        <v>8.4</v>
      </c>
      <c r="EB147" s="169">
        <v>497</v>
      </c>
      <c r="EC147" s="169">
        <v>32</v>
      </c>
      <c r="ED147" s="143"/>
      <c r="EE147" s="145">
        <v>862</v>
      </c>
      <c r="EF147" s="145">
        <v>497</v>
      </c>
      <c r="EG147" s="175">
        <f t="shared" si="436"/>
        <v>0.57656612529002316</v>
      </c>
      <c r="EH147" s="168"/>
      <c r="EI147" s="169"/>
      <c r="EJ147" s="169"/>
      <c r="EK147" s="169"/>
      <c r="EL147" s="143"/>
      <c r="EM147" s="145"/>
      <c r="EN147" s="145"/>
      <c r="EO147" s="175">
        <f t="shared" si="840"/>
        <v>0</v>
      </c>
      <c r="EP147" s="168"/>
      <c r="EQ147" s="169">
        <v>6</v>
      </c>
      <c r="ER147" s="169">
        <v>341</v>
      </c>
      <c r="ES147" s="169">
        <v>11</v>
      </c>
      <c r="ET147" s="143"/>
      <c r="EU147" s="145">
        <v>458</v>
      </c>
      <c r="EV147" s="145">
        <v>197</v>
      </c>
      <c r="EW147" s="175">
        <f t="shared" si="438"/>
        <v>0.43013100436681223</v>
      </c>
      <c r="EX147" s="168"/>
      <c r="EY147" s="169"/>
      <c r="EZ147" s="169"/>
      <c r="FA147" s="169"/>
      <c r="FB147" s="143"/>
      <c r="FC147" s="145"/>
      <c r="FD147" s="145"/>
      <c r="FE147" s="175">
        <f t="shared" si="439"/>
        <v>0</v>
      </c>
      <c r="FF147" s="168"/>
      <c r="FG147" s="169"/>
      <c r="FH147" s="169"/>
      <c r="FI147" s="169"/>
      <c r="FJ147" s="143"/>
      <c r="FK147" s="145"/>
      <c r="FL147" s="145"/>
      <c r="FM147" s="175">
        <f t="shared" si="440"/>
        <v>0</v>
      </c>
      <c r="FN147" s="168"/>
    </row>
    <row r="148" spans="1:170" ht="16">
      <c r="A148" s="36">
        <v>42533</v>
      </c>
      <c r="B148" s="168"/>
      <c r="C148" s="173">
        <v>5.2</v>
      </c>
      <c r="D148" s="173">
        <v>162</v>
      </c>
      <c r="E148" s="173">
        <v>4</v>
      </c>
      <c r="F148" s="174"/>
      <c r="G148" s="182">
        <v>213</v>
      </c>
      <c r="H148" s="182">
        <v>30</v>
      </c>
      <c r="I148" s="334">
        <f t="shared" si="420"/>
        <v>0.14084507042253522</v>
      </c>
      <c r="J148" s="168"/>
      <c r="K148" s="173"/>
      <c r="L148" s="173"/>
      <c r="M148" s="173"/>
      <c r="N148" s="174"/>
      <c r="O148" s="18"/>
      <c r="P148" s="18"/>
      <c r="Q148" s="334">
        <f t="shared" si="421"/>
        <v>0</v>
      </c>
      <c r="R148" s="168"/>
      <c r="S148" s="173">
        <v>8</v>
      </c>
      <c r="T148" s="173">
        <v>343</v>
      </c>
      <c r="U148" s="173">
        <v>16</v>
      </c>
      <c r="V148" s="174"/>
      <c r="W148" s="18">
        <v>456</v>
      </c>
      <c r="X148" s="18">
        <v>86</v>
      </c>
      <c r="Y148" s="334">
        <f t="shared" si="422"/>
        <v>0.18859649122807018</v>
      </c>
      <c r="Z148" s="168"/>
      <c r="AA148" s="173">
        <v>8</v>
      </c>
      <c r="AB148" s="173">
        <v>325</v>
      </c>
      <c r="AC148" s="173">
        <v>15</v>
      </c>
      <c r="AD148" s="174"/>
      <c r="AE148" s="18">
        <v>564</v>
      </c>
      <c r="AF148" s="18">
        <v>199</v>
      </c>
      <c r="AG148" s="334">
        <f t="shared" si="423"/>
        <v>0.3528368794326241</v>
      </c>
      <c r="AH148" s="168"/>
      <c r="AI148" s="173">
        <v>2.2999999999999998</v>
      </c>
      <c r="AJ148" s="173">
        <v>137</v>
      </c>
      <c r="AK148" s="173">
        <v>14</v>
      </c>
      <c r="AL148" s="174"/>
      <c r="AM148" s="18">
        <v>472</v>
      </c>
      <c r="AN148" s="18">
        <v>355</v>
      </c>
      <c r="AO148" s="334">
        <f t="shared" si="883"/>
        <v>0.7521186440677966</v>
      </c>
      <c r="AP148" s="168"/>
      <c r="AQ148" s="173">
        <v>8</v>
      </c>
      <c r="AR148" s="173">
        <v>358</v>
      </c>
      <c r="AS148" s="173">
        <v>11</v>
      </c>
      <c r="AT148" s="174"/>
      <c r="AU148" s="18">
        <v>407</v>
      </c>
      <c r="AV148" s="18">
        <v>23</v>
      </c>
      <c r="AW148" s="334">
        <f t="shared" si="425"/>
        <v>5.6511056511056514E-2</v>
      </c>
      <c r="AX148" s="168"/>
      <c r="AY148" s="173">
        <v>8</v>
      </c>
      <c r="AZ148" s="173">
        <v>264</v>
      </c>
      <c r="BA148" s="173">
        <v>17</v>
      </c>
      <c r="BB148" s="174"/>
      <c r="BC148" s="18">
        <v>389</v>
      </c>
      <c r="BD148" s="18">
        <v>63</v>
      </c>
      <c r="BE148" s="334">
        <f t="shared" si="426"/>
        <v>0.16195372750642673</v>
      </c>
      <c r="BF148" s="168"/>
      <c r="BG148" s="173">
        <v>8</v>
      </c>
      <c r="BH148" s="173">
        <v>620</v>
      </c>
      <c r="BI148" s="173">
        <v>17</v>
      </c>
      <c r="BJ148" s="174"/>
      <c r="BK148" s="18">
        <v>511</v>
      </c>
      <c r="BL148" s="18">
        <v>64</v>
      </c>
      <c r="BM148" s="334">
        <f t="shared" si="427"/>
        <v>0.12524461839530332</v>
      </c>
      <c r="BN148" s="168"/>
      <c r="BO148" s="173">
        <v>2</v>
      </c>
      <c r="BP148" s="173">
        <v>29</v>
      </c>
      <c r="BQ148" s="173">
        <v>1</v>
      </c>
      <c r="BR148" s="174"/>
      <c r="BS148" s="18">
        <v>60</v>
      </c>
      <c r="BT148" s="18">
        <v>8</v>
      </c>
      <c r="BU148" s="334">
        <f t="shared" si="428"/>
        <v>0.13333333333333333</v>
      </c>
      <c r="BV148" s="168"/>
      <c r="BW148" s="173">
        <v>4</v>
      </c>
      <c r="BX148" s="173">
        <v>236</v>
      </c>
      <c r="BY148" s="173">
        <v>9</v>
      </c>
      <c r="BZ148" s="174"/>
      <c r="CA148" s="18">
        <v>241</v>
      </c>
      <c r="CB148" s="18">
        <v>50</v>
      </c>
      <c r="CC148" s="334">
        <f t="shared" si="429"/>
        <v>0.2074688796680498</v>
      </c>
      <c r="CD148" s="168"/>
      <c r="CE148" s="173">
        <v>8</v>
      </c>
      <c r="CF148" s="173">
        <v>460</v>
      </c>
      <c r="CG148" s="173">
        <v>22</v>
      </c>
      <c r="CH148" s="174"/>
      <c r="CI148" s="18">
        <v>604</v>
      </c>
      <c r="CJ148" s="18">
        <v>231</v>
      </c>
      <c r="CK148" s="334">
        <f t="shared" si="430"/>
        <v>0.38245033112582782</v>
      </c>
      <c r="CL148" s="168"/>
      <c r="CM148" s="173">
        <v>4</v>
      </c>
      <c r="CN148" s="173">
        <v>169</v>
      </c>
      <c r="CO148" s="173">
        <v>11</v>
      </c>
      <c r="CP148" s="174"/>
      <c r="CQ148" s="18">
        <v>283</v>
      </c>
      <c r="CR148" s="18">
        <v>121</v>
      </c>
      <c r="CS148" s="334">
        <f t="shared" si="431"/>
        <v>0.42756183745583037</v>
      </c>
      <c r="CT148" s="168"/>
      <c r="CU148" s="173">
        <v>5</v>
      </c>
      <c r="CV148" s="173">
        <v>222</v>
      </c>
      <c r="CW148" s="173">
        <v>10</v>
      </c>
      <c r="CX148" s="174"/>
      <c r="CY148" s="18">
        <v>270</v>
      </c>
      <c r="CZ148" s="18">
        <v>49</v>
      </c>
      <c r="DA148" s="334">
        <f t="shared" si="432"/>
        <v>0.18148148148148149</v>
      </c>
      <c r="DB148" s="168"/>
      <c r="DC148" s="173">
        <v>5.3</v>
      </c>
      <c r="DD148" s="173">
        <v>189</v>
      </c>
      <c r="DE148" s="173">
        <v>11</v>
      </c>
      <c r="DF148" s="174"/>
      <c r="DG148" s="18">
        <v>360</v>
      </c>
      <c r="DH148" s="18">
        <v>170</v>
      </c>
      <c r="DI148" s="334">
        <f t="shared" si="433"/>
        <v>0.47222222222222221</v>
      </c>
      <c r="DJ148" s="168"/>
      <c r="DK148" s="173"/>
      <c r="DL148" s="173"/>
      <c r="DM148" s="173"/>
      <c r="DN148" s="174"/>
      <c r="DO148" s="18"/>
      <c r="DP148" s="18"/>
      <c r="DQ148" s="334">
        <f t="shared" si="434"/>
        <v>0</v>
      </c>
      <c r="DR148" s="168"/>
      <c r="DS148" s="173">
        <v>4</v>
      </c>
      <c r="DT148" s="173">
        <v>143</v>
      </c>
      <c r="DU148" s="173">
        <v>6</v>
      </c>
      <c r="DV148" s="174"/>
      <c r="DW148" s="18">
        <v>210</v>
      </c>
      <c r="DX148" s="18">
        <v>78</v>
      </c>
      <c r="DY148" s="334">
        <f t="shared" si="435"/>
        <v>0.37142857142857144</v>
      </c>
      <c r="DZ148" s="168"/>
      <c r="EA148" s="173"/>
      <c r="EB148" s="173"/>
      <c r="EC148" s="173"/>
      <c r="ED148" s="174"/>
      <c r="EE148" s="18"/>
      <c r="EF148" s="18"/>
      <c r="EG148" s="334">
        <f t="shared" si="436"/>
        <v>0</v>
      </c>
      <c r="EH148" s="168"/>
      <c r="EI148" s="173"/>
      <c r="EJ148" s="173"/>
      <c r="EK148" s="173"/>
      <c r="EL148" s="174"/>
      <c r="EM148" s="18"/>
      <c r="EN148" s="18"/>
      <c r="EO148" s="334">
        <f t="shared" si="840"/>
        <v>0</v>
      </c>
      <c r="EP148" s="168"/>
      <c r="EQ148" s="173"/>
      <c r="ER148" s="173"/>
      <c r="ES148" s="173"/>
      <c r="ET148" s="174"/>
      <c r="EU148" s="18"/>
      <c r="EV148" s="18"/>
      <c r="EW148" s="334">
        <f t="shared" si="438"/>
        <v>0</v>
      </c>
      <c r="EX148" s="168"/>
      <c r="EY148" s="173">
        <v>6</v>
      </c>
      <c r="EZ148" s="173">
        <v>220</v>
      </c>
      <c r="FA148" s="173">
        <v>5</v>
      </c>
      <c r="FB148" s="174"/>
      <c r="FC148" s="18">
        <v>241</v>
      </c>
      <c r="FD148" s="18">
        <v>14</v>
      </c>
      <c r="FE148" s="334">
        <f t="shared" si="439"/>
        <v>5.8091286307053944E-2</v>
      </c>
      <c r="FF148" s="168"/>
      <c r="FG148" s="173"/>
      <c r="FH148" s="173"/>
      <c r="FI148" s="173"/>
      <c r="FJ148" s="174"/>
      <c r="FK148" s="18"/>
      <c r="FL148" s="18"/>
      <c r="FM148" s="334">
        <f t="shared" si="440"/>
        <v>0</v>
      </c>
      <c r="FN148" s="168"/>
    </row>
    <row r="149" spans="1:170" ht="16">
      <c r="A149" s="36">
        <v>42534</v>
      </c>
      <c r="B149" s="168"/>
      <c r="C149" s="173">
        <v>5</v>
      </c>
      <c r="D149" s="173">
        <v>173</v>
      </c>
      <c r="E149" s="173">
        <v>5</v>
      </c>
      <c r="F149" s="174"/>
      <c r="G149" s="18">
        <v>172</v>
      </c>
      <c r="H149" s="18">
        <v>-11</v>
      </c>
      <c r="I149" s="175">
        <f t="shared" si="420"/>
        <v>-6.3953488372093026E-2</v>
      </c>
      <c r="J149" s="168"/>
      <c r="K149" s="173"/>
      <c r="L149" s="173"/>
      <c r="M149" s="173"/>
      <c r="N149" s="174"/>
      <c r="O149" s="18"/>
      <c r="P149" s="18"/>
      <c r="Q149" s="175">
        <f t="shared" si="421"/>
        <v>0</v>
      </c>
      <c r="R149" s="168"/>
      <c r="S149" s="173">
        <v>8</v>
      </c>
      <c r="T149" s="173">
        <v>276</v>
      </c>
      <c r="U149" s="173">
        <v>16</v>
      </c>
      <c r="V149" s="174"/>
      <c r="W149" s="18">
        <v>490</v>
      </c>
      <c r="X149" s="18">
        <v>154</v>
      </c>
      <c r="Y149" s="175">
        <f t="shared" si="422"/>
        <v>0.31428571428571428</v>
      </c>
      <c r="Z149" s="168"/>
      <c r="AA149" s="173">
        <v>8</v>
      </c>
      <c r="AB149" s="173">
        <v>403</v>
      </c>
      <c r="AC149" s="173">
        <v>26</v>
      </c>
      <c r="AD149" s="174"/>
      <c r="AE149" s="18">
        <v>824</v>
      </c>
      <c r="AF149" s="18">
        <v>422</v>
      </c>
      <c r="AG149" s="175">
        <f t="shared" si="423"/>
        <v>0.51213592233009708</v>
      </c>
      <c r="AH149" s="168"/>
      <c r="AI149" s="173">
        <v>8</v>
      </c>
      <c r="AJ149" s="173">
        <v>362</v>
      </c>
      <c r="AK149" s="173">
        <v>30</v>
      </c>
      <c r="AL149" s="174"/>
      <c r="AM149" s="18">
        <v>685</v>
      </c>
      <c r="AN149" s="18">
        <v>350</v>
      </c>
      <c r="AO149" s="175">
        <f t="shared" si="883"/>
        <v>0.51094890510948909</v>
      </c>
      <c r="AP149" s="168"/>
      <c r="AQ149" s="173">
        <v>8</v>
      </c>
      <c r="AR149" s="173">
        <v>342</v>
      </c>
      <c r="AS149" s="173">
        <v>20</v>
      </c>
      <c r="AT149" s="174"/>
      <c r="AU149" s="18">
        <v>597</v>
      </c>
      <c r="AV149" s="18">
        <v>222</v>
      </c>
      <c r="AW149" s="175">
        <f t="shared" si="425"/>
        <v>0.37185929648241206</v>
      </c>
      <c r="AX149" s="168"/>
      <c r="AY149" s="173">
        <v>8</v>
      </c>
      <c r="AZ149" s="173">
        <v>231</v>
      </c>
      <c r="BA149" s="173">
        <v>14</v>
      </c>
      <c r="BB149" s="174"/>
      <c r="BC149" s="18">
        <v>441</v>
      </c>
      <c r="BD149" s="18">
        <v>133</v>
      </c>
      <c r="BE149" s="175">
        <f t="shared" si="426"/>
        <v>0.30158730158730157</v>
      </c>
      <c r="BF149" s="168"/>
      <c r="BG149" s="173">
        <v>9.5</v>
      </c>
      <c r="BH149" s="173">
        <v>610</v>
      </c>
      <c r="BI149" s="173">
        <v>26</v>
      </c>
      <c r="BJ149" s="174"/>
      <c r="BK149" s="18">
        <v>601</v>
      </c>
      <c r="BL149" s="18">
        <v>145</v>
      </c>
      <c r="BM149" s="175">
        <f t="shared" si="427"/>
        <v>0.24126455906821964</v>
      </c>
      <c r="BN149" s="168"/>
      <c r="BO149" s="173">
        <v>3</v>
      </c>
      <c r="BP149" s="173">
        <v>36</v>
      </c>
      <c r="BQ149" s="173">
        <v>3</v>
      </c>
      <c r="BR149" s="174"/>
      <c r="BS149" s="18">
        <v>145</v>
      </c>
      <c r="BT149" s="18">
        <v>61</v>
      </c>
      <c r="BU149" s="175">
        <f t="shared" si="428"/>
        <v>0.4206896551724138</v>
      </c>
      <c r="BV149" s="168"/>
      <c r="BW149" s="173"/>
      <c r="BX149" s="173"/>
      <c r="BY149" s="173"/>
      <c r="BZ149" s="174"/>
      <c r="CA149" s="18"/>
      <c r="CB149" s="18"/>
      <c r="CC149" s="175">
        <f t="shared" si="429"/>
        <v>0</v>
      </c>
      <c r="CD149" s="168"/>
      <c r="CE149" s="173">
        <v>8</v>
      </c>
      <c r="CF149" s="173">
        <v>469</v>
      </c>
      <c r="CG149" s="173">
        <v>20</v>
      </c>
      <c r="CH149" s="174"/>
      <c r="CI149" s="18">
        <v>534</v>
      </c>
      <c r="CJ149" s="18">
        <v>159</v>
      </c>
      <c r="CK149" s="175">
        <f t="shared" si="430"/>
        <v>0.29775280898876405</v>
      </c>
      <c r="CL149" s="168"/>
      <c r="CM149" s="173">
        <v>3</v>
      </c>
      <c r="CN149" s="173">
        <v>140</v>
      </c>
      <c r="CO149" s="173">
        <v>12</v>
      </c>
      <c r="CP149" s="174"/>
      <c r="CQ149" s="18">
        <v>362</v>
      </c>
      <c r="CR149" s="18">
        <v>234</v>
      </c>
      <c r="CS149" s="175">
        <f t="shared" si="431"/>
        <v>0.64640883977900554</v>
      </c>
      <c r="CT149" s="168"/>
      <c r="CU149" s="173">
        <v>5.0999999999999996</v>
      </c>
      <c r="CV149" s="173">
        <v>204</v>
      </c>
      <c r="CW149" s="173">
        <v>11</v>
      </c>
      <c r="CX149" s="174"/>
      <c r="CY149" s="18">
        <v>196</v>
      </c>
      <c r="CZ149" s="18">
        <v>-17</v>
      </c>
      <c r="DA149" s="175">
        <f t="shared" si="432"/>
        <v>-8.673469387755102E-2</v>
      </c>
      <c r="DB149" s="168"/>
      <c r="DC149" s="173">
        <v>4.0999999999999996</v>
      </c>
      <c r="DD149" s="173">
        <v>202</v>
      </c>
      <c r="DE149" s="173">
        <v>8</v>
      </c>
      <c r="DF149" s="174"/>
      <c r="DG149" s="18">
        <v>270</v>
      </c>
      <c r="DH149" s="18">
        <v>97</v>
      </c>
      <c r="DI149" s="175">
        <f t="shared" si="433"/>
        <v>0.35925925925925928</v>
      </c>
      <c r="DJ149" s="168"/>
      <c r="DK149" s="173"/>
      <c r="DL149" s="173"/>
      <c r="DM149" s="173"/>
      <c r="DN149" s="174"/>
      <c r="DO149" s="18"/>
      <c r="DP149" s="18"/>
      <c r="DQ149" s="175">
        <f t="shared" si="434"/>
        <v>0</v>
      </c>
      <c r="DR149" s="168"/>
      <c r="DS149" s="173">
        <v>4</v>
      </c>
      <c r="DT149" s="173">
        <v>147</v>
      </c>
      <c r="DU149" s="173">
        <v>7</v>
      </c>
      <c r="DV149" s="174"/>
      <c r="DW149" s="18">
        <v>233</v>
      </c>
      <c r="DX149" s="18">
        <v>86</v>
      </c>
      <c r="DY149" s="175">
        <f t="shared" si="435"/>
        <v>0.36909871244635195</v>
      </c>
      <c r="DZ149" s="168"/>
      <c r="EA149" s="173"/>
      <c r="EB149" s="173"/>
      <c r="EC149" s="173"/>
      <c r="ED149" s="174"/>
      <c r="EE149" s="18"/>
      <c r="EF149" s="18"/>
      <c r="EG149" s="175">
        <f t="shared" si="436"/>
        <v>0</v>
      </c>
      <c r="EH149" s="168"/>
      <c r="EI149" s="173"/>
      <c r="EJ149" s="173"/>
      <c r="EK149" s="173"/>
      <c r="EL149" s="174"/>
      <c r="EM149" s="18"/>
      <c r="EN149" s="18"/>
      <c r="EO149" s="175">
        <f t="shared" si="840"/>
        <v>0</v>
      </c>
      <c r="EP149" s="168"/>
      <c r="EQ149" s="173">
        <v>4</v>
      </c>
      <c r="ER149" s="173">
        <v>325</v>
      </c>
      <c r="ES149" s="173">
        <v>10</v>
      </c>
      <c r="ET149" s="174"/>
      <c r="EU149" s="18">
        <v>331</v>
      </c>
      <c r="EV149" s="18">
        <v>68</v>
      </c>
      <c r="EW149" s="175">
        <f t="shared" si="438"/>
        <v>0.20543806646525681</v>
      </c>
      <c r="EX149" s="168"/>
      <c r="EY149" s="173">
        <v>4.3</v>
      </c>
      <c r="EZ149" s="173">
        <v>153</v>
      </c>
      <c r="FA149" s="173">
        <v>5</v>
      </c>
      <c r="FB149" s="174"/>
      <c r="FC149" s="18">
        <v>137</v>
      </c>
      <c r="FD149" s="18">
        <v>-23</v>
      </c>
      <c r="FE149" s="175">
        <f t="shared" si="439"/>
        <v>-0.16788321167883211</v>
      </c>
      <c r="FF149" s="168"/>
      <c r="FG149" s="173"/>
      <c r="FH149" s="173"/>
      <c r="FI149" s="173"/>
      <c r="FJ149" s="174"/>
      <c r="FK149" s="18"/>
      <c r="FL149" s="18"/>
      <c r="FM149" s="175">
        <f t="shared" si="440"/>
        <v>0</v>
      </c>
      <c r="FN149" s="168"/>
    </row>
    <row r="150" spans="1:170" ht="16">
      <c r="A150" s="36">
        <v>42535</v>
      </c>
      <c r="B150" s="168"/>
      <c r="C150" s="173">
        <v>4.2</v>
      </c>
      <c r="D150" s="173">
        <v>100</v>
      </c>
      <c r="E150" s="173">
        <v>4</v>
      </c>
      <c r="F150" s="174"/>
      <c r="G150" s="18">
        <v>103</v>
      </c>
      <c r="H150" s="18">
        <v>-24</v>
      </c>
      <c r="I150" s="175">
        <f t="shared" si="420"/>
        <v>-0.23300970873786409</v>
      </c>
      <c r="J150" s="168"/>
      <c r="K150" s="173"/>
      <c r="L150" s="173"/>
      <c r="M150" s="173"/>
      <c r="N150" s="174"/>
      <c r="O150" s="18"/>
      <c r="P150" s="18"/>
      <c r="Q150" s="175">
        <f t="shared" si="421"/>
        <v>0</v>
      </c>
      <c r="R150" s="168"/>
      <c r="S150" s="173">
        <v>8</v>
      </c>
      <c r="T150" s="173">
        <v>331</v>
      </c>
      <c r="U150" s="173">
        <v>14</v>
      </c>
      <c r="V150" s="174"/>
      <c r="W150" s="18">
        <v>357</v>
      </c>
      <c r="X150" s="18">
        <v>14</v>
      </c>
      <c r="Y150" s="175">
        <f t="shared" si="422"/>
        <v>3.9215686274509803E-2</v>
      </c>
      <c r="Z150" s="168"/>
      <c r="AA150" s="173">
        <v>8</v>
      </c>
      <c r="AB150" s="173">
        <v>349</v>
      </c>
      <c r="AC150" s="173">
        <v>26</v>
      </c>
      <c r="AD150" s="174"/>
      <c r="AE150" s="18">
        <v>832</v>
      </c>
      <c r="AF150" s="18">
        <v>478</v>
      </c>
      <c r="AG150" s="175">
        <f t="shared" si="423"/>
        <v>0.57451923076923073</v>
      </c>
      <c r="AH150" s="168"/>
      <c r="AI150" s="173"/>
      <c r="AJ150" s="173"/>
      <c r="AK150" s="173"/>
      <c r="AL150" s="174"/>
      <c r="AM150" s="18"/>
      <c r="AN150" s="18"/>
      <c r="AO150" s="175">
        <f t="shared" si="883"/>
        <v>0</v>
      </c>
      <c r="AP150" s="168"/>
      <c r="AQ150" s="173">
        <v>8</v>
      </c>
      <c r="AR150" s="173">
        <v>317</v>
      </c>
      <c r="AS150" s="173">
        <v>20</v>
      </c>
      <c r="AT150" s="176" t="s">
        <v>36</v>
      </c>
      <c r="AU150" s="18">
        <v>636</v>
      </c>
      <c r="AV150" s="18">
        <v>292</v>
      </c>
      <c r="AW150" s="175">
        <f t="shared" si="425"/>
        <v>0.45911949685534592</v>
      </c>
      <c r="AX150" s="168"/>
      <c r="AY150" s="173">
        <v>8</v>
      </c>
      <c r="AZ150" s="173">
        <v>218</v>
      </c>
      <c r="BA150" s="173">
        <v>9</v>
      </c>
      <c r="BB150" s="174"/>
      <c r="BC150" s="18">
        <v>341</v>
      </c>
      <c r="BD150" s="18">
        <v>51</v>
      </c>
      <c r="BE150" s="175">
        <f t="shared" si="426"/>
        <v>0.14956011730205279</v>
      </c>
      <c r="BF150" s="168"/>
      <c r="BG150" s="173">
        <v>8</v>
      </c>
      <c r="BH150" s="173">
        <v>618</v>
      </c>
      <c r="BI150" s="173">
        <v>18</v>
      </c>
      <c r="BJ150" s="174"/>
      <c r="BK150" s="18">
        <v>403</v>
      </c>
      <c r="BL150" s="18">
        <v>2</v>
      </c>
      <c r="BM150" s="175">
        <f t="shared" si="427"/>
        <v>4.9627791563275434E-3</v>
      </c>
      <c r="BN150" s="168"/>
      <c r="BO150" s="173">
        <v>6</v>
      </c>
      <c r="BP150" s="173">
        <v>77</v>
      </c>
      <c r="BQ150" s="173">
        <v>3</v>
      </c>
      <c r="BR150" s="174"/>
      <c r="BS150" s="18">
        <v>144</v>
      </c>
      <c r="BT150" s="18">
        <v>-2</v>
      </c>
      <c r="BU150" s="175">
        <f t="shared" si="428"/>
        <v>-1.3888888888888888E-2</v>
      </c>
      <c r="BV150" s="168"/>
      <c r="BW150" s="173">
        <v>2</v>
      </c>
      <c r="BX150" s="173">
        <v>131</v>
      </c>
      <c r="BY150" s="173">
        <v>7</v>
      </c>
      <c r="BZ150" s="174"/>
      <c r="CA150" s="18">
        <v>141</v>
      </c>
      <c r="CB150" s="18">
        <v>50</v>
      </c>
      <c r="CC150" s="175">
        <f t="shared" si="429"/>
        <v>0.3546099290780142</v>
      </c>
      <c r="CD150" s="168"/>
      <c r="CE150" s="173">
        <v>8</v>
      </c>
      <c r="CF150" s="173">
        <v>481</v>
      </c>
      <c r="CG150" s="173">
        <v>17</v>
      </c>
      <c r="CH150" s="174"/>
      <c r="CI150" s="18">
        <v>600</v>
      </c>
      <c r="CJ150" s="18">
        <v>255</v>
      </c>
      <c r="CK150" s="175">
        <f t="shared" si="430"/>
        <v>0.42499999999999999</v>
      </c>
      <c r="CL150" s="168"/>
      <c r="CM150" s="173">
        <v>4</v>
      </c>
      <c r="CN150" s="173">
        <v>212</v>
      </c>
      <c r="CO150" s="173">
        <v>12</v>
      </c>
      <c r="CP150" s="174"/>
      <c r="CQ150" s="18">
        <v>304</v>
      </c>
      <c r="CR150" s="18">
        <v>137</v>
      </c>
      <c r="CS150" s="175">
        <f t="shared" si="431"/>
        <v>0.45065789473684209</v>
      </c>
      <c r="CT150" s="168"/>
      <c r="CU150" s="173">
        <v>12</v>
      </c>
      <c r="CV150" s="173">
        <v>664</v>
      </c>
      <c r="CW150" s="173">
        <v>30</v>
      </c>
      <c r="CX150" s="174"/>
      <c r="CY150" s="18">
        <v>401</v>
      </c>
      <c r="CZ150" s="18">
        <v>-141</v>
      </c>
      <c r="DA150" s="175">
        <f t="shared" si="432"/>
        <v>-0.35162094763092272</v>
      </c>
      <c r="DB150" s="168"/>
      <c r="DC150" s="173">
        <v>10</v>
      </c>
      <c r="DD150" s="173">
        <v>394</v>
      </c>
      <c r="DE150" s="173">
        <v>14</v>
      </c>
      <c r="DF150" s="174"/>
      <c r="DG150" s="18">
        <v>328</v>
      </c>
      <c r="DH150" s="18">
        <v>-18</v>
      </c>
      <c r="DI150" s="175">
        <f t="shared" si="433"/>
        <v>-5.4878048780487805E-2</v>
      </c>
      <c r="DJ150" s="168"/>
      <c r="DK150" s="173"/>
      <c r="DL150" s="173"/>
      <c r="DM150" s="173"/>
      <c r="DN150" s="174"/>
      <c r="DO150" s="18"/>
      <c r="DP150" s="18"/>
      <c r="DQ150" s="175">
        <f t="shared" si="434"/>
        <v>0</v>
      </c>
      <c r="DR150" s="168"/>
      <c r="DS150" s="173">
        <v>4</v>
      </c>
      <c r="DT150" s="173">
        <v>117</v>
      </c>
      <c r="DU150" s="173">
        <v>7</v>
      </c>
      <c r="DV150" s="174"/>
      <c r="DW150" s="18">
        <v>173</v>
      </c>
      <c r="DX150" s="18">
        <v>49</v>
      </c>
      <c r="DY150" s="175">
        <f t="shared" si="435"/>
        <v>0.2832369942196532</v>
      </c>
      <c r="DZ150" s="168"/>
      <c r="EA150" s="173">
        <v>8</v>
      </c>
      <c r="EB150" s="173">
        <v>457</v>
      </c>
      <c r="EC150" s="173">
        <v>29</v>
      </c>
      <c r="ED150" s="174"/>
      <c r="EE150" s="18">
        <v>744</v>
      </c>
      <c r="EF150" s="18">
        <v>402</v>
      </c>
      <c r="EG150" s="175">
        <f t="shared" si="436"/>
        <v>0.54032258064516125</v>
      </c>
      <c r="EH150" s="168"/>
      <c r="EI150" s="173"/>
      <c r="EJ150" s="173"/>
      <c r="EK150" s="173"/>
      <c r="EL150" s="174"/>
      <c r="EM150" s="18"/>
      <c r="EN150" s="18"/>
      <c r="EO150" s="175">
        <f t="shared" si="840"/>
        <v>0</v>
      </c>
      <c r="EP150" s="168"/>
      <c r="EQ150" s="173">
        <v>2.2000000000000002</v>
      </c>
      <c r="ER150" s="173">
        <v>159</v>
      </c>
      <c r="ES150" s="173">
        <v>10</v>
      </c>
      <c r="ET150" s="174"/>
      <c r="EU150" s="18">
        <v>449</v>
      </c>
      <c r="EV150" s="18">
        <v>340</v>
      </c>
      <c r="EW150" s="175">
        <f t="shared" si="438"/>
        <v>0.75723830734966591</v>
      </c>
      <c r="EX150" s="168"/>
      <c r="EY150" s="173">
        <v>1.5</v>
      </c>
      <c r="EZ150" s="173"/>
      <c r="FA150" s="173"/>
      <c r="FB150" s="174"/>
      <c r="FC150" s="18"/>
      <c r="FD150" s="18">
        <v>-30</v>
      </c>
      <c r="FE150" s="175">
        <f t="shared" si="439"/>
        <v>0</v>
      </c>
      <c r="FF150" s="168"/>
      <c r="FG150" s="173"/>
      <c r="FH150" s="173"/>
      <c r="FI150" s="173"/>
      <c r="FJ150" s="174"/>
      <c r="FK150" s="18"/>
      <c r="FL150" s="18"/>
      <c r="FM150" s="175">
        <f t="shared" si="440"/>
        <v>0</v>
      </c>
      <c r="FN150" s="168"/>
    </row>
    <row r="151" spans="1:170" ht="16">
      <c r="A151" s="48" t="s">
        <v>42</v>
      </c>
      <c r="B151" s="23"/>
      <c r="C151" s="49">
        <f t="shared" ref="C151:E151" si="1241">SUM(C146:C150)</f>
        <v>20.399999999999999</v>
      </c>
      <c r="D151" s="49">
        <f t="shared" si="1241"/>
        <v>582</v>
      </c>
      <c r="E151" s="49">
        <f t="shared" si="1241"/>
        <v>16</v>
      </c>
      <c r="F151" s="50">
        <f>IFERROR(SUM(D151/E151),0)</f>
        <v>36.375</v>
      </c>
      <c r="G151" s="51">
        <f t="shared" ref="G151:H151" si="1242">SUM(G146:G150)</f>
        <v>608</v>
      </c>
      <c r="H151" s="51">
        <f t="shared" si="1242"/>
        <v>-65</v>
      </c>
      <c r="I151" s="52">
        <f t="shared" si="420"/>
        <v>-0.1069078947368421</v>
      </c>
      <c r="J151" s="23"/>
      <c r="K151" s="49">
        <f t="shared" ref="K151:M151" si="1243">SUM(K146:K150)</f>
        <v>0</v>
      </c>
      <c r="L151" s="49">
        <f t="shared" si="1243"/>
        <v>0</v>
      </c>
      <c r="M151" s="49">
        <f t="shared" si="1243"/>
        <v>0</v>
      </c>
      <c r="N151" s="50">
        <f>IFERROR(SUM(L151/M151),0)</f>
        <v>0</v>
      </c>
      <c r="O151" s="51">
        <f t="shared" ref="O151:P151" si="1244">SUM(O146:O150)</f>
        <v>0</v>
      </c>
      <c r="P151" s="51">
        <f t="shared" si="1244"/>
        <v>0</v>
      </c>
      <c r="Q151" s="52">
        <f t="shared" si="421"/>
        <v>0</v>
      </c>
      <c r="R151" s="23"/>
      <c r="S151" s="49">
        <f t="shared" ref="S151:U151" si="1245">SUM(S146:S150)</f>
        <v>40</v>
      </c>
      <c r="T151" s="49">
        <f t="shared" si="1245"/>
        <v>1691</v>
      </c>
      <c r="U151" s="49">
        <f t="shared" si="1245"/>
        <v>88</v>
      </c>
      <c r="V151" s="50">
        <f>IFERROR(SUM(T151/U151),0)</f>
        <v>19.21590909090909</v>
      </c>
      <c r="W151" s="51">
        <f t="shared" ref="W151:X151" si="1246">SUM(W146:W150)</f>
        <v>2349</v>
      </c>
      <c r="X151" s="51">
        <f t="shared" si="1246"/>
        <v>578</v>
      </c>
      <c r="Y151" s="52">
        <f t="shared" si="422"/>
        <v>0.24606215410813112</v>
      </c>
      <c r="Z151" s="23"/>
      <c r="AA151" s="49">
        <f t="shared" ref="AA151:AC151" si="1247">SUM(AA146:AA150)</f>
        <v>40</v>
      </c>
      <c r="AB151" s="49">
        <f t="shared" si="1247"/>
        <v>1854</v>
      </c>
      <c r="AC151" s="49">
        <f t="shared" si="1247"/>
        <v>126</v>
      </c>
      <c r="AD151" s="50">
        <f>IFERROR(SUM(AB151/AC151),0)</f>
        <v>14.714285714285714</v>
      </c>
      <c r="AE151" s="51">
        <f t="shared" ref="AE151:AF151" si="1248">SUM(AE146:AE150)</f>
        <v>4136</v>
      </c>
      <c r="AF151" s="51">
        <f t="shared" si="1248"/>
        <v>2271</v>
      </c>
      <c r="AG151" s="52">
        <f t="shared" si="423"/>
        <v>0.54908123791102514</v>
      </c>
      <c r="AH151" s="23"/>
      <c r="AI151" s="49">
        <f t="shared" ref="AI151:AK151" si="1249">SUM(AI146:AI150)</f>
        <v>16.399999999999999</v>
      </c>
      <c r="AJ151" s="49">
        <f t="shared" si="1249"/>
        <v>851</v>
      </c>
      <c r="AK151" s="49">
        <f t="shared" si="1249"/>
        <v>67</v>
      </c>
      <c r="AL151" s="50">
        <f>IFERROR(SUM(AJ151/AK151),0)</f>
        <v>12.701492537313433</v>
      </c>
      <c r="AM151" s="51">
        <f t="shared" ref="AM151:AN151" si="1250">SUM(AM146:AM150)</f>
        <v>1755</v>
      </c>
      <c r="AN151" s="51">
        <f t="shared" si="1250"/>
        <v>1032</v>
      </c>
      <c r="AO151" s="52">
        <f t="shared" si="883"/>
        <v>0.58803418803418805</v>
      </c>
      <c r="AP151" s="23"/>
      <c r="AQ151" s="49">
        <f t="shared" ref="AQ151:AS151" si="1251">SUM(AQ146:AQ150)</f>
        <v>40</v>
      </c>
      <c r="AR151" s="49">
        <f t="shared" si="1251"/>
        <v>1830</v>
      </c>
      <c r="AS151" s="49">
        <f t="shared" si="1251"/>
        <v>82</v>
      </c>
      <c r="AT151" s="50">
        <f>IFERROR(SUM(AR151/AS151),0)</f>
        <v>22.317073170731707</v>
      </c>
      <c r="AU151" s="51">
        <f t="shared" ref="AU151:AV151" si="1252">SUM(AU146:AU150)</f>
        <v>2597</v>
      </c>
      <c r="AV151" s="51">
        <f t="shared" si="1252"/>
        <v>728</v>
      </c>
      <c r="AW151" s="52">
        <f t="shared" si="425"/>
        <v>0.28032345013477089</v>
      </c>
      <c r="AX151" s="23"/>
      <c r="AY151" s="49">
        <f t="shared" ref="AY151:BA151" si="1253">SUM(AY146:AY150)</f>
        <v>40</v>
      </c>
      <c r="AZ151" s="49">
        <f t="shared" si="1253"/>
        <v>1304</v>
      </c>
      <c r="BA151" s="49">
        <f t="shared" si="1253"/>
        <v>75</v>
      </c>
      <c r="BB151" s="50">
        <f>IFERROR(SUM(AZ151/BA151),0)</f>
        <v>17.386666666666667</v>
      </c>
      <c r="BC151" s="51">
        <f t="shared" ref="BC151:BD151" si="1254">SUM(BC146:BC150)</f>
        <v>2115</v>
      </c>
      <c r="BD151" s="51">
        <f t="shared" si="1254"/>
        <v>546</v>
      </c>
      <c r="BE151" s="52">
        <f t="shared" si="426"/>
        <v>0.25815602836879431</v>
      </c>
      <c r="BF151" s="23"/>
      <c r="BG151" s="49">
        <f t="shared" ref="BG151:BI151" si="1255">SUM(BG146:BG150)</f>
        <v>40.200000000000003</v>
      </c>
      <c r="BH151" s="49">
        <f t="shared" si="1255"/>
        <v>2799</v>
      </c>
      <c r="BI151" s="49">
        <f t="shared" si="1255"/>
        <v>96</v>
      </c>
      <c r="BJ151" s="50">
        <f>IFERROR(SUM(BH151/BI151),0)</f>
        <v>29.15625</v>
      </c>
      <c r="BK151" s="51">
        <f t="shared" ref="BK151:BL151" si="1256">SUM(BK146:BK150)</f>
        <v>2438</v>
      </c>
      <c r="BL151" s="51">
        <f t="shared" si="1256"/>
        <v>472</v>
      </c>
      <c r="BM151" s="52">
        <f t="shared" si="427"/>
        <v>0.19360131255127153</v>
      </c>
      <c r="BN151" s="23"/>
      <c r="BO151" s="49">
        <f t="shared" ref="BO151:BQ151" si="1257">SUM(BO146:BO150)</f>
        <v>11</v>
      </c>
      <c r="BP151" s="49">
        <f t="shared" si="1257"/>
        <v>142</v>
      </c>
      <c r="BQ151" s="49">
        <f t="shared" si="1257"/>
        <v>7</v>
      </c>
      <c r="BR151" s="50">
        <f>IFERROR(SUM(BP151/BQ151),0)</f>
        <v>20.285714285714285</v>
      </c>
      <c r="BS151" s="51">
        <f t="shared" ref="BS151:BT151" si="1258">SUM(BS146:BS150)</f>
        <v>349</v>
      </c>
      <c r="BT151" s="51">
        <f t="shared" si="1258"/>
        <v>67</v>
      </c>
      <c r="BU151" s="52">
        <f t="shared" si="428"/>
        <v>0.19197707736389685</v>
      </c>
      <c r="BV151" s="23"/>
      <c r="BW151" s="49">
        <f t="shared" ref="BW151:BY151" si="1259">SUM(BW146:BW150)</f>
        <v>11.6</v>
      </c>
      <c r="BX151" s="49">
        <f t="shared" si="1259"/>
        <v>609</v>
      </c>
      <c r="BY151" s="49">
        <f t="shared" si="1259"/>
        <v>33</v>
      </c>
      <c r="BZ151" s="50">
        <f>IFERROR(SUM(BX151/BY151),0)</f>
        <v>18.454545454545453</v>
      </c>
      <c r="CA151" s="51">
        <f t="shared" ref="CA151:CB151" si="1260">SUM(CA146:CA150)</f>
        <v>749</v>
      </c>
      <c r="CB151" s="51">
        <f t="shared" si="1260"/>
        <v>258</v>
      </c>
      <c r="CC151" s="52">
        <f t="shared" si="429"/>
        <v>0.34445927903871831</v>
      </c>
      <c r="CD151" s="23"/>
      <c r="CE151" s="49">
        <f t="shared" ref="CE151:CG151" si="1261">SUM(CE146:CE150)</f>
        <v>39</v>
      </c>
      <c r="CF151" s="49">
        <f t="shared" si="1261"/>
        <v>2181</v>
      </c>
      <c r="CG151" s="49">
        <f t="shared" si="1261"/>
        <v>96</v>
      </c>
      <c r="CH151" s="50">
        <f>IFERROR(SUM(CF151/CG151),0)</f>
        <v>22.71875</v>
      </c>
      <c r="CI151" s="51">
        <f t="shared" ref="CI151:CJ151" si="1262">SUM(CI146:CI150)</f>
        <v>2868</v>
      </c>
      <c r="CJ151" s="51">
        <f t="shared" si="1262"/>
        <v>1170</v>
      </c>
      <c r="CK151" s="52">
        <f t="shared" si="430"/>
        <v>0.40794979079497906</v>
      </c>
      <c r="CL151" s="23"/>
      <c r="CM151" s="49">
        <f t="shared" ref="CM151:CO151" si="1263">SUM(CM146:CM150)</f>
        <v>20</v>
      </c>
      <c r="CN151" s="49">
        <f t="shared" si="1263"/>
        <v>959</v>
      </c>
      <c r="CO151" s="49">
        <f t="shared" si="1263"/>
        <v>66</v>
      </c>
      <c r="CP151" s="50">
        <f>IFERROR(SUM(CN151/CO151),0)</f>
        <v>14.530303030303031</v>
      </c>
      <c r="CQ151" s="51">
        <f t="shared" ref="CQ151:CR151" si="1264">SUM(CQ146:CQ150)</f>
        <v>1770</v>
      </c>
      <c r="CR151" s="51">
        <f t="shared" si="1264"/>
        <v>946</v>
      </c>
      <c r="CS151" s="52">
        <f t="shared" si="431"/>
        <v>0.53446327683615824</v>
      </c>
      <c r="CT151" s="23"/>
      <c r="CU151" s="49">
        <f t="shared" ref="CU151:CW151" si="1265">SUM(CU146:CU150)</f>
        <v>33.6</v>
      </c>
      <c r="CV151" s="49">
        <f t="shared" si="1265"/>
        <v>1697</v>
      </c>
      <c r="CW151" s="49">
        <f t="shared" si="1265"/>
        <v>86</v>
      </c>
      <c r="CX151" s="50">
        <f>IFERROR(SUM(CV151/CW151),0)</f>
        <v>19.732558139534884</v>
      </c>
      <c r="CY151" s="51">
        <f t="shared" ref="CY151:CZ151" si="1266">SUM(CY146:CY150)</f>
        <v>1628</v>
      </c>
      <c r="CZ151" s="51">
        <f t="shared" si="1266"/>
        <v>135</v>
      </c>
      <c r="DA151" s="52">
        <f t="shared" si="432"/>
        <v>8.292383292383293E-2</v>
      </c>
      <c r="DB151" s="23"/>
      <c r="DC151" s="49">
        <f t="shared" ref="DC151:DE151" si="1267">SUM(DC146:DC150)</f>
        <v>32.9</v>
      </c>
      <c r="DD151" s="49">
        <f t="shared" si="1267"/>
        <v>1449</v>
      </c>
      <c r="DE151" s="49">
        <f t="shared" si="1267"/>
        <v>59</v>
      </c>
      <c r="DF151" s="50">
        <f>IFERROR(SUM(DD151/DE151),0)</f>
        <v>24.559322033898304</v>
      </c>
      <c r="DG151" s="51">
        <f t="shared" ref="DG151:DH151" si="1268">SUM(DG146:DG150)</f>
        <v>1649</v>
      </c>
      <c r="DH151" s="51">
        <f t="shared" si="1268"/>
        <v>406</v>
      </c>
      <c r="DI151" s="52">
        <f t="shared" si="433"/>
        <v>0.24620982413583992</v>
      </c>
      <c r="DJ151" s="23"/>
      <c r="DK151" s="49">
        <f t="shared" ref="DK151:DM151" si="1269">SUM(DK146:DK150)</f>
        <v>0</v>
      </c>
      <c r="DL151" s="49">
        <f t="shared" si="1269"/>
        <v>0</v>
      </c>
      <c r="DM151" s="49">
        <f t="shared" si="1269"/>
        <v>0</v>
      </c>
      <c r="DN151" s="50">
        <f>IFERROR(SUM(DL151/DM151),0)</f>
        <v>0</v>
      </c>
      <c r="DO151" s="51">
        <f t="shared" ref="DO151:DP151" si="1270">SUM(DO146:DO150)</f>
        <v>0</v>
      </c>
      <c r="DP151" s="51">
        <f t="shared" si="1270"/>
        <v>0</v>
      </c>
      <c r="DQ151" s="52">
        <f t="shared" si="434"/>
        <v>0</v>
      </c>
      <c r="DR151" s="23"/>
      <c r="DS151" s="49">
        <f t="shared" ref="DS151:DU151" si="1271">SUM(DS146:DS150)</f>
        <v>20</v>
      </c>
      <c r="DT151" s="49">
        <f t="shared" si="1271"/>
        <v>684</v>
      </c>
      <c r="DU151" s="49">
        <f t="shared" si="1271"/>
        <v>34</v>
      </c>
      <c r="DV151" s="50">
        <f>IFERROR(SUM(DT151/DU151),0)</f>
        <v>20.117647058823529</v>
      </c>
      <c r="DW151" s="51">
        <f t="shared" ref="DW151:DX151" si="1272">SUM(DW146:DW150)</f>
        <v>1040</v>
      </c>
      <c r="DX151" s="51">
        <f t="shared" si="1272"/>
        <v>367</v>
      </c>
      <c r="DY151" s="52">
        <f t="shared" si="435"/>
        <v>0.35288461538461541</v>
      </c>
      <c r="DZ151" s="23"/>
      <c r="EA151" s="49">
        <f t="shared" ref="EA151:EC151" si="1273">SUM(EA146:EA150)</f>
        <v>21.4</v>
      </c>
      <c r="EB151" s="49">
        <f t="shared" si="1273"/>
        <v>1266</v>
      </c>
      <c r="EC151" s="49">
        <f t="shared" si="1273"/>
        <v>75</v>
      </c>
      <c r="ED151" s="50">
        <f>IFERROR(SUM(EB151/EC151),0)</f>
        <v>16.88</v>
      </c>
      <c r="EE151" s="51">
        <f t="shared" ref="EE151:EF151" si="1274">SUM(EE146:EE150)</f>
        <v>1942</v>
      </c>
      <c r="EF151" s="51">
        <f t="shared" si="1274"/>
        <v>1003</v>
      </c>
      <c r="EG151" s="52">
        <f t="shared" si="436"/>
        <v>0.51647785787847578</v>
      </c>
      <c r="EH151" s="23"/>
      <c r="EI151" s="49">
        <f t="shared" ref="EI151:EK151" si="1275">SUM(EI146:EI150)</f>
        <v>0</v>
      </c>
      <c r="EJ151" s="49">
        <f t="shared" si="1275"/>
        <v>0</v>
      </c>
      <c r="EK151" s="49">
        <f t="shared" si="1275"/>
        <v>0</v>
      </c>
      <c r="EL151" s="50">
        <f>IFERROR(SUM(EJ151/EK151),0)</f>
        <v>0</v>
      </c>
      <c r="EM151" s="51">
        <f t="shared" ref="EM151:EN151" si="1276">SUM(EM146:EM150)</f>
        <v>0</v>
      </c>
      <c r="EN151" s="51">
        <f t="shared" si="1276"/>
        <v>0</v>
      </c>
      <c r="EO151" s="52">
        <f t="shared" si="840"/>
        <v>0</v>
      </c>
      <c r="EP151" s="23"/>
      <c r="EQ151" s="49">
        <f t="shared" ref="EQ151:ES151" si="1277">SUM(EQ146:EQ150)</f>
        <v>15.3</v>
      </c>
      <c r="ER151" s="49">
        <f t="shared" si="1277"/>
        <v>994</v>
      </c>
      <c r="ES151" s="49">
        <f t="shared" si="1277"/>
        <v>40</v>
      </c>
      <c r="ET151" s="50">
        <f>IFERROR(SUM(ER151/ES151),0)</f>
        <v>24.85</v>
      </c>
      <c r="EU151" s="51">
        <f t="shared" ref="EU151:EV151" si="1278">SUM(EU146:EU150)</f>
        <v>1468</v>
      </c>
      <c r="EV151" s="51">
        <f t="shared" si="1278"/>
        <v>702</v>
      </c>
      <c r="EW151" s="52">
        <f t="shared" si="438"/>
        <v>0.47820163487738421</v>
      </c>
      <c r="EX151" s="23"/>
      <c r="EY151" s="49">
        <f t="shared" ref="EY151:FA151" si="1279">SUM(EY146:EY150)</f>
        <v>18.8</v>
      </c>
      <c r="EZ151" s="49">
        <f t="shared" si="1279"/>
        <v>698</v>
      </c>
      <c r="FA151" s="49">
        <f t="shared" si="1279"/>
        <v>23</v>
      </c>
      <c r="FB151" s="50">
        <f>IFERROR(SUM(EZ151/FA151),0)</f>
        <v>30.347826086956523</v>
      </c>
      <c r="FC151" s="51">
        <f t="shared" ref="FC151:FD151" si="1280">SUM(FC146:FC150)</f>
        <v>687</v>
      </c>
      <c r="FD151" s="51">
        <f t="shared" si="1280"/>
        <v>-12</v>
      </c>
      <c r="FE151" s="52">
        <f t="shared" si="439"/>
        <v>-1.7467248908296942E-2</v>
      </c>
      <c r="FF151" s="23"/>
      <c r="FG151" s="49">
        <f t="shared" ref="FG151:FI151" si="1281">SUM(FG146:FG150)</f>
        <v>0</v>
      </c>
      <c r="FH151" s="49">
        <f t="shared" si="1281"/>
        <v>0</v>
      </c>
      <c r="FI151" s="49">
        <f t="shared" si="1281"/>
        <v>0</v>
      </c>
      <c r="FJ151" s="50">
        <f>IFERROR(SUM(FH151/FI151),0)</f>
        <v>0</v>
      </c>
      <c r="FK151" s="51">
        <f t="shared" ref="FK151:FL151" si="1282">SUM(FK146:FK150)</f>
        <v>0</v>
      </c>
      <c r="FL151" s="51">
        <f t="shared" si="1282"/>
        <v>0</v>
      </c>
      <c r="FM151" s="52">
        <f t="shared" si="440"/>
        <v>0</v>
      </c>
      <c r="FN151" s="23"/>
    </row>
    <row r="152" spans="1:170" ht="16">
      <c r="A152" s="36">
        <v>42538</v>
      </c>
      <c r="B152" s="168"/>
      <c r="C152" s="169"/>
      <c r="D152" s="169"/>
      <c r="E152" s="169"/>
      <c r="F152" s="143"/>
      <c r="G152" s="145"/>
      <c r="H152" s="145"/>
      <c r="I152" s="170">
        <f t="shared" si="420"/>
        <v>0</v>
      </c>
      <c r="J152" s="168"/>
      <c r="K152" s="169"/>
      <c r="L152" s="169"/>
      <c r="M152" s="169"/>
      <c r="N152" s="143"/>
      <c r="O152" s="145"/>
      <c r="P152" s="145"/>
      <c r="Q152" s="170">
        <f t="shared" si="421"/>
        <v>0</v>
      </c>
      <c r="R152" s="168"/>
      <c r="S152" s="169"/>
      <c r="T152" s="169"/>
      <c r="U152" s="169"/>
      <c r="V152" s="143"/>
      <c r="W152" s="145"/>
      <c r="X152" s="145"/>
      <c r="Y152" s="170">
        <f t="shared" si="422"/>
        <v>0</v>
      </c>
      <c r="Z152" s="168"/>
      <c r="AA152" s="169">
        <v>8</v>
      </c>
      <c r="AB152" s="169">
        <v>430</v>
      </c>
      <c r="AC152" s="169">
        <v>14</v>
      </c>
      <c r="AD152" s="143"/>
      <c r="AE152" s="145">
        <v>427</v>
      </c>
      <c r="AF152" s="145">
        <v>32</v>
      </c>
      <c r="AG152" s="170">
        <f t="shared" si="423"/>
        <v>7.4941451990632318E-2</v>
      </c>
      <c r="AH152" s="168"/>
      <c r="AI152" s="169">
        <v>6</v>
      </c>
      <c r="AJ152" s="169">
        <v>305</v>
      </c>
      <c r="AK152" s="169">
        <v>20</v>
      </c>
      <c r="AL152" s="143"/>
      <c r="AM152" s="145">
        <v>586</v>
      </c>
      <c r="AN152" s="145">
        <v>333</v>
      </c>
      <c r="AO152" s="170">
        <f t="shared" si="883"/>
        <v>0.56825938566552903</v>
      </c>
      <c r="AP152" s="168"/>
      <c r="AQ152" s="169">
        <v>8</v>
      </c>
      <c r="AR152" s="169">
        <v>350</v>
      </c>
      <c r="AS152" s="169">
        <v>23</v>
      </c>
      <c r="AT152" s="143"/>
      <c r="AU152" s="145">
        <v>723</v>
      </c>
      <c r="AV152" s="145">
        <v>361</v>
      </c>
      <c r="AW152" s="170">
        <f t="shared" si="425"/>
        <v>0.49930843706777317</v>
      </c>
      <c r="AX152" s="168"/>
      <c r="AY152" s="169">
        <v>8</v>
      </c>
      <c r="AZ152" s="169">
        <v>249</v>
      </c>
      <c r="BA152" s="169">
        <v>14</v>
      </c>
      <c r="BB152" s="143"/>
      <c r="BC152" s="145">
        <v>444</v>
      </c>
      <c r="BD152" s="145">
        <v>139</v>
      </c>
      <c r="BE152" s="170">
        <f t="shared" si="426"/>
        <v>0.31306306306306309</v>
      </c>
      <c r="BF152" s="168"/>
      <c r="BG152" s="169">
        <v>8.3000000000000007</v>
      </c>
      <c r="BH152" s="169">
        <v>555</v>
      </c>
      <c r="BI152" s="169">
        <v>15</v>
      </c>
      <c r="BJ152" s="143"/>
      <c r="BK152" s="145">
        <v>410</v>
      </c>
      <c r="BL152" s="145">
        <v>37</v>
      </c>
      <c r="BM152" s="170">
        <f t="shared" si="427"/>
        <v>9.0243902439024387E-2</v>
      </c>
      <c r="BN152" s="168"/>
      <c r="BO152" s="169">
        <v>4</v>
      </c>
      <c r="BP152" s="169">
        <v>123</v>
      </c>
      <c r="BQ152" s="169">
        <v>7</v>
      </c>
      <c r="BR152" s="143"/>
      <c r="BS152" s="145">
        <v>283</v>
      </c>
      <c r="BT152" s="145">
        <v>154</v>
      </c>
      <c r="BU152" s="170">
        <f t="shared" si="428"/>
        <v>0.54416961130742048</v>
      </c>
      <c r="BV152" s="168"/>
      <c r="BW152" s="169">
        <v>3</v>
      </c>
      <c r="BX152" s="169">
        <v>174</v>
      </c>
      <c r="BY152" s="169">
        <v>9</v>
      </c>
      <c r="BZ152" s="143"/>
      <c r="CA152" s="145">
        <v>301</v>
      </c>
      <c r="CB152" s="145">
        <v>168</v>
      </c>
      <c r="CC152" s="170">
        <f t="shared" si="429"/>
        <v>0.55813953488372092</v>
      </c>
      <c r="CD152" s="168"/>
      <c r="CE152" s="169">
        <v>7</v>
      </c>
      <c r="CF152" s="169">
        <v>383</v>
      </c>
      <c r="CG152" s="169">
        <v>22</v>
      </c>
      <c r="CH152" s="143"/>
      <c r="CI152" s="145">
        <v>627</v>
      </c>
      <c r="CJ152" s="145">
        <v>330</v>
      </c>
      <c r="CK152" s="170">
        <f t="shared" si="430"/>
        <v>0.52631578947368418</v>
      </c>
      <c r="CL152" s="168"/>
      <c r="CM152" s="169">
        <v>4</v>
      </c>
      <c r="CN152" s="169">
        <v>193</v>
      </c>
      <c r="CO152" s="169">
        <v>14</v>
      </c>
      <c r="CP152" s="143"/>
      <c r="CQ152" s="145">
        <v>367</v>
      </c>
      <c r="CR152" s="145">
        <v>201</v>
      </c>
      <c r="CS152" s="170">
        <f t="shared" si="431"/>
        <v>0.54768392370572205</v>
      </c>
      <c r="CT152" s="168"/>
      <c r="CU152" s="169">
        <v>4</v>
      </c>
      <c r="CV152" s="169">
        <v>231</v>
      </c>
      <c r="CW152" s="169">
        <v>8</v>
      </c>
      <c r="CX152" s="143"/>
      <c r="CY152" s="145">
        <v>160</v>
      </c>
      <c r="CZ152" s="145">
        <v>-31</v>
      </c>
      <c r="DA152" s="170">
        <f t="shared" si="432"/>
        <v>-0.19375000000000001</v>
      </c>
      <c r="DB152" s="168"/>
      <c r="DC152" s="169">
        <v>6</v>
      </c>
      <c r="DD152" s="169">
        <v>241</v>
      </c>
      <c r="DE152" s="169">
        <v>9</v>
      </c>
      <c r="DF152" s="143"/>
      <c r="DG152" s="145">
        <v>273</v>
      </c>
      <c r="DH152" s="145">
        <v>57</v>
      </c>
      <c r="DI152" s="170">
        <f t="shared" si="433"/>
        <v>0.2087912087912088</v>
      </c>
      <c r="DJ152" s="168"/>
      <c r="DK152" s="169"/>
      <c r="DL152" s="169"/>
      <c r="DM152" s="169"/>
      <c r="DN152" s="143"/>
      <c r="DO152" s="145"/>
      <c r="DP152" s="145"/>
      <c r="DQ152" s="170">
        <f t="shared" si="434"/>
        <v>0</v>
      </c>
      <c r="DR152" s="168"/>
      <c r="DS152" s="169">
        <v>4</v>
      </c>
      <c r="DT152" s="169">
        <v>104</v>
      </c>
      <c r="DU152" s="169">
        <v>5</v>
      </c>
      <c r="DV152" s="143"/>
      <c r="DW152" s="145">
        <v>138</v>
      </c>
      <c r="DX152" s="145">
        <v>17</v>
      </c>
      <c r="DY152" s="170">
        <f t="shared" si="435"/>
        <v>0.12318840579710146</v>
      </c>
      <c r="DZ152" s="168"/>
      <c r="EA152" s="169">
        <v>7.4</v>
      </c>
      <c r="EB152" s="169">
        <v>411</v>
      </c>
      <c r="EC152" s="169">
        <v>30</v>
      </c>
      <c r="ED152" s="143"/>
      <c r="EE152" s="145">
        <v>789</v>
      </c>
      <c r="EF152" s="145">
        <v>469</v>
      </c>
      <c r="EG152" s="170">
        <f t="shared" si="436"/>
        <v>0.59442332065906212</v>
      </c>
      <c r="EH152" s="168"/>
      <c r="EI152" s="169"/>
      <c r="EJ152" s="169"/>
      <c r="EK152" s="169"/>
      <c r="EL152" s="143"/>
      <c r="EM152" s="145"/>
      <c r="EN152" s="145"/>
      <c r="EO152" s="170">
        <f t="shared" si="840"/>
        <v>0</v>
      </c>
      <c r="EP152" s="168"/>
      <c r="EQ152" s="169">
        <v>6</v>
      </c>
      <c r="ER152" s="169">
        <v>346</v>
      </c>
      <c r="ES152" s="169">
        <v>19</v>
      </c>
      <c r="ET152" s="143"/>
      <c r="EU152" s="145">
        <v>583</v>
      </c>
      <c r="EV152" s="145">
        <v>313</v>
      </c>
      <c r="EW152" s="170">
        <f t="shared" si="438"/>
        <v>0.53687821612349917</v>
      </c>
      <c r="EX152" s="168"/>
      <c r="EY152" s="169">
        <v>6</v>
      </c>
      <c r="EZ152" s="169">
        <v>232</v>
      </c>
      <c r="FA152" s="169">
        <v>13</v>
      </c>
      <c r="FB152" s="143"/>
      <c r="FC152" s="145">
        <v>248</v>
      </c>
      <c r="FD152" s="145">
        <v>27</v>
      </c>
      <c r="FE152" s="170">
        <f t="shared" si="439"/>
        <v>0.10887096774193548</v>
      </c>
      <c r="FF152" s="168"/>
      <c r="FG152" s="169"/>
      <c r="FH152" s="169"/>
      <c r="FI152" s="169"/>
      <c r="FJ152" s="143"/>
      <c r="FK152" s="145"/>
      <c r="FL152" s="145"/>
      <c r="FM152" s="170">
        <f t="shared" si="440"/>
        <v>0</v>
      </c>
      <c r="FN152" s="168"/>
    </row>
    <row r="153" spans="1:170" ht="16">
      <c r="A153" s="36">
        <v>42539</v>
      </c>
      <c r="B153" s="168"/>
      <c r="C153" s="169">
        <v>4.2</v>
      </c>
      <c r="D153" s="169">
        <v>79</v>
      </c>
      <c r="E153" s="169">
        <v>3</v>
      </c>
      <c r="F153" s="143"/>
      <c r="G153" s="145">
        <v>121</v>
      </c>
      <c r="H153" s="145">
        <v>1</v>
      </c>
      <c r="I153" s="170">
        <f t="shared" si="420"/>
        <v>8.2644628099173556E-3</v>
      </c>
      <c r="J153" s="168"/>
      <c r="K153" s="169"/>
      <c r="L153" s="169"/>
      <c r="M153" s="169"/>
      <c r="N153" s="143"/>
      <c r="O153" s="145"/>
      <c r="P153" s="145"/>
      <c r="Q153" s="170">
        <f t="shared" si="421"/>
        <v>0</v>
      </c>
      <c r="R153" s="168"/>
      <c r="S153" s="169"/>
      <c r="T153" s="169"/>
      <c r="U153" s="169"/>
      <c r="V153" s="143"/>
      <c r="W153" s="145"/>
      <c r="X153" s="145"/>
      <c r="Y153" s="170">
        <f t="shared" si="422"/>
        <v>0</v>
      </c>
      <c r="Z153" s="168"/>
      <c r="AA153" s="169">
        <v>8</v>
      </c>
      <c r="AB153" s="169">
        <v>331</v>
      </c>
      <c r="AC153" s="169">
        <v>21</v>
      </c>
      <c r="AD153" s="143"/>
      <c r="AE153" s="145">
        <v>571</v>
      </c>
      <c r="AF153" s="145">
        <v>215</v>
      </c>
      <c r="AG153" s="170">
        <f t="shared" si="423"/>
        <v>0.37653239929947463</v>
      </c>
      <c r="AH153" s="168"/>
      <c r="AI153" s="169"/>
      <c r="AJ153" s="169"/>
      <c r="AK153" s="169"/>
      <c r="AL153" s="143"/>
      <c r="AM153" s="145"/>
      <c r="AN153" s="145"/>
      <c r="AO153" s="170">
        <f t="shared" si="883"/>
        <v>0</v>
      </c>
      <c r="AP153" s="168"/>
      <c r="AQ153" s="169">
        <v>8</v>
      </c>
      <c r="AR153" s="169">
        <v>334</v>
      </c>
      <c r="AS153" s="169">
        <v>20</v>
      </c>
      <c r="AT153" s="143"/>
      <c r="AU153" s="145">
        <v>602</v>
      </c>
      <c r="AV153" s="145">
        <v>241</v>
      </c>
      <c r="AW153" s="170">
        <f t="shared" si="425"/>
        <v>0.40033222591362128</v>
      </c>
      <c r="AX153" s="168"/>
      <c r="AY153" s="169">
        <v>8</v>
      </c>
      <c r="AZ153" s="169">
        <v>236</v>
      </c>
      <c r="BA153" s="169">
        <v>14</v>
      </c>
      <c r="BB153" s="143"/>
      <c r="BC153" s="145">
        <v>472</v>
      </c>
      <c r="BD153" s="145">
        <v>168</v>
      </c>
      <c r="BE153" s="170">
        <f t="shared" si="426"/>
        <v>0.3559322033898305</v>
      </c>
      <c r="BF153" s="168"/>
      <c r="BG153" s="169">
        <v>8.1999999999999993</v>
      </c>
      <c r="BH153" s="169">
        <v>493</v>
      </c>
      <c r="BI153" s="169">
        <v>15</v>
      </c>
      <c r="BJ153" s="143"/>
      <c r="BK153" s="145">
        <v>427</v>
      </c>
      <c r="BL153" s="145">
        <v>64</v>
      </c>
      <c r="BM153" s="170">
        <f t="shared" si="427"/>
        <v>0.14988290398126464</v>
      </c>
      <c r="BN153" s="168"/>
      <c r="BO153" s="169">
        <v>5</v>
      </c>
      <c r="BP153" s="169">
        <v>152</v>
      </c>
      <c r="BQ153" s="169">
        <v>9</v>
      </c>
      <c r="BR153" s="143"/>
      <c r="BS153" s="145">
        <v>323</v>
      </c>
      <c r="BT153" s="145">
        <v>159</v>
      </c>
      <c r="BU153" s="170">
        <f t="shared" si="428"/>
        <v>0.49226006191950467</v>
      </c>
      <c r="BV153" s="168"/>
      <c r="BW153" s="169">
        <v>4</v>
      </c>
      <c r="BX153" s="169">
        <v>209</v>
      </c>
      <c r="BY153" s="169">
        <v>10</v>
      </c>
      <c r="BZ153" s="143"/>
      <c r="CA153" s="145">
        <v>250</v>
      </c>
      <c r="CB153" s="145">
        <v>79</v>
      </c>
      <c r="CC153" s="170">
        <f t="shared" si="429"/>
        <v>0.316</v>
      </c>
      <c r="CD153" s="168"/>
      <c r="CE153" s="169">
        <v>6.3</v>
      </c>
      <c r="CF153" s="169">
        <v>433</v>
      </c>
      <c r="CG153" s="169">
        <v>16</v>
      </c>
      <c r="CH153" s="143"/>
      <c r="CI153" s="145">
        <v>477</v>
      </c>
      <c r="CJ153" s="145">
        <v>164</v>
      </c>
      <c r="CK153" s="170">
        <f t="shared" si="430"/>
        <v>0.34381551362683438</v>
      </c>
      <c r="CL153" s="168"/>
      <c r="CM153" s="169">
        <v>4</v>
      </c>
      <c r="CN153" s="169">
        <v>184</v>
      </c>
      <c r="CO153" s="169">
        <v>18</v>
      </c>
      <c r="CP153" s="143"/>
      <c r="CQ153" s="145">
        <v>433</v>
      </c>
      <c r="CR153" s="145">
        <v>270</v>
      </c>
      <c r="CS153" s="170">
        <f t="shared" si="431"/>
        <v>0.62355658198614317</v>
      </c>
      <c r="CT153" s="168"/>
      <c r="CU153" s="169">
        <v>6</v>
      </c>
      <c r="CV153" s="169">
        <v>249</v>
      </c>
      <c r="CW153" s="169">
        <v>23</v>
      </c>
      <c r="CX153" s="143"/>
      <c r="CY153" s="145">
        <v>453</v>
      </c>
      <c r="CZ153" s="145">
        <v>205</v>
      </c>
      <c r="DA153" s="170">
        <f t="shared" si="432"/>
        <v>0.45253863134657835</v>
      </c>
      <c r="DB153" s="168"/>
      <c r="DC153" s="169">
        <v>5.4</v>
      </c>
      <c r="DD153" s="169">
        <v>244</v>
      </c>
      <c r="DE153" s="169">
        <v>8</v>
      </c>
      <c r="DF153" s="143"/>
      <c r="DG153" s="145">
        <v>279</v>
      </c>
      <c r="DH153" s="145">
        <v>25</v>
      </c>
      <c r="DI153" s="170">
        <f t="shared" si="433"/>
        <v>8.9605734767025089E-2</v>
      </c>
      <c r="DJ153" s="168"/>
      <c r="DK153" s="169"/>
      <c r="DL153" s="169"/>
      <c r="DM153" s="169"/>
      <c r="DN153" s="143"/>
      <c r="DO153" s="145"/>
      <c r="DP153" s="145"/>
      <c r="DQ153" s="170">
        <f t="shared" si="434"/>
        <v>0</v>
      </c>
      <c r="DR153" s="168"/>
      <c r="DS153" s="169">
        <v>4</v>
      </c>
      <c r="DT153" s="169">
        <v>125</v>
      </c>
      <c r="DU153" s="169">
        <v>8</v>
      </c>
      <c r="DV153" s="143"/>
      <c r="DW153" s="145">
        <v>248</v>
      </c>
      <c r="DX153" s="145">
        <v>116</v>
      </c>
      <c r="DY153" s="170">
        <f t="shared" si="435"/>
        <v>0.46774193548387094</v>
      </c>
      <c r="DZ153" s="168"/>
      <c r="EA153" s="169">
        <v>7.2</v>
      </c>
      <c r="EB153" s="169">
        <v>460</v>
      </c>
      <c r="EC153" s="169">
        <v>22</v>
      </c>
      <c r="ED153" s="143"/>
      <c r="EE153" s="145">
        <v>649</v>
      </c>
      <c r="EF153" s="145">
        <v>304</v>
      </c>
      <c r="EG153" s="170">
        <f t="shared" si="436"/>
        <v>0.46841294298921415</v>
      </c>
      <c r="EH153" s="168"/>
      <c r="EI153" s="169"/>
      <c r="EJ153" s="169"/>
      <c r="EK153" s="169"/>
      <c r="EL153" s="143"/>
      <c r="EM153" s="145"/>
      <c r="EN153" s="145"/>
      <c r="EO153" s="170">
        <f t="shared" si="840"/>
        <v>0</v>
      </c>
      <c r="EP153" s="168"/>
      <c r="EQ153" s="169">
        <v>4.0999999999999996</v>
      </c>
      <c r="ER153" s="169">
        <v>253</v>
      </c>
      <c r="ES153" s="169">
        <v>7</v>
      </c>
      <c r="ET153" s="143"/>
      <c r="EU153" s="145">
        <v>318</v>
      </c>
      <c r="EV153" s="145">
        <v>121</v>
      </c>
      <c r="EW153" s="170">
        <f t="shared" si="438"/>
        <v>0.38050314465408808</v>
      </c>
      <c r="EX153" s="168"/>
      <c r="EY153" s="169">
        <v>6.2</v>
      </c>
      <c r="EZ153" s="169">
        <v>240</v>
      </c>
      <c r="FA153" s="169">
        <v>25</v>
      </c>
      <c r="FB153" s="143"/>
      <c r="FC153" s="145">
        <v>574</v>
      </c>
      <c r="FD153" s="145">
        <v>341</v>
      </c>
      <c r="FE153" s="170">
        <f t="shared" si="439"/>
        <v>0.59407665505226481</v>
      </c>
      <c r="FF153" s="168"/>
      <c r="FG153" s="169"/>
      <c r="FH153" s="169"/>
      <c r="FI153" s="169"/>
      <c r="FJ153" s="143"/>
      <c r="FK153" s="145"/>
      <c r="FL153" s="145"/>
      <c r="FM153" s="170">
        <f t="shared" si="440"/>
        <v>0</v>
      </c>
      <c r="FN153" s="168"/>
    </row>
    <row r="154" spans="1:170" ht="16">
      <c r="A154" s="36">
        <v>42540</v>
      </c>
      <c r="B154" s="168"/>
      <c r="C154" s="173">
        <v>4</v>
      </c>
      <c r="D154" s="173">
        <v>100</v>
      </c>
      <c r="E154" s="173">
        <v>3</v>
      </c>
      <c r="F154" s="174"/>
      <c r="G154" s="18">
        <v>150</v>
      </c>
      <c r="H154" s="18">
        <v>23</v>
      </c>
      <c r="I154" s="175">
        <f t="shared" si="420"/>
        <v>0.15333333333333332</v>
      </c>
      <c r="J154" s="168"/>
      <c r="K154" s="173"/>
      <c r="L154" s="173"/>
      <c r="M154" s="173"/>
      <c r="N154" s="174"/>
      <c r="O154" s="18"/>
      <c r="P154" s="18"/>
      <c r="Q154" s="175">
        <f t="shared" si="421"/>
        <v>0</v>
      </c>
      <c r="R154" s="168"/>
      <c r="S154" s="173"/>
      <c r="T154" s="173"/>
      <c r="U154" s="173"/>
      <c r="V154" s="174"/>
      <c r="W154" s="18"/>
      <c r="X154" s="18"/>
      <c r="Y154" s="175">
        <f t="shared" si="422"/>
        <v>0</v>
      </c>
      <c r="Z154" s="168"/>
      <c r="AA154" s="173">
        <v>8</v>
      </c>
      <c r="AB154" s="173">
        <v>449</v>
      </c>
      <c r="AC154" s="173">
        <v>33</v>
      </c>
      <c r="AD154" s="174"/>
      <c r="AE154" s="18">
        <v>1135</v>
      </c>
      <c r="AF154" s="18">
        <v>717</v>
      </c>
      <c r="AG154" s="175">
        <f t="shared" si="423"/>
        <v>0.63171806167400879</v>
      </c>
      <c r="AH154" s="168"/>
      <c r="AI154" s="173"/>
      <c r="AJ154" s="173"/>
      <c r="AK154" s="173"/>
      <c r="AL154" s="174"/>
      <c r="AM154" s="18"/>
      <c r="AN154" s="18"/>
      <c r="AO154" s="175">
        <f t="shared" si="883"/>
        <v>0</v>
      </c>
      <c r="AP154" s="168"/>
      <c r="AQ154" s="173">
        <v>8</v>
      </c>
      <c r="AR154" s="173">
        <v>358</v>
      </c>
      <c r="AS154" s="173">
        <v>23</v>
      </c>
      <c r="AT154" s="174"/>
      <c r="AU154" s="18">
        <v>671</v>
      </c>
      <c r="AV154" s="18">
        <v>293</v>
      </c>
      <c r="AW154" s="175">
        <f t="shared" si="425"/>
        <v>0.43666169895678092</v>
      </c>
      <c r="AX154" s="168"/>
      <c r="AY154" s="173">
        <v>8</v>
      </c>
      <c r="AZ154" s="173">
        <v>381</v>
      </c>
      <c r="BA154" s="173">
        <v>10</v>
      </c>
      <c r="BB154" s="174"/>
      <c r="BC154" s="18">
        <v>361</v>
      </c>
      <c r="BD154" s="18">
        <v>-15</v>
      </c>
      <c r="BE154" s="175">
        <f t="shared" si="426"/>
        <v>-4.1551246537396121E-2</v>
      </c>
      <c r="BF154" s="168"/>
      <c r="BG154" s="173">
        <v>7.2</v>
      </c>
      <c r="BH154" s="173">
        <v>561</v>
      </c>
      <c r="BI154" s="173">
        <v>15</v>
      </c>
      <c r="BJ154" s="174"/>
      <c r="BK154" s="18">
        <v>475</v>
      </c>
      <c r="BL154" s="18">
        <v>90</v>
      </c>
      <c r="BM154" s="175">
        <f t="shared" si="427"/>
        <v>0.18947368421052632</v>
      </c>
      <c r="BN154" s="168"/>
      <c r="BO154" s="173">
        <v>2</v>
      </c>
      <c r="BP154" s="173">
        <v>46</v>
      </c>
      <c r="BQ154" s="173">
        <v>1</v>
      </c>
      <c r="BR154" s="174"/>
      <c r="BS154" s="18">
        <v>62</v>
      </c>
      <c r="BT154" s="18">
        <v>2</v>
      </c>
      <c r="BU154" s="175">
        <f t="shared" si="428"/>
        <v>3.2258064516129031E-2</v>
      </c>
      <c r="BV154" s="168"/>
      <c r="BW154" s="173">
        <v>4</v>
      </c>
      <c r="BX154" s="173">
        <v>244</v>
      </c>
      <c r="BY154" s="173">
        <v>8</v>
      </c>
      <c r="BZ154" s="174"/>
      <c r="CA154" s="18">
        <v>278</v>
      </c>
      <c r="CB154" s="18">
        <v>87</v>
      </c>
      <c r="CC154" s="175">
        <f t="shared" si="429"/>
        <v>0.31294964028776978</v>
      </c>
      <c r="CD154" s="168"/>
      <c r="CE154" s="173">
        <v>8.1</v>
      </c>
      <c r="CF154" s="173">
        <v>498</v>
      </c>
      <c r="CG154" s="173">
        <v>27</v>
      </c>
      <c r="CH154" s="176"/>
      <c r="CI154" s="18">
        <v>757</v>
      </c>
      <c r="CJ154" s="18">
        <v>374</v>
      </c>
      <c r="CK154" s="175">
        <f t="shared" si="430"/>
        <v>0.49405548216644651</v>
      </c>
      <c r="CL154" s="168"/>
      <c r="CM154" s="173">
        <v>4</v>
      </c>
      <c r="CN154" s="173">
        <v>251</v>
      </c>
      <c r="CO154" s="173">
        <v>10</v>
      </c>
      <c r="CP154" s="174"/>
      <c r="CQ154" s="18">
        <v>167</v>
      </c>
      <c r="CR154" s="18">
        <v>-41</v>
      </c>
      <c r="CS154" s="175">
        <f t="shared" si="431"/>
        <v>-0.24550898203592814</v>
      </c>
      <c r="CT154" s="168"/>
      <c r="CU154" s="173">
        <v>5.5</v>
      </c>
      <c r="CV154" s="173">
        <v>339</v>
      </c>
      <c r="CW154" s="173">
        <v>17</v>
      </c>
      <c r="CX154" s="174"/>
      <c r="CY154" s="18">
        <v>268</v>
      </c>
      <c r="CZ154" s="18">
        <v>-15</v>
      </c>
      <c r="DA154" s="175">
        <f t="shared" si="432"/>
        <v>-5.5970149253731345E-2</v>
      </c>
      <c r="DB154" s="168"/>
      <c r="DC154" s="173">
        <v>4.3</v>
      </c>
      <c r="DD154" s="173">
        <v>215</v>
      </c>
      <c r="DE154" s="173">
        <v>8</v>
      </c>
      <c r="DF154" s="174"/>
      <c r="DG154" s="18">
        <v>267</v>
      </c>
      <c r="DH154" s="18">
        <v>86</v>
      </c>
      <c r="DI154" s="175">
        <f t="shared" si="433"/>
        <v>0.32209737827715357</v>
      </c>
      <c r="DJ154" s="168"/>
      <c r="DK154" s="173"/>
      <c r="DL154" s="173"/>
      <c r="DM154" s="173"/>
      <c r="DN154" s="174"/>
      <c r="DO154" s="18"/>
      <c r="DP154" s="18"/>
      <c r="DQ154" s="175">
        <f t="shared" si="434"/>
        <v>0</v>
      </c>
      <c r="DR154" s="168"/>
      <c r="DS154" s="173">
        <v>4</v>
      </c>
      <c r="DT154" s="173">
        <v>158</v>
      </c>
      <c r="DU154" s="173">
        <v>8</v>
      </c>
      <c r="DV154" s="174"/>
      <c r="DW154" s="18">
        <v>231</v>
      </c>
      <c r="DX154" s="18">
        <v>81</v>
      </c>
      <c r="DY154" s="175">
        <f t="shared" si="435"/>
        <v>0.35064935064935066</v>
      </c>
      <c r="DZ154" s="168"/>
      <c r="EA154" s="173"/>
      <c r="EB154" s="173"/>
      <c r="EC154" s="173"/>
      <c r="ED154" s="174"/>
      <c r="EE154" s="18"/>
      <c r="EF154" s="18"/>
      <c r="EG154" s="175">
        <f t="shared" si="436"/>
        <v>0</v>
      </c>
      <c r="EH154" s="168"/>
      <c r="EI154" s="173"/>
      <c r="EJ154" s="173"/>
      <c r="EK154" s="173"/>
      <c r="EL154" s="174"/>
      <c r="EM154" s="18"/>
      <c r="EN154" s="18"/>
      <c r="EO154" s="175">
        <f t="shared" si="840"/>
        <v>0</v>
      </c>
      <c r="EP154" s="168"/>
      <c r="EQ154" s="173">
        <v>6.5</v>
      </c>
      <c r="ER154" s="173">
        <v>428</v>
      </c>
      <c r="ES154" s="173">
        <v>12</v>
      </c>
      <c r="ET154" s="174"/>
      <c r="EU154" s="18">
        <v>325</v>
      </c>
      <c r="EV154" s="18">
        <v>-6</v>
      </c>
      <c r="EW154" s="175">
        <f t="shared" si="438"/>
        <v>-1.8461538461538463E-2</v>
      </c>
      <c r="EX154" s="168"/>
      <c r="EY154" s="173"/>
      <c r="EZ154" s="173"/>
      <c r="FA154" s="173"/>
      <c r="FB154" s="174"/>
      <c r="FC154" s="18"/>
      <c r="FD154" s="18"/>
      <c r="FE154" s="175">
        <f t="shared" si="439"/>
        <v>0</v>
      </c>
      <c r="FF154" s="168"/>
      <c r="FG154" s="173"/>
      <c r="FH154" s="173"/>
      <c r="FI154" s="173"/>
      <c r="FJ154" s="174"/>
      <c r="FK154" s="18"/>
      <c r="FL154" s="18"/>
      <c r="FM154" s="175">
        <f t="shared" si="440"/>
        <v>0</v>
      </c>
      <c r="FN154" s="168"/>
    </row>
    <row r="155" spans="1:170" ht="16">
      <c r="A155" s="36">
        <v>42541</v>
      </c>
      <c r="B155" s="168"/>
      <c r="C155" s="173">
        <v>4.4000000000000004</v>
      </c>
      <c r="D155" s="173">
        <v>74</v>
      </c>
      <c r="E155" s="173">
        <v>10</v>
      </c>
      <c r="F155" s="174"/>
      <c r="G155" s="18">
        <v>301</v>
      </c>
      <c r="H155" s="18">
        <v>180</v>
      </c>
      <c r="I155" s="175">
        <f t="shared" si="420"/>
        <v>0.59800664451827246</v>
      </c>
      <c r="J155" s="168"/>
      <c r="K155" s="173"/>
      <c r="L155" s="173"/>
      <c r="M155" s="173"/>
      <c r="N155" s="174"/>
      <c r="O155" s="18"/>
      <c r="P155" s="18"/>
      <c r="Q155" s="175">
        <f t="shared" si="421"/>
        <v>0</v>
      </c>
      <c r="R155" s="168"/>
      <c r="S155" s="173"/>
      <c r="T155" s="173"/>
      <c r="U155" s="173"/>
      <c r="V155" s="174"/>
      <c r="W155" s="18"/>
      <c r="X155" s="18"/>
      <c r="Y155" s="175">
        <f t="shared" si="422"/>
        <v>0</v>
      </c>
      <c r="Z155" s="168"/>
      <c r="AA155" s="173">
        <v>8</v>
      </c>
      <c r="AB155" s="173">
        <v>438</v>
      </c>
      <c r="AC155" s="173">
        <v>26</v>
      </c>
      <c r="AD155" s="174"/>
      <c r="AE155" s="18">
        <v>765</v>
      </c>
      <c r="AF155" s="18">
        <v>362</v>
      </c>
      <c r="AG155" s="175">
        <f t="shared" si="423"/>
        <v>0.47320261437908495</v>
      </c>
      <c r="AH155" s="168"/>
      <c r="AI155" s="173">
        <v>4.3</v>
      </c>
      <c r="AJ155" s="173">
        <v>213</v>
      </c>
      <c r="AK155" s="173">
        <v>16</v>
      </c>
      <c r="AL155" s="174"/>
      <c r="AM155" s="18">
        <v>359</v>
      </c>
      <c r="AN155" s="18">
        <v>178</v>
      </c>
      <c r="AO155" s="175">
        <f t="shared" si="883"/>
        <v>0.49582172701949861</v>
      </c>
      <c r="AP155" s="168"/>
      <c r="AQ155" s="173">
        <v>8</v>
      </c>
      <c r="AR155" s="173">
        <v>357</v>
      </c>
      <c r="AS155" s="173">
        <v>21</v>
      </c>
      <c r="AT155" s="174"/>
      <c r="AU155" s="18">
        <v>503</v>
      </c>
      <c r="AV155" s="18">
        <v>133</v>
      </c>
      <c r="AW155" s="175">
        <f t="shared" si="425"/>
        <v>0.26441351888667991</v>
      </c>
      <c r="AX155" s="168"/>
      <c r="AY155" s="173">
        <v>8</v>
      </c>
      <c r="AZ155" s="173">
        <v>389</v>
      </c>
      <c r="BA155" s="173">
        <v>18</v>
      </c>
      <c r="BB155" s="174"/>
      <c r="BC155" s="18">
        <v>452</v>
      </c>
      <c r="BD155" s="18">
        <v>80</v>
      </c>
      <c r="BE155" s="175">
        <f t="shared" si="426"/>
        <v>0.17699115044247787</v>
      </c>
      <c r="BF155" s="168"/>
      <c r="BG155" s="173">
        <v>6.2</v>
      </c>
      <c r="BH155" s="173">
        <v>351</v>
      </c>
      <c r="BI155" s="173">
        <v>9</v>
      </c>
      <c r="BJ155" s="174"/>
      <c r="BK155" s="18">
        <v>286</v>
      </c>
      <c r="BL155" s="18">
        <v>23</v>
      </c>
      <c r="BM155" s="175">
        <f t="shared" si="427"/>
        <v>8.0419580419580416E-2</v>
      </c>
      <c r="BN155" s="168"/>
      <c r="BO155" s="173">
        <v>4.5</v>
      </c>
      <c r="BP155" s="173">
        <v>99</v>
      </c>
      <c r="BQ155" s="173">
        <v>7</v>
      </c>
      <c r="BR155" s="174"/>
      <c r="BS155" s="18">
        <v>261</v>
      </c>
      <c r="BT155" s="18">
        <v>131</v>
      </c>
      <c r="BU155" s="175">
        <f t="shared" si="428"/>
        <v>0.50191570881226055</v>
      </c>
      <c r="BV155" s="168"/>
      <c r="BW155" s="173">
        <v>3.3</v>
      </c>
      <c r="BX155" s="173">
        <v>203</v>
      </c>
      <c r="BY155" s="173">
        <v>13</v>
      </c>
      <c r="BZ155" s="174"/>
      <c r="CA155" s="18">
        <v>292</v>
      </c>
      <c r="CB155" s="18">
        <v>138</v>
      </c>
      <c r="CC155" s="175">
        <f t="shared" si="429"/>
        <v>0.4726027397260274</v>
      </c>
      <c r="CD155" s="168"/>
      <c r="CE155" s="173">
        <v>8</v>
      </c>
      <c r="CF155" s="173">
        <v>444</v>
      </c>
      <c r="CG155" s="173">
        <v>28</v>
      </c>
      <c r="CH155" s="174"/>
      <c r="CI155" s="18">
        <v>660</v>
      </c>
      <c r="CJ155" s="18">
        <v>313</v>
      </c>
      <c r="CK155" s="175">
        <f t="shared" si="430"/>
        <v>0.47424242424242424</v>
      </c>
      <c r="CL155" s="168"/>
      <c r="CM155" s="173">
        <v>5</v>
      </c>
      <c r="CN155" s="173">
        <v>251</v>
      </c>
      <c r="CO155" s="173">
        <v>22</v>
      </c>
      <c r="CP155" s="174"/>
      <c r="CQ155" s="18">
        <v>631</v>
      </c>
      <c r="CR155" s="18">
        <v>418</v>
      </c>
      <c r="CS155" s="175">
        <f t="shared" si="431"/>
        <v>0.66244057052297944</v>
      </c>
      <c r="CT155" s="168"/>
      <c r="CU155" s="173">
        <v>6</v>
      </c>
      <c r="CV155" s="173">
        <v>273</v>
      </c>
      <c r="CW155" s="173">
        <v>17</v>
      </c>
      <c r="CX155" s="174"/>
      <c r="CY155" s="18">
        <v>393</v>
      </c>
      <c r="CZ155" s="18">
        <v>136</v>
      </c>
      <c r="DA155" s="175">
        <f t="shared" si="432"/>
        <v>0.34605597964376589</v>
      </c>
      <c r="DB155" s="168"/>
      <c r="DC155" s="173">
        <v>6</v>
      </c>
      <c r="DD155" s="173">
        <v>256</v>
      </c>
      <c r="DE155" s="173">
        <v>13</v>
      </c>
      <c r="DF155" s="174"/>
      <c r="DG155" s="18">
        <v>368</v>
      </c>
      <c r="DH155" s="18">
        <v>142</v>
      </c>
      <c r="DI155" s="175">
        <f t="shared" si="433"/>
        <v>0.3858695652173913</v>
      </c>
      <c r="DJ155" s="168"/>
      <c r="DK155" s="173"/>
      <c r="DL155" s="173"/>
      <c r="DM155" s="173"/>
      <c r="DN155" s="174"/>
      <c r="DO155" s="18"/>
      <c r="DP155" s="18"/>
      <c r="DQ155" s="175">
        <f t="shared" si="434"/>
        <v>0</v>
      </c>
      <c r="DR155" s="168"/>
      <c r="DS155" s="173">
        <v>4</v>
      </c>
      <c r="DT155" s="173">
        <v>108</v>
      </c>
      <c r="DU155" s="173">
        <v>9</v>
      </c>
      <c r="DV155" s="174"/>
      <c r="DW155" s="18">
        <v>259</v>
      </c>
      <c r="DX155" s="18">
        <v>135</v>
      </c>
      <c r="DY155" s="175">
        <f t="shared" si="435"/>
        <v>0.52123552123552119</v>
      </c>
      <c r="DZ155" s="168"/>
      <c r="EA155" s="173"/>
      <c r="EB155" s="173"/>
      <c r="EC155" s="173"/>
      <c r="ED155" s="174"/>
      <c r="EE155" s="18"/>
      <c r="EF155" s="18"/>
      <c r="EG155" s="175">
        <f t="shared" si="436"/>
        <v>0</v>
      </c>
      <c r="EH155" s="168"/>
      <c r="EI155" s="173"/>
      <c r="EJ155" s="173"/>
      <c r="EK155" s="173"/>
      <c r="EL155" s="174"/>
      <c r="EM155" s="18"/>
      <c r="EN155" s="18"/>
      <c r="EO155" s="175">
        <f t="shared" si="840"/>
        <v>0</v>
      </c>
      <c r="EP155" s="168"/>
      <c r="EQ155" s="173">
        <v>3.1</v>
      </c>
      <c r="ER155" s="173">
        <v>159</v>
      </c>
      <c r="ES155" s="173">
        <v>12</v>
      </c>
      <c r="ET155" s="174"/>
      <c r="EU155" s="18">
        <v>405</v>
      </c>
      <c r="EV155" s="18">
        <v>272</v>
      </c>
      <c r="EW155" s="175">
        <f t="shared" si="438"/>
        <v>0.67160493827160495</v>
      </c>
      <c r="EX155" s="168"/>
      <c r="EY155" s="173">
        <v>7</v>
      </c>
      <c r="EZ155" s="173">
        <v>270</v>
      </c>
      <c r="FA155" s="173">
        <v>14</v>
      </c>
      <c r="FB155" s="174"/>
      <c r="FC155" s="18">
        <v>228</v>
      </c>
      <c r="FD155" s="18">
        <v>-33</v>
      </c>
      <c r="FE155" s="175">
        <f t="shared" si="439"/>
        <v>-0.14473684210526316</v>
      </c>
      <c r="FF155" s="168"/>
      <c r="FG155" s="173"/>
      <c r="FH155" s="173"/>
      <c r="FI155" s="173"/>
      <c r="FJ155" s="174"/>
      <c r="FK155" s="18"/>
      <c r="FL155" s="18"/>
      <c r="FM155" s="175">
        <f t="shared" si="440"/>
        <v>0</v>
      </c>
      <c r="FN155" s="168"/>
    </row>
    <row r="156" spans="1:170" ht="16">
      <c r="A156" s="36">
        <v>42542</v>
      </c>
      <c r="B156" s="168"/>
      <c r="C156" s="173">
        <v>5.4</v>
      </c>
      <c r="D156" s="173">
        <v>239</v>
      </c>
      <c r="E156" s="173">
        <v>9</v>
      </c>
      <c r="F156" s="176"/>
      <c r="G156" s="18">
        <v>401</v>
      </c>
      <c r="H156" s="18">
        <v>229</v>
      </c>
      <c r="I156" s="175">
        <f t="shared" si="420"/>
        <v>0.57107231920199497</v>
      </c>
      <c r="J156" s="168"/>
      <c r="K156" s="173"/>
      <c r="L156" s="173"/>
      <c r="M156" s="173"/>
      <c r="N156" s="174"/>
      <c r="O156" s="18"/>
      <c r="P156" s="18"/>
      <c r="Q156" s="175">
        <f t="shared" si="421"/>
        <v>0</v>
      </c>
      <c r="R156" s="168"/>
      <c r="S156" s="173"/>
      <c r="T156" s="173"/>
      <c r="U156" s="173"/>
      <c r="V156" s="174"/>
      <c r="W156" s="18"/>
      <c r="X156" s="18"/>
      <c r="Y156" s="175">
        <f t="shared" si="422"/>
        <v>0</v>
      </c>
      <c r="Z156" s="168"/>
      <c r="AA156" s="173">
        <v>5</v>
      </c>
      <c r="AB156" s="173">
        <v>195</v>
      </c>
      <c r="AC156" s="173">
        <v>14</v>
      </c>
      <c r="AD156" s="176"/>
      <c r="AE156" s="18">
        <v>380</v>
      </c>
      <c r="AF156" s="18">
        <v>152</v>
      </c>
      <c r="AG156" s="175">
        <f t="shared" si="423"/>
        <v>0.4</v>
      </c>
      <c r="AH156" s="168"/>
      <c r="AI156" s="173"/>
      <c r="AJ156" s="173"/>
      <c r="AK156" s="173"/>
      <c r="AL156" s="174"/>
      <c r="AM156" s="18"/>
      <c r="AN156" s="18"/>
      <c r="AO156" s="175">
        <f t="shared" si="883"/>
        <v>0</v>
      </c>
      <c r="AP156" s="168"/>
      <c r="AQ156" s="173">
        <v>8</v>
      </c>
      <c r="AR156" s="173">
        <v>318</v>
      </c>
      <c r="AS156" s="173">
        <v>17</v>
      </c>
      <c r="AT156" s="174"/>
      <c r="AU156" s="18">
        <v>489</v>
      </c>
      <c r="AV156" s="18">
        <v>119</v>
      </c>
      <c r="AW156" s="175">
        <f t="shared" si="425"/>
        <v>0.24335378323108384</v>
      </c>
      <c r="AX156" s="168"/>
      <c r="AY156" s="173">
        <v>8</v>
      </c>
      <c r="AZ156" s="173">
        <v>259</v>
      </c>
      <c r="BA156" s="173">
        <v>15</v>
      </c>
      <c r="BB156" s="174"/>
      <c r="BC156" s="18">
        <v>511</v>
      </c>
      <c r="BD156" s="18">
        <v>183</v>
      </c>
      <c r="BE156" s="175">
        <f t="shared" si="426"/>
        <v>0.35812133072407043</v>
      </c>
      <c r="BF156" s="168"/>
      <c r="BG156" s="173">
        <v>5.0999999999999996</v>
      </c>
      <c r="BH156" s="173">
        <v>285</v>
      </c>
      <c r="BI156" s="173">
        <v>10</v>
      </c>
      <c r="BJ156" s="174"/>
      <c r="BK156" s="18">
        <v>246</v>
      </c>
      <c r="BL156" s="18">
        <v>15</v>
      </c>
      <c r="BM156" s="175">
        <f t="shared" si="427"/>
        <v>6.097560975609756E-2</v>
      </c>
      <c r="BN156" s="168"/>
      <c r="BO156" s="173">
        <v>1.1000000000000001</v>
      </c>
      <c r="BP156" s="173">
        <v>7</v>
      </c>
      <c r="BQ156" s="173">
        <v>2</v>
      </c>
      <c r="BR156" s="174"/>
      <c r="BS156" s="18">
        <v>100</v>
      </c>
      <c r="BT156" s="18">
        <v>76</v>
      </c>
      <c r="BU156" s="175">
        <f t="shared" si="428"/>
        <v>0.76</v>
      </c>
      <c r="BV156" s="168"/>
      <c r="BW156" s="173"/>
      <c r="BX156" s="173"/>
      <c r="BY156" s="173"/>
      <c r="BZ156" s="174"/>
      <c r="CA156" s="18"/>
      <c r="CB156" s="18"/>
      <c r="CC156" s="175">
        <f t="shared" si="429"/>
        <v>0</v>
      </c>
      <c r="CD156" s="168"/>
      <c r="CE156" s="173">
        <v>8</v>
      </c>
      <c r="CF156" s="173">
        <v>445</v>
      </c>
      <c r="CG156" s="173">
        <v>16</v>
      </c>
      <c r="CH156" s="174"/>
      <c r="CI156" s="18">
        <v>579</v>
      </c>
      <c r="CJ156" s="18">
        <v>206</v>
      </c>
      <c r="CK156" s="175">
        <f t="shared" si="430"/>
        <v>0.35578583765112265</v>
      </c>
      <c r="CL156" s="168"/>
      <c r="CM156" s="173">
        <v>3</v>
      </c>
      <c r="CN156" s="173">
        <v>114</v>
      </c>
      <c r="CO156" s="173">
        <v>6</v>
      </c>
      <c r="CP156" s="174"/>
      <c r="CQ156" s="18">
        <v>125</v>
      </c>
      <c r="CR156" s="18">
        <v>8</v>
      </c>
      <c r="CS156" s="175">
        <f t="shared" si="431"/>
        <v>6.4000000000000001E-2</v>
      </c>
      <c r="CT156" s="168"/>
      <c r="CU156" s="173">
        <v>4.4000000000000004</v>
      </c>
      <c r="CV156" s="173">
        <v>269</v>
      </c>
      <c r="CW156" s="173">
        <v>6</v>
      </c>
      <c r="CX156" s="174"/>
      <c r="CY156" s="18">
        <v>287</v>
      </c>
      <c r="CZ156" s="18">
        <v>52</v>
      </c>
      <c r="DA156" s="175">
        <f t="shared" si="432"/>
        <v>0.18118466898954705</v>
      </c>
      <c r="DB156" s="168"/>
      <c r="DC156" s="173">
        <v>8.4</v>
      </c>
      <c r="DD156" s="173">
        <v>345</v>
      </c>
      <c r="DE156" s="173">
        <v>20</v>
      </c>
      <c r="DF156" s="174"/>
      <c r="DG156" s="18">
        <v>628</v>
      </c>
      <c r="DH156" s="18">
        <v>299</v>
      </c>
      <c r="DI156" s="175">
        <f t="shared" si="433"/>
        <v>0.47611464968152867</v>
      </c>
      <c r="DJ156" s="168"/>
      <c r="DK156" s="173"/>
      <c r="DL156" s="173"/>
      <c r="DM156" s="173"/>
      <c r="DN156" s="174"/>
      <c r="DO156" s="18"/>
      <c r="DP156" s="18"/>
      <c r="DQ156" s="175">
        <f t="shared" si="434"/>
        <v>0</v>
      </c>
      <c r="DR156" s="168"/>
      <c r="DS156" s="173">
        <v>4</v>
      </c>
      <c r="DT156" s="173">
        <v>110</v>
      </c>
      <c r="DU156" s="173">
        <v>6</v>
      </c>
      <c r="DV156" s="174"/>
      <c r="DW156" s="18">
        <v>212</v>
      </c>
      <c r="DX156" s="18">
        <v>81</v>
      </c>
      <c r="DY156" s="175">
        <f t="shared" si="435"/>
        <v>0.38207547169811323</v>
      </c>
      <c r="DZ156" s="168"/>
      <c r="EA156" s="173">
        <v>3.2</v>
      </c>
      <c r="EB156" s="173">
        <v>147</v>
      </c>
      <c r="EC156" s="173">
        <v>11</v>
      </c>
      <c r="ED156" s="174"/>
      <c r="EE156" s="18">
        <v>306</v>
      </c>
      <c r="EF156" s="18">
        <v>171</v>
      </c>
      <c r="EG156" s="175">
        <f t="shared" si="436"/>
        <v>0.55882352941176472</v>
      </c>
      <c r="EH156" s="168"/>
      <c r="EI156" s="173"/>
      <c r="EJ156" s="173"/>
      <c r="EK156" s="173"/>
      <c r="EL156" s="174"/>
      <c r="EM156" s="18"/>
      <c r="EN156" s="18"/>
      <c r="EO156" s="175">
        <f t="shared" si="840"/>
        <v>0</v>
      </c>
      <c r="EP156" s="168"/>
      <c r="EQ156" s="173"/>
      <c r="ER156" s="173"/>
      <c r="ES156" s="173"/>
      <c r="ET156" s="174"/>
      <c r="EU156" s="18"/>
      <c r="EV156" s="18"/>
      <c r="EW156" s="175">
        <f t="shared" si="438"/>
        <v>0</v>
      </c>
      <c r="EX156" s="168"/>
      <c r="EY156" s="173">
        <v>2</v>
      </c>
      <c r="EZ156" s="173">
        <v>70</v>
      </c>
      <c r="FA156" s="173">
        <v>7</v>
      </c>
      <c r="FB156" s="174"/>
      <c r="FC156" s="18">
        <v>170</v>
      </c>
      <c r="FD156" s="18">
        <v>95</v>
      </c>
      <c r="FE156" s="175">
        <f t="shared" si="439"/>
        <v>0.55882352941176472</v>
      </c>
      <c r="FF156" s="168"/>
      <c r="FG156" s="173"/>
      <c r="FH156" s="173"/>
      <c r="FI156" s="173"/>
      <c r="FJ156" s="174"/>
      <c r="FK156" s="18"/>
      <c r="FL156" s="18"/>
      <c r="FM156" s="175">
        <f t="shared" si="440"/>
        <v>0</v>
      </c>
      <c r="FN156" s="168"/>
    </row>
    <row r="157" spans="1:170" ht="16">
      <c r="A157" s="48" t="s">
        <v>42</v>
      </c>
      <c r="B157" s="23"/>
      <c r="C157" s="49">
        <f t="shared" ref="C157:E157" si="1283">SUM(C152:C156)</f>
        <v>18</v>
      </c>
      <c r="D157" s="49">
        <f t="shared" si="1283"/>
        <v>492</v>
      </c>
      <c r="E157" s="49">
        <f t="shared" si="1283"/>
        <v>25</v>
      </c>
      <c r="F157" s="50">
        <f>IFERROR(SUM(D157/E157),0)</f>
        <v>19.68</v>
      </c>
      <c r="G157" s="51">
        <f t="shared" ref="G157:H157" si="1284">SUM(G152:G156)</f>
        <v>973</v>
      </c>
      <c r="H157" s="51">
        <f t="shared" si="1284"/>
        <v>433</v>
      </c>
      <c r="I157" s="52">
        <f t="shared" si="420"/>
        <v>0.44501541623843782</v>
      </c>
      <c r="J157" s="23"/>
      <c r="K157" s="49">
        <f t="shared" ref="K157:M157" si="1285">SUM(K152:K156)</f>
        <v>0</v>
      </c>
      <c r="L157" s="49">
        <f t="shared" si="1285"/>
        <v>0</v>
      </c>
      <c r="M157" s="49">
        <f t="shared" si="1285"/>
        <v>0</v>
      </c>
      <c r="N157" s="50">
        <f>IFERROR(SUM(L157/M157),0)</f>
        <v>0</v>
      </c>
      <c r="O157" s="51">
        <f t="shared" ref="O157:P157" si="1286">SUM(O152:O156)</f>
        <v>0</v>
      </c>
      <c r="P157" s="51">
        <f t="shared" si="1286"/>
        <v>0</v>
      </c>
      <c r="Q157" s="52">
        <f t="shared" si="421"/>
        <v>0</v>
      </c>
      <c r="R157" s="23"/>
      <c r="S157" s="49">
        <f t="shared" ref="S157:U157" si="1287">SUM(S152:S156)</f>
        <v>0</v>
      </c>
      <c r="T157" s="49">
        <f t="shared" si="1287"/>
        <v>0</v>
      </c>
      <c r="U157" s="49">
        <f t="shared" si="1287"/>
        <v>0</v>
      </c>
      <c r="V157" s="50">
        <f>IFERROR(SUM(T157/U157),0)</f>
        <v>0</v>
      </c>
      <c r="W157" s="51">
        <f t="shared" ref="W157:X157" si="1288">SUM(W152:W156)</f>
        <v>0</v>
      </c>
      <c r="X157" s="51">
        <f t="shared" si="1288"/>
        <v>0</v>
      </c>
      <c r="Y157" s="52">
        <f t="shared" si="422"/>
        <v>0</v>
      </c>
      <c r="Z157" s="23"/>
      <c r="AA157" s="49">
        <f t="shared" ref="AA157:AC157" si="1289">SUM(AA152:AA156)</f>
        <v>37</v>
      </c>
      <c r="AB157" s="49">
        <f t="shared" si="1289"/>
        <v>1843</v>
      </c>
      <c r="AC157" s="49">
        <f t="shared" si="1289"/>
        <v>108</v>
      </c>
      <c r="AD157" s="50">
        <f>IFERROR(SUM(AB157/AC157),0)</f>
        <v>17.064814814814813</v>
      </c>
      <c r="AE157" s="51">
        <f t="shared" ref="AE157:AF157" si="1290">SUM(AE152:AE156)</f>
        <v>3278</v>
      </c>
      <c r="AF157" s="51">
        <f t="shared" si="1290"/>
        <v>1478</v>
      </c>
      <c r="AG157" s="52">
        <f t="shared" si="423"/>
        <v>0.45088468578401464</v>
      </c>
      <c r="AH157" s="23"/>
      <c r="AI157" s="49">
        <f t="shared" ref="AI157:AK157" si="1291">SUM(AI152:AI156)</f>
        <v>10.3</v>
      </c>
      <c r="AJ157" s="49">
        <f t="shared" si="1291"/>
        <v>518</v>
      </c>
      <c r="AK157" s="49">
        <f t="shared" si="1291"/>
        <v>36</v>
      </c>
      <c r="AL157" s="50">
        <f>IFERROR(SUM(AJ157/AK157),0)</f>
        <v>14.388888888888889</v>
      </c>
      <c r="AM157" s="51">
        <f t="shared" ref="AM157:AN157" si="1292">SUM(AM152:AM156)</f>
        <v>945</v>
      </c>
      <c r="AN157" s="51">
        <f t="shared" si="1292"/>
        <v>511</v>
      </c>
      <c r="AO157" s="52">
        <f t="shared" si="883"/>
        <v>0.54074074074074074</v>
      </c>
      <c r="AP157" s="23"/>
      <c r="AQ157" s="49">
        <f t="shared" ref="AQ157:AS157" si="1293">SUM(AQ152:AQ156)</f>
        <v>40</v>
      </c>
      <c r="AR157" s="49">
        <f t="shared" si="1293"/>
        <v>1717</v>
      </c>
      <c r="AS157" s="49">
        <f t="shared" si="1293"/>
        <v>104</v>
      </c>
      <c r="AT157" s="50">
        <f>IFERROR(SUM(AR157/AS157),0)</f>
        <v>16.509615384615383</v>
      </c>
      <c r="AU157" s="51">
        <f t="shared" ref="AU157:AV157" si="1294">SUM(AU152:AU156)</f>
        <v>2988</v>
      </c>
      <c r="AV157" s="51">
        <f t="shared" si="1294"/>
        <v>1147</v>
      </c>
      <c r="AW157" s="52">
        <f t="shared" si="425"/>
        <v>0.38386880856760375</v>
      </c>
      <c r="AX157" s="23"/>
      <c r="AY157" s="49">
        <f t="shared" ref="AY157:BA157" si="1295">SUM(AY152:AY156)</f>
        <v>40</v>
      </c>
      <c r="AZ157" s="49">
        <f t="shared" si="1295"/>
        <v>1514</v>
      </c>
      <c r="BA157" s="49">
        <f t="shared" si="1295"/>
        <v>71</v>
      </c>
      <c r="BB157" s="50">
        <f>IFERROR(SUM(AZ157/BA157),0)</f>
        <v>21.323943661971832</v>
      </c>
      <c r="BC157" s="51">
        <f t="shared" ref="BC157:BD157" si="1296">SUM(BC152:BC156)</f>
        <v>2240</v>
      </c>
      <c r="BD157" s="51">
        <f t="shared" si="1296"/>
        <v>555</v>
      </c>
      <c r="BE157" s="52">
        <f t="shared" si="426"/>
        <v>0.24776785714285715</v>
      </c>
      <c r="BF157" s="23"/>
      <c r="BG157" s="49">
        <f t="shared" ref="BG157:BI157" si="1297">SUM(BG152:BG156)</f>
        <v>35</v>
      </c>
      <c r="BH157" s="49">
        <f t="shared" si="1297"/>
        <v>2245</v>
      </c>
      <c r="BI157" s="49">
        <f t="shared" si="1297"/>
        <v>64</v>
      </c>
      <c r="BJ157" s="50">
        <f>IFERROR(SUM(BH157/BI157),0)</f>
        <v>35.078125</v>
      </c>
      <c r="BK157" s="51">
        <f t="shared" ref="BK157:BL157" si="1298">SUM(BK152:BK156)</f>
        <v>1844</v>
      </c>
      <c r="BL157" s="51">
        <f t="shared" si="1298"/>
        <v>229</v>
      </c>
      <c r="BM157" s="52">
        <f t="shared" si="427"/>
        <v>0.12418655097613883</v>
      </c>
      <c r="BN157" s="23"/>
      <c r="BO157" s="49">
        <f t="shared" ref="BO157:BQ157" si="1299">SUM(BO152:BO156)</f>
        <v>16.600000000000001</v>
      </c>
      <c r="BP157" s="49">
        <f t="shared" si="1299"/>
        <v>427</v>
      </c>
      <c r="BQ157" s="49">
        <f t="shared" si="1299"/>
        <v>26</v>
      </c>
      <c r="BR157" s="50">
        <f>IFERROR(SUM(BP157/BQ157),0)</f>
        <v>16.423076923076923</v>
      </c>
      <c r="BS157" s="51">
        <f t="shared" ref="BS157:BT157" si="1300">SUM(BS152:BS156)</f>
        <v>1029</v>
      </c>
      <c r="BT157" s="51">
        <f t="shared" si="1300"/>
        <v>522</v>
      </c>
      <c r="BU157" s="52">
        <f t="shared" si="428"/>
        <v>0.50728862973760935</v>
      </c>
      <c r="BV157" s="23"/>
      <c r="BW157" s="49">
        <f t="shared" ref="BW157:BY157" si="1301">SUM(BW152:BW156)</f>
        <v>14.3</v>
      </c>
      <c r="BX157" s="49">
        <f t="shared" si="1301"/>
        <v>830</v>
      </c>
      <c r="BY157" s="49">
        <f t="shared" si="1301"/>
        <v>40</v>
      </c>
      <c r="BZ157" s="50">
        <f>IFERROR(SUM(BX157/BY157),0)</f>
        <v>20.75</v>
      </c>
      <c r="CA157" s="51">
        <f t="shared" ref="CA157:CB157" si="1302">SUM(CA152:CA156)</f>
        <v>1121</v>
      </c>
      <c r="CB157" s="51">
        <f t="shared" si="1302"/>
        <v>472</v>
      </c>
      <c r="CC157" s="52">
        <f t="shared" si="429"/>
        <v>0.42105263157894735</v>
      </c>
      <c r="CD157" s="23"/>
      <c r="CE157" s="49">
        <f t="shared" ref="CE157:CG157" si="1303">SUM(CE152:CE156)</f>
        <v>37.4</v>
      </c>
      <c r="CF157" s="49">
        <f t="shared" si="1303"/>
        <v>2203</v>
      </c>
      <c r="CG157" s="49">
        <f t="shared" si="1303"/>
        <v>109</v>
      </c>
      <c r="CH157" s="50">
        <f>IFERROR(SUM(CF157/CG157),0)</f>
        <v>20.211009174311926</v>
      </c>
      <c r="CI157" s="51">
        <f t="shared" ref="CI157:CJ157" si="1304">SUM(CI152:CI156)</f>
        <v>3100</v>
      </c>
      <c r="CJ157" s="51">
        <f t="shared" si="1304"/>
        <v>1387</v>
      </c>
      <c r="CK157" s="52">
        <f t="shared" si="430"/>
        <v>0.4474193548387097</v>
      </c>
      <c r="CL157" s="23"/>
      <c r="CM157" s="49">
        <f t="shared" ref="CM157:CO157" si="1305">SUM(CM152:CM156)</f>
        <v>20</v>
      </c>
      <c r="CN157" s="49">
        <f t="shared" si="1305"/>
        <v>993</v>
      </c>
      <c r="CO157" s="49">
        <f t="shared" si="1305"/>
        <v>70</v>
      </c>
      <c r="CP157" s="50">
        <f>IFERROR(SUM(CN157/CO157),0)</f>
        <v>14.185714285714285</v>
      </c>
      <c r="CQ157" s="51">
        <f t="shared" ref="CQ157:CR157" si="1306">SUM(CQ152:CQ156)</f>
        <v>1723</v>
      </c>
      <c r="CR157" s="51">
        <f t="shared" si="1306"/>
        <v>856</v>
      </c>
      <c r="CS157" s="52">
        <f t="shared" si="431"/>
        <v>0.49680789320951829</v>
      </c>
      <c r="CT157" s="23"/>
      <c r="CU157" s="49">
        <f t="shared" ref="CU157:CW157" si="1307">SUM(CU152:CU156)</f>
        <v>25.9</v>
      </c>
      <c r="CV157" s="49">
        <f t="shared" si="1307"/>
        <v>1361</v>
      </c>
      <c r="CW157" s="49">
        <f t="shared" si="1307"/>
        <v>71</v>
      </c>
      <c r="CX157" s="50">
        <f>IFERROR(SUM(CV157/CW157),0)</f>
        <v>19.169014084507044</v>
      </c>
      <c r="CY157" s="51">
        <f t="shared" ref="CY157:CZ157" si="1308">SUM(CY152:CY156)</f>
        <v>1561</v>
      </c>
      <c r="CZ157" s="51">
        <f t="shared" si="1308"/>
        <v>347</v>
      </c>
      <c r="DA157" s="52">
        <f t="shared" si="432"/>
        <v>0.22229340166559897</v>
      </c>
      <c r="DB157" s="23"/>
      <c r="DC157" s="49">
        <f t="shared" ref="DC157:DE157" si="1309">SUM(DC152:DC156)</f>
        <v>30.1</v>
      </c>
      <c r="DD157" s="49">
        <f t="shared" si="1309"/>
        <v>1301</v>
      </c>
      <c r="DE157" s="49">
        <f t="shared" si="1309"/>
        <v>58</v>
      </c>
      <c r="DF157" s="50">
        <f>IFERROR(SUM(DD157/DE157),0)</f>
        <v>22.431034482758619</v>
      </c>
      <c r="DG157" s="51">
        <f t="shared" ref="DG157:DH157" si="1310">SUM(DG152:DG156)</f>
        <v>1815</v>
      </c>
      <c r="DH157" s="51">
        <f t="shared" si="1310"/>
        <v>609</v>
      </c>
      <c r="DI157" s="52">
        <f t="shared" si="433"/>
        <v>0.33553719008264465</v>
      </c>
      <c r="DJ157" s="23"/>
      <c r="DK157" s="49">
        <f t="shared" ref="DK157:DM157" si="1311">SUM(DK152:DK156)</f>
        <v>0</v>
      </c>
      <c r="DL157" s="49">
        <f t="shared" si="1311"/>
        <v>0</v>
      </c>
      <c r="DM157" s="49">
        <f t="shared" si="1311"/>
        <v>0</v>
      </c>
      <c r="DN157" s="50">
        <f>IFERROR(SUM(DL157/DM157),0)</f>
        <v>0</v>
      </c>
      <c r="DO157" s="51">
        <f t="shared" ref="DO157:DP157" si="1312">SUM(DO152:DO156)</f>
        <v>0</v>
      </c>
      <c r="DP157" s="51">
        <f t="shared" si="1312"/>
        <v>0</v>
      </c>
      <c r="DQ157" s="52">
        <f t="shared" si="434"/>
        <v>0</v>
      </c>
      <c r="DR157" s="23"/>
      <c r="DS157" s="49">
        <f t="shared" ref="DS157:DU157" si="1313">SUM(DS152:DS156)</f>
        <v>20</v>
      </c>
      <c r="DT157" s="49">
        <f t="shared" si="1313"/>
        <v>605</v>
      </c>
      <c r="DU157" s="49">
        <f t="shared" si="1313"/>
        <v>36</v>
      </c>
      <c r="DV157" s="50">
        <f>IFERROR(SUM(DT157/DU157),0)</f>
        <v>16.805555555555557</v>
      </c>
      <c r="DW157" s="51">
        <f t="shared" ref="DW157:DX157" si="1314">SUM(DW152:DW156)</f>
        <v>1088</v>
      </c>
      <c r="DX157" s="51">
        <f t="shared" si="1314"/>
        <v>430</v>
      </c>
      <c r="DY157" s="52">
        <f t="shared" si="435"/>
        <v>0.3952205882352941</v>
      </c>
      <c r="DZ157" s="23"/>
      <c r="EA157" s="49">
        <f t="shared" ref="EA157:EC157" si="1315">SUM(EA152:EA156)</f>
        <v>17.8</v>
      </c>
      <c r="EB157" s="49">
        <f t="shared" si="1315"/>
        <v>1018</v>
      </c>
      <c r="EC157" s="49">
        <f t="shared" si="1315"/>
        <v>63</v>
      </c>
      <c r="ED157" s="50">
        <f>IFERROR(SUM(EB157/EC157),0)</f>
        <v>16.158730158730158</v>
      </c>
      <c r="EE157" s="51">
        <f t="shared" ref="EE157:EF157" si="1316">SUM(EE152:EE156)</f>
        <v>1744</v>
      </c>
      <c r="EF157" s="51">
        <f t="shared" si="1316"/>
        <v>944</v>
      </c>
      <c r="EG157" s="52">
        <f t="shared" si="436"/>
        <v>0.54128440366972475</v>
      </c>
      <c r="EH157" s="23"/>
      <c r="EI157" s="49">
        <f t="shared" ref="EI157:EK157" si="1317">SUM(EI152:EI156)</f>
        <v>0</v>
      </c>
      <c r="EJ157" s="49">
        <f t="shared" si="1317"/>
        <v>0</v>
      </c>
      <c r="EK157" s="49">
        <f t="shared" si="1317"/>
        <v>0</v>
      </c>
      <c r="EL157" s="50">
        <f>IFERROR(SUM(EJ157/EK157),0)</f>
        <v>0</v>
      </c>
      <c r="EM157" s="51">
        <f t="shared" ref="EM157:EN157" si="1318">SUM(EM152:EM156)</f>
        <v>0</v>
      </c>
      <c r="EN157" s="51">
        <f t="shared" si="1318"/>
        <v>0</v>
      </c>
      <c r="EO157" s="52">
        <f t="shared" si="840"/>
        <v>0</v>
      </c>
      <c r="EP157" s="23"/>
      <c r="EQ157" s="49">
        <f t="shared" ref="EQ157:ES157" si="1319">SUM(EQ152:EQ156)</f>
        <v>19.700000000000003</v>
      </c>
      <c r="ER157" s="49">
        <f t="shared" si="1319"/>
        <v>1186</v>
      </c>
      <c r="ES157" s="49">
        <f t="shared" si="1319"/>
        <v>50</v>
      </c>
      <c r="ET157" s="50">
        <f>IFERROR(SUM(ER157/ES157),0)</f>
        <v>23.72</v>
      </c>
      <c r="EU157" s="51">
        <f t="shared" ref="EU157:EV157" si="1320">SUM(EU152:EU156)</f>
        <v>1631</v>
      </c>
      <c r="EV157" s="51">
        <f t="shared" si="1320"/>
        <v>700</v>
      </c>
      <c r="EW157" s="52">
        <f t="shared" si="438"/>
        <v>0.42918454935622319</v>
      </c>
      <c r="EX157" s="23"/>
      <c r="EY157" s="49">
        <f t="shared" ref="EY157:FA157" si="1321">SUM(EY152:EY156)</f>
        <v>21.2</v>
      </c>
      <c r="EZ157" s="49">
        <f t="shared" si="1321"/>
        <v>812</v>
      </c>
      <c r="FA157" s="49">
        <f t="shared" si="1321"/>
        <v>59</v>
      </c>
      <c r="FB157" s="50">
        <f>IFERROR(SUM(EZ157/FA157),0)</f>
        <v>13.76271186440678</v>
      </c>
      <c r="FC157" s="51">
        <f t="shared" ref="FC157:FD157" si="1322">SUM(FC152:FC156)</f>
        <v>1220</v>
      </c>
      <c r="FD157" s="51">
        <f t="shared" si="1322"/>
        <v>430</v>
      </c>
      <c r="FE157" s="52">
        <f t="shared" si="439"/>
        <v>0.35245901639344263</v>
      </c>
      <c r="FF157" s="23"/>
      <c r="FG157" s="49">
        <f t="shared" ref="FG157:FI157" si="1323">SUM(FG152:FG156)</f>
        <v>0</v>
      </c>
      <c r="FH157" s="49">
        <f t="shared" si="1323"/>
        <v>0</v>
      </c>
      <c r="FI157" s="49">
        <f t="shared" si="1323"/>
        <v>0</v>
      </c>
      <c r="FJ157" s="50">
        <f>IFERROR(SUM(FH157/FI157),0)</f>
        <v>0</v>
      </c>
      <c r="FK157" s="51">
        <f t="shared" ref="FK157:FL157" si="1324">SUM(FK152:FK156)</f>
        <v>0</v>
      </c>
      <c r="FL157" s="51">
        <f t="shared" si="1324"/>
        <v>0</v>
      </c>
      <c r="FM157" s="52">
        <f t="shared" si="440"/>
        <v>0</v>
      </c>
      <c r="FN157" s="23"/>
    </row>
    <row r="158" spans="1:170" ht="16">
      <c r="A158" s="36">
        <v>42545</v>
      </c>
      <c r="B158" s="168"/>
      <c r="C158" s="169"/>
      <c r="D158" s="169"/>
      <c r="E158" s="169"/>
      <c r="F158" s="143"/>
      <c r="G158" s="145"/>
      <c r="H158" s="145"/>
      <c r="I158" s="170">
        <f t="shared" si="420"/>
        <v>0</v>
      </c>
      <c r="J158" s="168"/>
      <c r="K158" s="169"/>
      <c r="L158" s="169"/>
      <c r="M158" s="169"/>
      <c r="N158" s="143"/>
      <c r="O158" s="145"/>
      <c r="P158" s="145"/>
      <c r="Q158" s="170">
        <f t="shared" si="421"/>
        <v>0</v>
      </c>
      <c r="R158" s="168"/>
      <c r="S158" s="169"/>
      <c r="T158" s="171"/>
      <c r="U158" s="171"/>
      <c r="V158" s="143"/>
      <c r="W158" s="172"/>
      <c r="X158" s="172"/>
      <c r="Y158" s="170">
        <f t="shared" si="422"/>
        <v>0</v>
      </c>
      <c r="Z158" s="168"/>
      <c r="AA158" s="169"/>
      <c r="AB158" s="169"/>
      <c r="AC158" s="169"/>
      <c r="AD158" s="143"/>
      <c r="AE158" s="145"/>
      <c r="AF158" s="145"/>
      <c r="AG158" s="170">
        <f t="shared" si="423"/>
        <v>0</v>
      </c>
      <c r="AH158" s="168"/>
      <c r="AI158" s="169">
        <v>8</v>
      </c>
      <c r="AJ158" s="169">
        <v>316</v>
      </c>
      <c r="AK158" s="169">
        <v>28</v>
      </c>
      <c r="AL158" s="143"/>
      <c r="AM158" s="145">
        <v>814</v>
      </c>
      <c r="AN158" s="145">
        <v>485</v>
      </c>
      <c r="AO158" s="170">
        <f t="shared" si="883"/>
        <v>0.59582309582309578</v>
      </c>
      <c r="AP158" s="168"/>
      <c r="AQ158" s="169">
        <v>4</v>
      </c>
      <c r="AR158" s="169">
        <v>171</v>
      </c>
      <c r="AS158" s="169">
        <v>7</v>
      </c>
      <c r="AT158" s="143"/>
      <c r="AU158" s="145">
        <v>224</v>
      </c>
      <c r="AV158" s="145">
        <v>28</v>
      </c>
      <c r="AW158" s="170">
        <f t="shared" si="425"/>
        <v>0.125</v>
      </c>
      <c r="AX158" s="168"/>
      <c r="AY158" s="169">
        <v>8</v>
      </c>
      <c r="AZ158" s="169">
        <v>233</v>
      </c>
      <c r="BA158" s="169">
        <v>19</v>
      </c>
      <c r="BB158" s="143"/>
      <c r="BC158" s="145">
        <v>596</v>
      </c>
      <c r="BD158" s="145">
        <v>274</v>
      </c>
      <c r="BE158" s="170">
        <f t="shared" si="426"/>
        <v>0.45973154362416108</v>
      </c>
      <c r="BF158" s="168"/>
      <c r="BG158" s="169">
        <v>6.3</v>
      </c>
      <c r="BH158" s="169">
        <v>324</v>
      </c>
      <c r="BI158" s="169">
        <v>22</v>
      </c>
      <c r="BJ158" s="143"/>
      <c r="BK158" s="145">
        <v>497</v>
      </c>
      <c r="BL158" s="145">
        <v>217</v>
      </c>
      <c r="BM158" s="170">
        <f t="shared" si="427"/>
        <v>0.43661971830985913</v>
      </c>
      <c r="BN158" s="168"/>
      <c r="BO158" s="169">
        <v>2</v>
      </c>
      <c r="BP158" s="169">
        <v>27</v>
      </c>
      <c r="BQ158" s="169">
        <v>3</v>
      </c>
      <c r="BR158" s="143"/>
      <c r="BS158" s="145">
        <v>85</v>
      </c>
      <c r="BT158" s="145">
        <v>32</v>
      </c>
      <c r="BU158" s="170">
        <f t="shared" si="428"/>
        <v>0.37647058823529411</v>
      </c>
      <c r="BV158" s="168"/>
      <c r="BW158" s="169">
        <v>2.2999999999999998</v>
      </c>
      <c r="BX158" s="169">
        <v>198</v>
      </c>
      <c r="BY158" s="169">
        <v>6</v>
      </c>
      <c r="BZ158" s="143"/>
      <c r="CA158" s="145">
        <v>170</v>
      </c>
      <c r="CB158" s="145">
        <v>20</v>
      </c>
      <c r="CC158" s="170">
        <f t="shared" si="429"/>
        <v>0.11764705882352941</v>
      </c>
      <c r="CD158" s="168"/>
      <c r="CE158" s="169">
        <v>8</v>
      </c>
      <c r="CF158" s="169">
        <v>460</v>
      </c>
      <c r="CG158" s="169">
        <v>28</v>
      </c>
      <c r="CH158" s="143"/>
      <c r="CI158" s="145">
        <v>930</v>
      </c>
      <c r="CJ158" s="145">
        <v>537</v>
      </c>
      <c r="CK158" s="170">
        <f t="shared" si="430"/>
        <v>0.57741935483870965</v>
      </c>
      <c r="CL158" s="168"/>
      <c r="CM158" s="169">
        <v>2.2000000000000002</v>
      </c>
      <c r="CN158" s="169">
        <v>135</v>
      </c>
      <c r="CO158" s="169">
        <v>7</v>
      </c>
      <c r="CP158" s="143"/>
      <c r="CQ158" s="145">
        <v>149</v>
      </c>
      <c r="CR158" s="145">
        <v>33</v>
      </c>
      <c r="CS158" s="170">
        <f t="shared" si="431"/>
        <v>0.22147651006711411</v>
      </c>
      <c r="CT158" s="168"/>
      <c r="CU158" s="169">
        <v>6.1</v>
      </c>
      <c r="CV158" s="169">
        <v>297</v>
      </c>
      <c r="CW158" s="169">
        <v>18</v>
      </c>
      <c r="CX158" s="143"/>
      <c r="CY158" s="145">
        <v>414</v>
      </c>
      <c r="CZ158" s="145">
        <v>118</v>
      </c>
      <c r="DA158" s="170">
        <f t="shared" si="432"/>
        <v>0.28502415458937197</v>
      </c>
      <c r="DB158" s="168"/>
      <c r="DC158" s="169">
        <v>5.3</v>
      </c>
      <c r="DD158" s="169">
        <v>216</v>
      </c>
      <c r="DE158" s="169">
        <v>10</v>
      </c>
      <c r="DF158" s="143"/>
      <c r="DG158" s="145">
        <v>284</v>
      </c>
      <c r="DH158" s="145">
        <v>70</v>
      </c>
      <c r="DI158" s="170">
        <f t="shared" si="433"/>
        <v>0.24647887323943662</v>
      </c>
      <c r="DJ158" s="168"/>
      <c r="DK158" s="169"/>
      <c r="DL158" s="171"/>
      <c r="DM158" s="171"/>
      <c r="DN158" s="143"/>
      <c r="DO158" s="172"/>
      <c r="DP158" s="172"/>
      <c r="DQ158" s="170">
        <f t="shared" si="434"/>
        <v>0</v>
      </c>
      <c r="DR158" s="168"/>
      <c r="DS158" s="169">
        <v>4</v>
      </c>
      <c r="DT158" s="169">
        <v>132</v>
      </c>
      <c r="DU158" s="169">
        <v>5</v>
      </c>
      <c r="DV158" s="143"/>
      <c r="DW158" s="145">
        <v>167</v>
      </c>
      <c r="DX158" s="145">
        <v>20</v>
      </c>
      <c r="DY158" s="170">
        <f t="shared" si="435"/>
        <v>0.11976047904191617</v>
      </c>
      <c r="DZ158" s="168"/>
      <c r="EA158" s="169">
        <v>8</v>
      </c>
      <c r="EB158" s="169">
        <v>365</v>
      </c>
      <c r="EC158" s="169">
        <v>31</v>
      </c>
      <c r="ED158" s="143"/>
      <c r="EE158" s="145">
        <v>1008</v>
      </c>
      <c r="EF158" s="145">
        <v>680</v>
      </c>
      <c r="EG158" s="170">
        <f t="shared" si="436"/>
        <v>0.67460317460317465</v>
      </c>
      <c r="EH158" s="168"/>
      <c r="EI158" s="169"/>
      <c r="EJ158" s="171"/>
      <c r="EK158" s="171"/>
      <c r="EL158" s="143"/>
      <c r="EM158" s="172"/>
      <c r="EN158" s="172"/>
      <c r="EO158" s="170">
        <f t="shared" si="840"/>
        <v>0</v>
      </c>
      <c r="EP158" s="168"/>
      <c r="EQ158" s="169">
        <v>1.2</v>
      </c>
      <c r="ER158" s="169">
        <v>62</v>
      </c>
      <c r="ES158" s="169">
        <v>2</v>
      </c>
      <c r="ET158" s="143"/>
      <c r="EU158" s="145">
        <v>108</v>
      </c>
      <c r="EV158" s="145">
        <v>51</v>
      </c>
      <c r="EW158" s="170">
        <f t="shared" si="438"/>
        <v>0.47222222222222221</v>
      </c>
      <c r="EX158" s="168"/>
      <c r="EY158" s="169">
        <v>6</v>
      </c>
      <c r="EZ158" s="169">
        <v>219</v>
      </c>
      <c r="FA158" s="169">
        <v>13</v>
      </c>
      <c r="FB158" s="143"/>
      <c r="FC158" s="145">
        <v>244</v>
      </c>
      <c r="FD158" s="145">
        <v>6</v>
      </c>
      <c r="FE158" s="170">
        <f t="shared" si="439"/>
        <v>2.4590163934426229E-2</v>
      </c>
      <c r="FF158" s="168"/>
      <c r="FG158" s="169"/>
      <c r="FH158" s="171"/>
      <c r="FI158" s="171"/>
      <c r="FJ158" s="143"/>
      <c r="FK158" s="172"/>
      <c r="FL158" s="172"/>
      <c r="FM158" s="170">
        <f t="shared" si="440"/>
        <v>0</v>
      </c>
      <c r="FN158" s="168"/>
    </row>
    <row r="159" spans="1:170" ht="16">
      <c r="A159" s="36">
        <v>42546</v>
      </c>
      <c r="B159" s="168"/>
      <c r="C159" s="169">
        <v>5</v>
      </c>
      <c r="D159" s="169">
        <v>120</v>
      </c>
      <c r="E159" s="169">
        <v>6</v>
      </c>
      <c r="F159" s="143"/>
      <c r="G159" s="145">
        <v>222</v>
      </c>
      <c r="H159" s="145">
        <v>71</v>
      </c>
      <c r="I159" s="170">
        <f t="shared" si="420"/>
        <v>0.31981981981981983</v>
      </c>
      <c r="J159" s="168"/>
      <c r="K159" s="169"/>
      <c r="L159" s="169"/>
      <c r="M159" s="169"/>
      <c r="N159" s="143"/>
      <c r="O159" s="145"/>
      <c r="P159" s="145"/>
      <c r="Q159" s="170">
        <f t="shared" si="421"/>
        <v>0</v>
      </c>
      <c r="R159" s="168"/>
      <c r="S159" s="169"/>
      <c r="T159" s="169"/>
      <c r="U159" s="169"/>
      <c r="V159" s="143"/>
      <c r="W159" s="145"/>
      <c r="X159" s="145"/>
      <c r="Y159" s="170">
        <f t="shared" si="422"/>
        <v>0</v>
      </c>
      <c r="Z159" s="168"/>
      <c r="AA159" s="169">
        <v>8</v>
      </c>
      <c r="AB159" s="169">
        <v>437</v>
      </c>
      <c r="AC159" s="169">
        <v>28</v>
      </c>
      <c r="AD159" s="143"/>
      <c r="AE159" s="145">
        <v>788</v>
      </c>
      <c r="AF159" s="145">
        <v>403</v>
      </c>
      <c r="AG159" s="170">
        <f t="shared" si="423"/>
        <v>0.51142131979695427</v>
      </c>
      <c r="AH159" s="168"/>
      <c r="AI159" s="169"/>
      <c r="AJ159" s="169"/>
      <c r="AK159" s="169"/>
      <c r="AL159" s="143"/>
      <c r="AM159" s="145"/>
      <c r="AN159" s="145"/>
      <c r="AO159" s="170">
        <f t="shared" si="883"/>
        <v>0</v>
      </c>
      <c r="AP159" s="168"/>
      <c r="AQ159" s="169">
        <v>8</v>
      </c>
      <c r="AR159" s="169">
        <v>376</v>
      </c>
      <c r="AS159" s="169">
        <v>16</v>
      </c>
      <c r="AT159" s="143"/>
      <c r="AU159" s="145">
        <v>419</v>
      </c>
      <c r="AV159" s="145">
        <v>55</v>
      </c>
      <c r="AW159" s="170">
        <f t="shared" si="425"/>
        <v>0.13126491646778043</v>
      </c>
      <c r="AX159" s="168"/>
      <c r="AY159" s="169">
        <v>8</v>
      </c>
      <c r="AZ159" s="169">
        <v>317</v>
      </c>
      <c r="BA159" s="169">
        <v>15</v>
      </c>
      <c r="BB159" s="143"/>
      <c r="BC159" s="145">
        <v>417</v>
      </c>
      <c r="BD159" s="145">
        <v>90</v>
      </c>
      <c r="BE159" s="170">
        <f t="shared" si="426"/>
        <v>0.21582733812949639</v>
      </c>
      <c r="BF159" s="168"/>
      <c r="BG159" s="169">
        <v>7</v>
      </c>
      <c r="BH159" s="169">
        <v>458</v>
      </c>
      <c r="BI159" s="169">
        <v>15</v>
      </c>
      <c r="BJ159" s="143"/>
      <c r="BK159" s="145">
        <v>363</v>
      </c>
      <c r="BL159" s="145">
        <v>57</v>
      </c>
      <c r="BM159" s="170">
        <f t="shared" si="427"/>
        <v>0.15702479338842976</v>
      </c>
      <c r="BN159" s="168"/>
      <c r="BO159" s="169">
        <v>3.4</v>
      </c>
      <c r="BP159" s="169">
        <v>90</v>
      </c>
      <c r="BQ159" s="169">
        <v>5</v>
      </c>
      <c r="BR159" s="143"/>
      <c r="BS159" s="145">
        <v>125</v>
      </c>
      <c r="BT159" s="145">
        <v>24</v>
      </c>
      <c r="BU159" s="170">
        <f t="shared" si="428"/>
        <v>0.192</v>
      </c>
      <c r="BV159" s="168"/>
      <c r="BW159" s="169">
        <v>2</v>
      </c>
      <c r="BX159" s="169">
        <v>106</v>
      </c>
      <c r="BY159" s="169">
        <v>6</v>
      </c>
      <c r="BZ159" s="143"/>
      <c r="CA159" s="145">
        <v>170</v>
      </c>
      <c r="CB159" s="145">
        <v>89</v>
      </c>
      <c r="CC159" s="170">
        <f t="shared" si="429"/>
        <v>0.52352941176470591</v>
      </c>
      <c r="CD159" s="168"/>
      <c r="CE159" s="169">
        <v>8</v>
      </c>
      <c r="CF159" s="169">
        <v>433</v>
      </c>
      <c r="CG159" s="169">
        <v>22</v>
      </c>
      <c r="CH159" s="143"/>
      <c r="CI159" s="145">
        <v>693</v>
      </c>
      <c r="CJ159" s="145">
        <v>368</v>
      </c>
      <c r="CK159" s="170">
        <f t="shared" si="430"/>
        <v>0.53102453102453107</v>
      </c>
      <c r="CL159" s="168"/>
      <c r="CM159" s="169">
        <v>4</v>
      </c>
      <c r="CN159" s="169">
        <v>221</v>
      </c>
      <c r="CO159" s="169">
        <v>13</v>
      </c>
      <c r="CP159" s="143"/>
      <c r="CQ159" s="145">
        <v>275</v>
      </c>
      <c r="CR159" s="145">
        <v>105</v>
      </c>
      <c r="CS159" s="170">
        <f t="shared" si="431"/>
        <v>0.38181818181818183</v>
      </c>
      <c r="CT159" s="168"/>
      <c r="CU159" s="169">
        <v>5</v>
      </c>
      <c r="CV159" s="169">
        <v>275</v>
      </c>
      <c r="CW159" s="169">
        <v>17</v>
      </c>
      <c r="CX159" s="143"/>
      <c r="CY159" s="145">
        <v>303</v>
      </c>
      <c r="CZ159" s="145">
        <v>78</v>
      </c>
      <c r="DA159" s="170">
        <f t="shared" si="432"/>
        <v>0.25742574257425743</v>
      </c>
      <c r="DB159" s="168"/>
      <c r="DC159" s="169">
        <v>4.3</v>
      </c>
      <c r="DD159" s="169">
        <v>191</v>
      </c>
      <c r="DE159" s="169">
        <v>6</v>
      </c>
      <c r="DF159" s="143"/>
      <c r="DG159" s="145">
        <v>149</v>
      </c>
      <c r="DH159" s="145">
        <v>-9</v>
      </c>
      <c r="DI159" s="170">
        <f t="shared" si="433"/>
        <v>-6.0402684563758392E-2</v>
      </c>
      <c r="DJ159" s="168"/>
      <c r="DK159" s="169"/>
      <c r="DL159" s="169"/>
      <c r="DM159" s="169"/>
      <c r="DN159" s="143"/>
      <c r="DO159" s="145"/>
      <c r="DP159" s="145"/>
      <c r="DQ159" s="170">
        <f t="shared" si="434"/>
        <v>0</v>
      </c>
      <c r="DR159" s="168"/>
      <c r="DS159" s="169">
        <v>4</v>
      </c>
      <c r="DT159" s="169">
        <v>146</v>
      </c>
      <c r="DU159" s="169">
        <v>6</v>
      </c>
      <c r="DV159" s="143"/>
      <c r="DW159" s="145">
        <v>179</v>
      </c>
      <c r="DX159" s="145">
        <v>43</v>
      </c>
      <c r="DY159" s="170">
        <f t="shared" si="435"/>
        <v>0.24022346368715083</v>
      </c>
      <c r="DZ159" s="168"/>
      <c r="EA159" s="169">
        <v>8</v>
      </c>
      <c r="EB159" s="169">
        <v>505</v>
      </c>
      <c r="EC159" s="169">
        <v>24</v>
      </c>
      <c r="ED159" s="143"/>
      <c r="EE159" s="145">
        <v>718</v>
      </c>
      <c r="EF159" s="145">
        <v>360</v>
      </c>
      <c r="EG159" s="170">
        <f t="shared" si="436"/>
        <v>0.50139275766016711</v>
      </c>
      <c r="EH159" s="168"/>
      <c r="EI159" s="169"/>
      <c r="EJ159" s="169"/>
      <c r="EK159" s="169"/>
      <c r="EL159" s="143"/>
      <c r="EM159" s="145"/>
      <c r="EN159" s="145"/>
      <c r="EO159" s="170">
        <f t="shared" si="840"/>
        <v>0</v>
      </c>
      <c r="EP159" s="168"/>
      <c r="EQ159" s="169">
        <v>7</v>
      </c>
      <c r="ER159" s="169">
        <v>436</v>
      </c>
      <c r="ES159" s="169">
        <v>13</v>
      </c>
      <c r="ET159" s="143"/>
      <c r="EU159" s="145">
        <v>390</v>
      </c>
      <c r="EV159" s="145">
        <v>72</v>
      </c>
      <c r="EW159" s="170">
        <f t="shared" si="438"/>
        <v>0.18461538461538463</v>
      </c>
      <c r="EX159" s="168"/>
      <c r="EY159" s="169">
        <v>1.4</v>
      </c>
      <c r="EZ159" s="169">
        <v>88</v>
      </c>
      <c r="FA159" s="169">
        <v>3</v>
      </c>
      <c r="FB159" s="143"/>
      <c r="FC159" s="145">
        <v>50</v>
      </c>
      <c r="FD159" s="145">
        <v>-14</v>
      </c>
      <c r="FE159" s="170">
        <f t="shared" si="439"/>
        <v>-0.28000000000000003</v>
      </c>
      <c r="FF159" s="168"/>
      <c r="FG159" s="169"/>
      <c r="FH159" s="169"/>
      <c r="FI159" s="169"/>
      <c r="FJ159" s="143"/>
      <c r="FK159" s="145"/>
      <c r="FL159" s="145"/>
      <c r="FM159" s="170">
        <f t="shared" si="440"/>
        <v>0</v>
      </c>
      <c r="FN159" s="168"/>
    </row>
    <row r="160" spans="1:170" ht="16">
      <c r="A160" s="36">
        <v>42547</v>
      </c>
      <c r="B160" s="168"/>
      <c r="C160" s="173">
        <v>4</v>
      </c>
      <c r="D160" s="173">
        <v>73</v>
      </c>
      <c r="E160" s="173">
        <v>6</v>
      </c>
      <c r="F160" s="174"/>
      <c r="G160" s="18">
        <v>178</v>
      </c>
      <c r="H160" s="18">
        <v>65</v>
      </c>
      <c r="I160" s="175">
        <f t="shared" si="420"/>
        <v>0.3651685393258427</v>
      </c>
      <c r="J160" s="168"/>
      <c r="K160" s="173"/>
      <c r="L160" s="173"/>
      <c r="M160" s="173"/>
      <c r="N160" s="174"/>
      <c r="O160" s="18"/>
      <c r="P160" s="18"/>
      <c r="Q160" s="175">
        <f t="shared" si="421"/>
        <v>0</v>
      </c>
      <c r="R160" s="168"/>
      <c r="S160" s="173"/>
      <c r="T160" s="173"/>
      <c r="U160" s="173"/>
      <c r="V160" s="174"/>
      <c r="W160" s="18"/>
      <c r="X160" s="18"/>
      <c r="Y160" s="175">
        <f t="shared" si="422"/>
        <v>0</v>
      </c>
      <c r="Z160" s="168"/>
      <c r="AA160" s="173">
        <v>8</v>
      </c>
      <c r="AB160" s="173">
        <v>440</v>
      </c>
      <c r="AC160" s="173">
        <v>30</v>
      </c>
      <c r="AD160" s="174"/>
      <c r="AE160" s="18">
        <v>870</v>
      </c>
      <c r="AF160" s="18">
        <v>477</v>
      </c>
      <c r="AG160" s="175">
        <f t="shared" si="423"/>
        <v>0.5482758620689655</v>
      </c>
      <c r="AH160" s="168"/>
      <c r="AI160" s="173">
        <v>4</v>
      </c>
      <c r="AJ160" s="173">
        <v>201</v>
      </c>
      <c r="AK160" s="173">
        <v>14</v>
      </c>
      <c r="AL160" s="174"/>
      <c r="AM160" s="18">
        <v>465</v>
      </c>
      <c r="AN160" s="18">
        <v>299</v>
      </c>
      <c r="AO160" s="175">
        <f t="shared" si="883"/>
        <v>0.64301075268817209</v>
      </c>
      <c r="AP160" s="168"/>
      <c r="AQ160" s="173">
        <v>8</v>
      </c>
      <c r="AR160" s="173">
        <v>478</v>
      </c>
      <c r="AS160" s="173">
        <v>15</v>
      </c>
      <c r="AT160" s="174"/>
      <c r="AU160" s="18">
        <v>424</v>
      </c>
      <c r="AV160" s="18">
        <v>11</v>
      </c>
      <c r="AW160" s="175">
        <f t="shared" si="425"/>
        <v>2.5943396226415096E-2</v>
      </c>
      <c r="AX160" s="168"/>
      <c r="AY160" s="173">
        <v>8</v>
      </c>
      <c r="AZ160" s="173">
        <v>316</v>
      </c>
      <c r="BA160" s="173">
        <v>15</v>
      </c>
      <c r="BB160" s="174"/>
      <c r="BC160" s="18">
        <v>455</v>
      </c>
      <c r="BD160" s="18">
        <v>124</v>
      </c>
      <c r="BE160" s="175">
        <f t="shared" si="426"/>
        <v>0.2725274725274725</v>
      </c>
      <c r="BF160" s="168"/>
      <c r="BG160" s="173">
        <v>4</v>
      </c>
      <c r="BH160" s="173">
        <v>248</v>
      </c>
      <c r="BI160" s="173">
        <v>4</v>
      </c>
      <c r="BJ160" s="174"/>
      <c r="BK160" s="18">
        <v>112</v>
      </c>
      <c r="BL160" s="18">
        <v>-61</v>
      </c>
      <c r="BM160" s="175">
        <f t="shared" si="427"/>
        <v>-0.5446428571428571</v>
      </c>
      <c r="BN160" s="168"/>
      <c r="BO160" s="173">
        <v>3.2</v>
      </c>
      <c r="BP160" s="173">
        <v>91</v>
      </c>
      <c r="BQ160" s="173">
        <v>8</v>
      </c>
      <c r="BR160" s="174"/>
      <c r="BS160" s="18">
        <v>168</v>
      </c>
      <c r="BT160" s="18">
        <v>68</v>
      </c>
      <c r="BU160" s="175">
        <f t="shared" si="428"/>
        <v>0.40476190476190477</v>
      </c>
      <c r="BV160" s="168"/>
      <c r="BW160" s="173">
        <v>2.2999999999999998</v>
      </c>
      <c r="BX160" s="173">
        <v>157</v>
      </c>
      <c r="BY160" s="173">
        <v>8</v>
      </c>
      <c r="BZ160" s="174"/>
      <c r="CA160" s="18">
        <v>220</v>
      </c>
      <c r="CB160" s="18">
        <v>110</v>
      </c>
      <c r="CC160" s="175">
        <f t="shared" si="429"/>
        <v>0.5</v>
      </c>
      <c r="CD160" s="168"/>
      <c r="CE160" s="173">
        <v>8</v>
      </c>
      <c r="CF160" s="173">
        <v>457</v>
      </c>
      <c r="CG160" s="173">
        <v>22</v>
      </c>
      <c r="CH160" s="174"/>
      <c r="CI160" s="18">
        <v>648</v>
      </c>
      <c r="CJ160" s="18">
        <v>306</v>
      </c>
      <c r="CK160" s="175">
        <f t="shared" si="430"/>
        <v>0.47222222222222221</v>
      </c>
      <c r="CL160" s="168"/>
      <c r="CM160" s="173">
        <v>4.4000000000000004</v>
      </c>
      <c r="CN160" s="173">
        <v>221</v>
      </c>
      <c r="CO160" s="173">
        <v>11</v>
      </c>
      <c r="CP160" s="174"/>
      <c r="CQ160" s="18">
        <v>180</v>
      </c>
      <c r="CR160" s="18">
        <v>-1</v>
      </c>
      <c r="CS160" s="175">
        <f t="shared" si="431"/>
        <v>-5.5555555555555558E-3</v>
      </c>
      <c r="CT160" s="168"/>
      <c r="CU160" s="173">
        <v>5.5</v>
      </c>
      <c r="CV160" s="173">
        <v>278</v>
      </c>
      <c r="CW160" s="173">
        <v>17</v>
      </c>
      <c r="CX160" s="174"/>
      <c r="CY160" s="18">
        <v>416</v>
      </c>
      <c r="CZ160" s="18">
        <v>174</v>
      </c>
      <c r="DA160" s="175">
        <f t="shared" si="432"/>
        <v>0.41826923076923078</v>
      </c>
      <c r="DB160" s="168"/>
      <c r="DC160" s="173">
        <v>4.5</v>
      </c>
      <c r="DD160" s="173">
        <v>194</v>
      </c>
      <c r="DE160" s="173">
        <v>7</v>
      </c>
      <c r="DF160" s="174"/>
      <c r="DG160" s="18">
        <v>159</v>
      </c>
      <c r="DH160" s="18">
        <v>-6</v>
      </c>
      <c r="DI160" s="175">
        <f t="shared" si="433"/>
        <v>-3.7735849056603772E-2</v>
      </c>
      <c r="DJ160" s="168"/>
      <c r="DK160" s="173"/>
      <c r="DL160" s="173"/>
      <c r="DM160" s="173"/>
      <c r="DN160" s="174"/>
      <c r="DO160" s="18"/>
      <c r="DP160" s="18"/>
      <c r="DQ160" s="175">
        <f t="shared" si="434"/>
        <v>0</v>
      </c>
      <c r="DR160" s="168"/>
      <c r="DS160" s="173">
        <v>4</v>
      </c>
      <c r="DT160" s="173">
        <v>144</v>
      </c>
      <c r="DU160" s="173">
        <v>8</v>
      </c>
      <c r="DV160" s="174"/>
      <c r="DW160" s="18">
        <v>224</v>
      </c>
      <c r="DX160" s="18">
        <v>87</v>
      </c>
      <c r="DY160" s="175">
        <f t="shared" si="435"/>
        <v>0.38839285714285715</v>
      </c>
      <c r="DZ160" s="168"/>
      <c r="EA160" s="173">
        <v>4</v>
      </c>
      <c r="EB160" s="173">
        <v>229</v>
      </c>
      <c r="EC160" s="173">
        <v>16</v>
      </c>
      <c r="ED160" s="174"/>
      <c r="EE160" s="18">
        <v>446</v>
      </c>
      <c r="EF160" s="18">
        <v>273</v>
      </c>
      <c r="EG160" s="175">
        <f t="shared" si="436"/>
        <v>0.61210762331838564</v>
      </c>
      <c r="EH160" s="168"/>
      <c r="EI160" s="173"/>
      <c r="EJ160" s="173"/>
      <c r="EK160" s="173"/>
      <c r="EL160" s="174"/>
      <c r="EM160" s="18"/>
      <c r="EN160" s="18"/>
      <c r="EO160" s="175">
        <f t="shared" si="840"/>
        <v>0</v>
      </c>
      <c r="EP160" s="168"/>
      <c r="EQ160" s="173">
        <v>5.2</v>
      </c>
      <c r="ER160" s="173">
        <v>330</v>
      </c>
      <c r="ES160" s="173">
        <v>12</v>
      </c>
      <c r="ET160" s="174"/>
      <c r="EU160" s="18">
        <v>330</v>
      </c>
      <c r="EV160" s="18">
        <v>86</v>
      </c>
      <c r="EW160" s="175">
        <f t="shared" si="438"/>
        <v>0.26060606060606062</v>
      </c>
      <c r="EX160" s="168"/>
      <c r="EY160" s="173">
        <v>6</v>
      </c>
      <c r="EZ160" s="173">
        <v>230</v>
      </c>
      <c r="FA160" s="173">
        <v>14</v>
      </c>
      <c r="FB160" s="174"/>
      <c r="FC160" s="18">
        <v>264</v>
      </c>
      <c r="FD160" s="18">
        <v>47</v>
      </c>
      <c r="FE160" s="175">
        <f t="shared" si="439"/>
        <v>0.17803030303030304</v>
      </c>
      <c r="FF160" s="168"/>
      <c r="FG160" s="173"/>
      <c r="FH160" s="173"/>
      <c r="FI160" s="173"/>
      <c r="FJ160" s="174"/>
      <c r="FK160" s="18"/>
      <c r="FL160" s="18"/>
      <c r="FM160" s="175">
        <f t="shared" si="440"/>
        <v>0</v>
      </c>
      <c r="FN160" s="168"/>
    </row>
    <row r="161" spans="1:170" ht="16">
      <c r="A161" s="36">
        <v>42548</v>
      </c>
      <c r="B161" s="168"/>
      <c r="C161" s="173">
        <v>5.4</v>
      </c>
      <c r="D161" s="173">
        <v>81</v>
      </c>
      <c r="E161" s="173">
        <v>6</v>
      </c>
      <c r="F161" s="174"/>
      <c r="G161" s="18">
        <v>381</v>
      </c>
      <c r="H161" s="18">
        <v>225</v>
      </c>
      <c r="I161" s="175">
        <f t="shared" si="420"/>
        <v>0.59055118110236215</v>
      </c>
      <c r="J161" s="168"/>
      <c r="K161" s="173"/>
      <c r="L161" s="173"/>
      <c r="M161" s="173"/>
      <c r="N161" s="174"/>
      <c r="O161" s="18"/>
      <c r="P161" s="18"/>
      <c r="Q161" s="175">
        <f t="shared" si="421"/>
        <v>0</v>
      </c>
      <c r="R161" s="168"/>
      <c r="S161" s="169"/>
      <c r="T161" s="169"/>
      <c r="U161" s="169"/>
      <c r="V161" s="143"/>
      <c r="W161" s="145"/>
      <c r="X161" s="145"/>
      <c r="Y161" s="175">
        <f t="shared" si="422"/>
        <v>0</v>
      </c>
      <c r="Z161" s="168"/>
      <c r="AA161" s="173">
        <v>8</v>
      </c>
      <c r="AB161" s="173">
        <v>350</v>
      </c>
      <c r="AC161" s="173">
        <v>21</v>
      </c>
      <c r="AD161" s="174"/>
      <c r="AE161" s="18">
        <v>606</v>
      </c>
      <c r="AF161" s="18">
        <v>193</v>
      </c>
      <c r="AG161" s="175">
        <f t="shared" si="423"/>
        <v>0.31848184818481851</v>
      </c>
      <c r="AH161" s="168"/>
      <c r="AI161" s="173"/>
      <c r="AJ161" s="173"/>
      <c r="AK161" s="173"/>
      <c r="AL161" s="174"/>
      <c r="AM161" s="18"/>
      <c r="AN161" s="18"/>
      <c r="AO161" s="175">
        <f t="shared" si="883"/>
        <v>0</v>
      </c>
      <c r="AP161" s="168"/>
      <c r="AQ161" s="173">
        <v>8</v>
      </c>
      <c r="AR161" s="173">
        <v>314</v>
      </c>
      <c r="AS161" s="173">
        <v>21</v>
      </c>
      <c r="AT161" s="174"/>
      <c r="AU161" s="18">
        <v>709</v>
      </c>
      <c r="AV161" s="18">
        <v>314</v>
      </c>
      <c r="AW161" s="175">
        <f t="shared" si="425"/>
        <v>0.44287729196050774</v>
      </c>
      <c r="AX161" s="168"/>
      <c r="AY161" s="173">
        <v>8</v>
      </c>
      <c r="AZ161" s="173">
        <v>255</v>
      </c>
      <c r="BA161" s="173">
        <v>8</v>
      </c>
      <c r="BB161" s="174"/>
      <c r="BC161" s="18">
        <v>307</v>
      </c>
      <c r="BD161" s="18">
        <v>40</v>
      </c>
      <c r="BE161" s="175">
        <f t="shared" si="426"/>
        <v>0.13029315960912052</v>
      </c>
      <c r="BF161" s="168"/>
      <c r="BG161" s="173">
        <v>5</v>
      </c>
      <c r="BH161" s="173">
        <v>166</v>
      </c>
      <c r="BI161" s="173">
        <v>7</v>
      </c>
      <c r="BJ161" s="174"/>
      <c r="BK161" s="18">
        <v>276</v>
      </c>
      <c r="BL161" s="18">
        <v>93</v>
      </c>
      <c r="BM161" s="175">
        <f t="shared" si="427"/>
        <v>0.33695652173913043</v>
      </c>
      <c r="BN161" s="168"/>
      <c r="BO161" s="173">
        <v>4.3</v>
      </c>
      <c r="BP161" s="173">
        <v>69</v>
      </c>
      <c r="BQ161" s="173">
        <v>10</v>
      </c>
      <c r="BR161" s="174"/>
      <c r="BS161" s="18">
        <v>258</v>
      </c>
      <c r="BT161" s="18">
        <v>136</v>
      </c>
      <c r="BU161" s="175">
        <f t="shared" si="428"/>
        <v>0.52713178294573648</v>
      </c>
      <c r="BV161" s="168"/>
      <c r="BW161" s="173"/>
      <c r="BX161" s="173"/>
      <c r="BY161" s="173"/>
      <c r="BZ161" s="174"/>
      <c r="CA161" s="18"/>
      <c r="CB161" s="18"/>
      <c r="CC161" s="175">
        <f t="shared" si="429"/>
        <v>0</v>
      </c>
      <c r="CD161" s="168"/>
      <c r="CE161" s="173">
        <v>8</v>
      </c>
      <c r="CF161" s="173">
        <v>371</v>
      </c>
      <c r="CG161" s="173">
        <v>17</v>
      </c>
      <c r="CH161" s="174"/>
      <c r="CI161" s="18">
        <v>506</v>
      </c>
      <c r="CJ161" s="18">
        <v>139</v>
      </c>
      <c r="CK161" s="175">
        <f t="shared" si="430"/>
        <v>0.27470355731225299</v>
      </c>
      <c r="CL161" s="168"/>
      <c r="CM161" s="173">
        <v>5.3</v>
      </c>
      <c r="CN161" s="173">
        <v>128</v>
      </c>
      <c r="CO161" s="173">
        <v>20</v>
      </c>
      <c r="CP161" s="174"/>
      <c r="CQ161" s="18">
        <v>490</v>
      </c>
      <c r="CR161" s="18">
        <v>308</v>
      </c>
      <c r="CS161" s="175">
        <f t="shared" si="431"/>
        <v>0.62857142857142856</v>
      </c>
      <c r="CT161" s="168"/>
      <c r="CU161" s="173">
        <v>4.2</v>
      </c>
      <c r="CV161" s="173">
        <v>243</v>
      </c>
      <c r="CW161" s="173">
        <v>12</v>
      </c>
      <c r="CX161" s="174"/>
      <c r="CY161" s="18">
        <v>226</v>
      </c>
      <c r="CZ161" s="18">
        <v>-11</v>
      </c>
      <c r="DA161" s="175">
        <f t="shared" si="432"/>
        <v>-4.8672566371681415E-2</v>
      </c>
      <c r="DB161" s="168"/>
      <c r="DC161" s="173">
        <v>4.0999999999999996</v>
      </c>
      <c r="DD161" s="173">
        <v>181</v>
      </c>
      <c r="DE161" s="173">
        <v>8</v>
      </c>
      <c r="DF161" s="174"/>
      <c r="DG161" s="18">
        <v>237</v>
      </c>
      <c r="DH161" s="18">
        <v>54</v>
      </c>
      <c r="DI161" s="175">
        <f t="shared" si="433"/>
        <v>0.22784810126582278</v>
      </c>
      <c r="DJ161" s="168"/>
      <c r="DK161" s="173"/>
      <c r="DL161" s="173"/>
      <c r="DM161" s="173"/>
      <c r="DN161" s="174"/>
      <c r="DO161" s="18"/>
      <c r="DP161" s="18"/>
      <c r="DQ161" s="175">
        <f t="shared" si="434"/>
        <v>0</v>
      </c>
      <c r="DR161" s="168"/>
      <c r="DS161" s="173">
        <v>4</v>
      </c>
      <c r="DT161" s="173">
        <v>135</v>
      </c>
      <c r="DU161" s="173">
        <v>6</v>
      </c>
      <c r="DV161" s="174"/>
      <c r="DW161" s="18">
        <v>146</v>
      </c>
      <c r="DX161" s="18">
        <v>-6</v>
      </c>
      <c r="DY161" s="175">
        <f t="shared" si="435"/>
        <v>-4.1095890410958902E-2</v>
      </c>
      <c r="DZ161" s="168"/>
      <c r="EA161" s="173"/>
      <c r="EB161" s="173"/>
      <c r="EC161" s="173"/>
      <c r="ED161" s="174"/>
      <c r="EE161" s="18"/>
      <c r="EF161" s="18"/>
      <c r="EG161" s="175">
        <f t="shared" si="436"/>
        <v>0</v>
      </c>
      <c r="EH161" s="168"/>
      <c r="EI161" s="173"/>
      <c r="EJ161" s="173"/>
      <c r="EK161" s="173"/>
      <c r="EL161" s="174"/>
      <c r="EM161" s="18"/>
      <c r="EN161" s="18"/>
      <c r="EO161" s="175">
        <f t="shared" si="840"/>
        <v>0</v>
      </c>
      <c r="EP161" s="168"/>
      <c r="EQ161" s="173">
        <v>6</v>
      </c>
      <c r="ER161" s="173">
        <v>221</v>
      </c>
      <c r="ES161" s="173">
        <v>6</v>
      </c>
      <c r="ET161" s="174"/>
      <c r="EU161" s="18">
        <v>284</v>
      </c>
      <c r="EV161" s="18">
        <v>28</v>
      </c>
      <c r="EW161" s="175">
        <f t="shared" si="438"/>
        <v>9.8591549295774641E-2</v>
      </c>
      <c r="EX161" s="168"/>
      <c r="EY161" s="173">
        <v>7</v>
      </c>
      <c r="EZ161" s="173">
        <v>218</v>
      </c>
      <c r="FA161" s="173">
        <v>14</v>
      </c>
      <c r="FB161" s="174"/>
      <c r="FC161" s="18">
        <v>267</v>
      </c>
      <c r="FD161" s="18">
        <v>-1</v>
      </c>
      <c r="FE161" s="175">
        <f t="shared" si="439"/>
        <v>-3.7453183520599251E-3</v>
      </c>
      <c r="FF161" s="168"/>
      <c r="FG161" s="173"/>
      <c r="FH161" s="173"/>
      <c r="FI161" s="173"/>
      <c r="FJ161" s="174"/>
      <c r="FK161" s="18"/>
      <c r="FL161" s="18"/>
      <c r="FM161" s="175">
        <f t="shared" si="440"/>
        <v>0</v>
      </c>
      <c r="FN161" s="168"/>
    </row>
    <row r="162" spans="1:170" ht="16">
      <c r="A162" s="36">
        <v>42549</v>
      </c>
      <c r="B162" s="168"/>
      <c r="C162" s="173">
        <v>5</v>
      </c>
      <c r="D162" s="173">
        <v>71</v>
      </c>
      <c r="E162" s="173">
        <v>5</v>
      </c>
      <c r="F162" s="174"/>
      <c r="G162" s="18">
        <v>150</v>
      </c>
      <c r="H162" s="18">
        <v>20</v>
      </c>
      <c r="I162" s="175">
        <f t="shared" si="420"/>
        <v>0.13333333333333333</v>
      </c>
      <c r="J162" s="168"/>
      <c r="K162" s="173"/>
      <c r="L162" s="173"/>
      <c r="M162" s="173"/>
      <c r="N162" s="174"/>
      <c r="O162" s="18"/>
      <c r="P162" s="18"/>
      <c r="Q162" s="175">
        <f t="shared" si="421"/>
        <v>0</v>
      </c>
      <c r="R162" s="168"/>
      <c r="S162" s="173"/>
      <c r="T162" s="173"/>
      <c r="U162" s="173"/>
      <c r="V162" s="174"/>
      <c r="W162" s="18"/>
      <c r="X162" s="18"/>
      <c r="Y162" s="175">
        <f t="shared" si="422"/>
        <v>0</v>
      </c>
      <c r="Z162" s="168"/>
      <c r="AA162" s="173">
        <v>8</v>
      </c>
      <c r="AB162" s="173">
        <v>338</v>
      </c>
      <c r="AC162" s="173">
        <v>24</v>
      </c>
      <c r="AD162" s="174"/>
      <c r="AE162" s="18">
        <v>721</v>
      </c>
      <c r="AF162" s="18">
        <v>369</v>
      </c>
      <c r="AG162" s="175">
        <f t="shared" si="423"/>
        <v>0.51178918169209431</v>
      </c>
      <c r="AH162" s="168"/>
      <c r="AI162" s="173"/>
      <c r="AJ162" s="173"/>
      <c r="AK162" s="173"/>
      <c r="AL162" s="174"/>
      <c r="AM162" s="18"/>
      <c r="AN162" s="18"/>
      <c r="AO162" s="175">
        <f t="shared" si="883"/>
        <v>0</v>
      </c>
      <c r="AP162" s="168"/>
      <c r="AQ162" s="173">
        <v>8</v>
      </c>
      <c r="AR162" s="173">
        <v>288</v>
      </c>
      <c r="AS162" s="173">
        <v>13</v>
      </c>
      <c r="AT162" s="174"/>
      <c r="AU162" s="18">
        <v>349</v>
      </c>
      <c r="AV162" s="18">
        <v>15</v>
      </c>
      <c r="AW162" s="175">
        <f t="shared" si="425"/>
        <v>4.2979942693409739E-2</v>
      </c>
      <c r="AX162" s="168"/>
      <c r="AY162" s="173">
        <v>8</v>
      </c>
      <c r="AZ162" s="173">
        <v>281</v>
      </c>
      <c r="BA162" s="173">
        <v>15</v>
      </c>
      <c r="BB162" s="174"/>
      <c r="BC162" s="18">
        <v>454</v>
      </c>
      <c r="BD162" s="18">
        <v>136</v>
      </c>
      <c r="BE162" s="175">
        <f t="shared" si="426"/>
        <v>0.29955947136563876</v>
      </c>
      <c r="BF162" s="168"/>
      <c r="BG162" s="173">
        <v>4.2</v>
      </c>
      <c r="BH162" s="173">
        <v>189</v>
      </c>
      <c r="BI162" s="173">
        <v>5</v>
      </c>
      <c r="BJ162" s="174"/>
      <c r="BK162" s="18">
        <v>134</v>
      </c>
      <c r="BL162" s="18">
        <v>-19</v>
      </c>
      <c r="BM162" s="175">
        <f t="shared" si="427"/>
        <v>-0.1417910447761194</v>
      </c>
      <c r="BN162" s="168"/>
      <c r="BO162" s="173">
        <v>6.3</v>
      </c>
      <c r="BP162" s="173">
        <v>185</v>
      </c>
      <c r="BQ162" s="173">
        <v>12</v>
      </c>
      <c r="BR162" s="174"/>
      <c r="BS162" s="18">
        <v>273</v>
      </c>
      <c r="BT162" s="18">
        <v>74</v>
      </c>
      <c r="BU162" s="175">
        <f t="shared" si="428"/>
        <v>0.27106227106227104</v>
      </c>
      <c r="BV162" s="168"/>
      <c r="BW162" s="173">
        <v>3</v>
      </c>
      <c r="BX162" s="173">
        <v>194</v>
      </c>
      <c r="BY162" s="173">
        <v>5</v>
      </c>
      <c r="BZ162" s="174"/>
      <c r="CA162" s="18">
        <v>93</v>
      </c>
      <c r="CB162" s="18">
        <v>-48</v>
      </c>
      <c r="CC162" s="175">
        <f t="shared" si="429"/>
        <v>-0.5161290322580645</v>
      </c>
      <c r="CD162" s="168"/>
      <c r="CE162" s="173">
        <v>7.4</v>
      </c>
      <c r="CF162" s="173">
        <v>399</v>
      </c>
      <c r="CG162" s="173">
        <v>26</v>
      </c>
      <c r="CH162" s="174"/>
      <c r="CI162" s="18">
        <v>744</v>
      </c>
      <c r="CJ162" s="18">
        <v>436</v>
      </c>
      <c r="CK162" s="175">
        <f t="shared" si="430"/>
        <v>0.58602150537634412</v>
      </c>
      <c r="CL162" s="168"/>
      <c r="CM162" s="173">
        <v>4.2</v>
      </c>
      <c r="CN162" s="173">
        <v>176</v>
      </c>
      <c r="CO162" s="173">
        <v>10</v>
      </c>
      <c r="CP162" s="174"/>
      <c r="CQ162" s="18">
        <v>273</v>
      </c>
      <c r="CR162" s="18">
        <v>113</v>
      </c>
      <c r="CS162" s="175">
        <f t="shared" si="431"/>
        <v>0.41391941391941389</v>
      </c>
      <c r="CT162" s="168"/>
      <c r="CU162" s="173">
        <v>10.5</v>
      </c>
      <c r="CV162" s="173">
        <v>506</v>
      </c>
      <c r="CW162" s="173">
        <v>16</v>
      </c>
      <c r="CX162" s="174"/>
      <c r="CY162" s="18">
        <v>413</v>
      </c>
      <c r="CZ162" s="18">
        <v>-40</v>
      </c>
      <c r="DA162" s="175">
        <f t="shared" si="432"/>
        <v>-9.6852300242130748E-2</v>
      </c>
      <c r="DB162" s="168"/>
      <c r="DC162" s="173">
        <v>8</v>
      </c>
      <c r="DD162" s="173">
        <v>346</v>
      </c>
      <c r="DE162" s="173">
        <v>16</v>
      </c>
      <c r="DF162" s="174"/>
      <c r="DG162" s="18">
        <v>420</v>
      </c>
      <c r="DH162" s="18">
        <v>123</v>
      </c>
      <c r="DI162" s="175">
        <f t="shared" si="433"/>
        <v>0.29285714285714287</v>
      </c>
      <c r="DJ162" s="168"/>
      <c r="DK162" s="173"/>
      <c r="DL162" s="173"/>
      <c r="DM162" s="173"/>
      <c r="DN162" s="174"/>
      <c r="DO162" s="18"/>
      <c r="DP162" s="18"/>
      <c r="DQ162" s="175">
        <f t="shared" si="434"/>
        <v>0</v>
      </c>
      <c r="DR162" s="168"/>
      <c r="DS162" s="173">
        <v>4</v>
      </c>
      <c r="DT162" s="173">
        <v>112</v>
      </c>
      <c r="DU162" s="173">
        <v>4</v>
      </c>
      <c r="DV162" s="174"/>
      <c r="DW162" s="18">
        <v>147</v>
      </c>
      <c r="DX162" s="18">
        <v>23</v>
      </c>
      <c r="DY162" s="175">
        <f t="shared" si="435"/>
        <v>0.15646258503401361</v>
      </c>
      <c r="DZ162" s="168"/>
      <c r="EA162" s="173">
        <v>6</v>
      </c>
      <c r="EB162" s="173">
        <v>398</v>
      </c>
      <c r="EC162" s="173">
        <v>13</v>
      </c>
      <c r="ED162" s="174"/>
      <c r="EE162" s="18">
        <v>344</v>
      </c>
      <c r="EF162" s="18">
        <v>58</v>
      </c>
      <c r="EG162" s="175">
        <f t="shared" si="436"/>
        <v>0.16860465116279069</v>
      </c>
      <c r="EH162" s="168"/>
      <c r="EI162" s="173"/>
      <c r="EJ162" s="173"/>
      <c r="EK162" s="173"/>
      <c r="EL162" s="174"/>
      <c r="EM162" s="18"/>
      <c r="EN162" s="18"/>
      <c r="EO162" s="175">
        <f t="shared" si="840"/>
        <v>0</v>
      </c>
      <c r="EP162" s="168"/>
      <c r="EQ162" s="173">
        <v>1.4</v>
      </c>
      <c r="ER162" s="173">
        <v>88</v>
      </c>
      <c r="ES162" s="173">
        <v>3</v>
      </c>
      <c r="ET162" s="174"/>
      <c r="EU162" s="18">
        <v>103</v>
      </c>
      <c r="EV162" s="18">
        <v>38</v>
      </c>
      <c r="EW162" s="175">
        <f t="shared" si="438"/>
        <v>0.36893203883495146</v>
      </c>
      <c r="EX162" s="168"/>
      <c r="EY162" s="173"/>
      <c r="EZ162" s="173"/>
      <c r="FA162" s="173"/>
      <c r="FB162" s="174"/>
      <c r="FC162" s="18"/>
      <c r="FD162" s="18"/>
      <c r="FE162" s="175">
        <f t="shared" si="439"/>
        <v>0</v>
      </c>
      <c r="FF162" s="168"/>
      <c r="FG162" s="173"/>
      <c r="FH162" s="173"/>
      <c r="FI162" s="173"/>
      <c r="FJ162" s="174"/>
      <c r="FK162" s="18"/>
      <c r="FL162" s="18"/>
      <c r="FM162" s="175">
        <f t="shared" si="440"/>
        <v>0</v>
      </c>
      <c r="FN162" s="168"/>
    </row>
    <row r="163" spans="1:170" ht="16">
      <c r="A163" s="48" t="s">
        <v>42</v>
      </c>
      <c r="B163" s="23"/>
      <c r="C163" s="49">
        <f t="shared" ref="C163:E163" si="1325">SUM(C158:C162)</f>
        <v>19.399999999999999</v>
      </c>
      <c r="D163" s="49">
        <f t="shared" si="1325"/>
        <v>345</v>
      </c>
      <c r="E163" s="49">
        <f t="shared" si="1325"/>
        <v>23</v>
      </c>
      <c r="F163" s="50">
        <f t="shared" ref="F163:F164" si="1326">IFERROR(SUM(D163/E163),0)</f>
        <v>15</v>
      </c>
      <c r="G163" s="51">
        <f t="shared" ref="G163:H163" si="1327">SUM(G158:G162)</f>
        <v>931</v>
      </c>
      <c r="H163" s="51">
        <f t="shared" si="1327"/>
        <v>381</v>
      </c>
      <c r="I163" s="52">
        <f t="shared" si="420"/>
        <v>0.40923737916219122</v>
      </c>
      <c r="J163" s="23"/>
      <c r="K163" s="49">
        <f t="shared" ref="K163:M163" si="1328">SUM(K158:K162)</f>
        <v>0</v>
      </c>
      <c r="L163" s="49">
        <f t="shared" si="1328"/>
        <v>0</v>
      </c>
      <c r="M163" s="49">
        <f t="shared" si="1328"/>
        <v>0</v>
      </c>
      <c r="N163" s="50">
        <f t="shared" ref="N163:N164" si="1329">IFERROR(SUM(L163/M163),0)</f>
        <v>0</v>
      </c>
      <c r="O163" s="51">
        <f t="shared" ref="O163:P163" si="1330">SUM(O158:O162)</f>
        <v>0</v>
      </c>
      <c r="P163" s="51">
        <f t="shared" si="1330"/>
        <v>0</v>
      </c>
      <c r="Q163" s="52">
        <f t="shared" si="421"/>
        <v>0</v>
      </c>
      <c r="R163" s="23"/>
      <c r="S163" s="49">
        <f t="shared" ref="S163:U163" si="1331">SUM(S158:S162)</f>
        <v>0</v>
      </c>
      <c r="T163" s="49">
        <f t="shared" si="1331"/>
        <v>0</v>
      </c>
      <c r="U163" s="49">
        <f t="shared" si="1331"/>
        <v>0</v>
      </c>
      <c r="V163" s="50">
        <f t="shared" ref="V163:V164" si="1332">IFERROR(SUM(T163/U163),0)</f>
        <v>0</v>
      </c>
      <c r="W163" s="51">
        <f t="shared" ref="W163:X163" si="1333">SUM(W158:W162)</f>
        <v>0</v>
      </c>
      <c r="X163" s="51">
        <f t="shared" si="1333"/>
        <v>0</v>
      </c>
      <c r="Y163" s="52">
        <f t="shared" si="422"/>
        <v>0</v>
      </c>
      <c r="Z163" s="23"/>
      <c r="AA163" s="49">
        <f t="shared" ref="AA163:AC163" si="1334">SUM(AA158:AA162)</f>
        <v>32</v>
      </c>
      <c r="AB163" s="49">
        <f t="shared" si="1334"/>
        <v>1565</v>
      </c>
      <c r="AC163" s="49">
        <f t="shared" si="1334"/>
        <v>103</v>
      </c>
      <c r="AD163" s="50">
        <f t="shared" ref="AD163:AD164" si="1335">IFERROR(SUM(AB163/AC163),0)</f>
        <v>15.194174757281553</v>
      </c>
      <c r="AE163" s="51">
        <f t="shared" ref="AE163:AF163" si="1336">SUM(AE158:AE162)</f>
        <v>2985</v>
      </c>
      <c r="AF163" s="51">
        <f t="shared" si="1336"/>
        <v>1442</v>
      </c>
      <c r="AG163" s="52">
        <f t="shared" si="423"/>
        <v>0.4830820770519263</v>
      </c>
      <c r="AH163" s="23"/>
      <c r="AI163" s="49">
        <f t="shared" ref="AI163:AK163" si="1337">SUM(AI158:AI162)</f>
        <v>12</v>
      </c>
      <c r="AJ163" s="49">
        <f t="shared" si="1337"/>
        <v>517</v>
      </c>
      <c r="AK163" s="49">
        <f t="shared" si="1337"/>
        <v>42</v>
      </c>
      <c r="AL163" s="50">
        <f t="shared" ref="AL163:AL164" si="1338">IFERROR(SUM(AJ163/AK163),0)</f>
        <v>12.30952380952381</v>
      </c>
      <c r="AM163" s="51">
        <f t="shared" ref="AM163:AN163" si="1339">SUM(AM158:AM162)</f>
        <v>1279</v>
      </c>
      <c r="AN163" s="51">
        <f t="shared" si="1339"/>
        <v>784</v>
      </c>
      <c r="AO163" s="52">
        <f t="shared" si="883"/>
        <v>0.61297888975762316</v>
      </c>
      <c r="AP163" s="23"/>
      <c r="AQ163" s="49">
        <f t="shared" ref="AQ163:AS163" si="1340">SUM(AQ158:AQ162)</f>
        <v>36</v>
      </c>
      <c r="AR163" s="49">
        <f t="shared" si="1340"/>
        <v>1627</v>
      </c>
      <c r="AS163" s="49">
        <f t="shared" si="1340"/>
        <v>72</v>
      </c>
      <c r="AT163" s="50">
        <f t="shared" ref="AT163:AT164" si="1341">IFERROR(SUM(AR163/AS163),0)</f>
        <v>22.597222222222221</v>
      </c>
      <c r="AU163" s="51">
        <f t="shared" ref="AU163:AV163" si="1342">SUM(AU158:AU162)</f>
        <v>2125</v>
      </c>
      <c r="AV163" s="51">
        <f t="shared" si="1342"/>
        <v>423</v>
      </c>
      <c r="AW163" s="52">
        <f t="shared" si="425"/>
        <v>0.19905882352941176</v>
      </c>
      <c r="AX163" s="23"/>
      <c r="AY163" s="49">
        <f t="shared" ref="AY163:BA163" si="1343">SUM(AY158:AY162)</f>
        <v>40</v>
      </c>
      <c r="AZ163" s="49">
        <f t="shared" si="1343"/>
        <v>1402</v>
      </c>
      <c r="BA163" s="49">
        <f t="shared" si="1343"/>
        <v>72</v>
      </c>
      <c r="BB163" s="50">
        <f t="shared" ref="BB163:BB164" si="1344">IFERROR(SUM(AZ163/BA163),0)</f>
        <v>19.472222222222221</v>
      </c>
      <c r="BC163" s="51">
        <f t="shared" ref="BC163:BD163" si="1345">SUM(BC158:BC162)</f>
        <v>2229</v>
      </c>
      <c r="BD163" s="51">
        <f t="shared" si="1345"/>
        <v>664</v>
      </c>
      <c r="BE163" s="52">
        <f t="shared" si="426"/>
        <v>0.29789143113503813</v>
      </c>
      <c r="BF163" s="23"/>
      <c r="BG163" s="49">
        <f t="shared" ref="BG163:BI163" si="1346">SUM(BG158:BG162)</f>
        <v>26.5</v>
      </c>
      <c r="BH163" s="49">
        <f t="shared" si="1346"/>
        <v>1385</v>
      </c>
      <c r="BI163" s="49">
        <f t="shared" si="1346"/>
        <v>53</v>
      </c>
      <c r="BJ163" s="50">
        <f t="shared" ref="BJ163:BJ164" si="1347">IFERROR(SUM(BH163/BI163),0)</f>
        <v>26.132075471698112</v>
      </c>
      <c r="BK163" s="51">
        <f t="shared" ref="BK163:BL163" si="1348">SUM(BK158:BK162)</f>
        <v>1382</v>
      </c>
      <c r="BL163" s="51">
        <f t="shared" si="1348"/>
        <v>287</v>
      </c>
      <c r="BM163" s="52">
        <f t="shared" si="427"/>
        <v>0.20767004341534009</v>
      </c>
      <c r="BN163" s="23"/>
      <c r="BO163" s="49">
        <f t="shared" ref="BO163:BQ163" si="1349">SUM(BO158:BO162)</f>
        <v>19.200000000000003</v>
      </c>
      <c r="BP163" s="49">
        <f t="shared" si="1349"/>
        <v>462</v>
      </c>
      <c r="BQ163" s="49">
        <f t="shared" si="1349"/>
        <v>38</v>
      </c>
      <c r="BR163" s="50">
        <f t="shared" ref="BR163:BR164" si="1350">IFERROR(SUM(BP163/BQ163),0)</f>
        <v>12.157894736842104</v>
      </c>
      <c r="BS163" s="51">
        <f t="shared" ref="BS163:BT163" si="1351">SUM(BS158:BS162)</f>
        <v>909</v>
      </c>
      <c r="BT163" s="51">
        <f t="shared" si="1351"/>
        <v>334</v>
      </c>
      <c r="BU163" s="52">
        <f t="shared" si="428"/>
        <v>0.36743674367436746</v>
      </c>
      <c r="BV163" s="23"/>
      <c r="BW163" s="49">
        <f t="shared" ref="BW163:BY163" si="1352">SUM(BW158:BW162)</f>
        <v>9.6</v>
      </c>
      <c r="BX163" s="49">
        <f t="shared" si="1352"/>
        <v>655</v>
      </c>
      <c r="BY163" s="49">
        <f t="shared" si="1352"/>
        <v>25</v>
      </c>
      <c r="BZ163" s="50">
        <f t="shared" ref="BZ163:BZ164" si="1353">IFERROR(SUM(BX163/BY163),0)</f>
        <v>26.2</v>
      </c>
      <c r="CA163" s="51">
        <f t="shared" ref="CA163:CB163" si="1354">SUM(CA158:CA162)</f>
        <v>653</v>
      </c>
      <c r="CB163" s="51">
        <f t="shared" si="1354"/>
        <v>171</v>
      </c>
      <c r="CC163" s="52">
        <f t="shared" si="429"/>
        <v>0.26186830015313933</v>
      </c>
      <c r="CD163" s="23"/>
      <c r="CE163" s="49">
        <f t="shared" ref="CE163:CG163" si="1355">SUM(CE158:CE162)</f>
        <v>39.4</v>
      </c>
      <c r="CF163" s="49">
        <f t="shared" si="1355"/>
        <v>2120</v>
      </c>
      <c r="CG163" s="49">
        <f t="shared" si="1355"/>
        <v>115</v>
      </c>
      <c r="CH163" s="50">
        <f t="shared" ref="CH163:CH164" si="1356">IFERROR(SUM(CF163/CG163),0)</f>
        <v>18.434782608695652</v>
      </c>
      <c r="CI163" s="51">
        <f t="shared" ref="CI163:CJ163" si="1357">SUM(CI158:CI162)</f>
        <v>3521</v>
      </c>
      <c r="CJ163" s="51">
        <f t="shared" si="1357"/>
        <v>1786</v>
      </c>
      <c r="CK163" s="52">
        <f t="shared" si="430"/>
        <v>0.50724226072138601</v>
      </c>
      <c r="CL163" s="23"/>
      <c r="CM163" s="49">
        <f t="shared" ref="CM163:CO163" si="1358">SUM(CM158:CM162)</f>
        <v>20.100000000000001</v>
      </c>
      <c r="CN163" s="49">
        <f t="shared" si="1358"/>
        <v>881</v>
      </c>
      <c r="CO163" s="49">
        <f t="shared" si="1358"/>
        <v>61</v>
      </c>
      <c r="CP163" s="50">
        <f t="shared" ref="CP163:CP164" si="1359">IFERROR(SUM(CN163/CO163),0)</f>
        <v>14.442622950819672</v>
      </c>
      <c r="CQ163" s="51">
        <f t="shared" ref="CQ163:CR163" si="1360">SUM(CQ158:CQ162)</f>
        <v>1367</v>
      </c>
      <c r="CR163" s="51">
        <f t="shared" si="1360"/>
        <v>558</v>
      </c>
      <c r="CS163" s="52">
        <f t="shared" si="431"/>
        <v>0.40819312362838334</v>
      </c>
      <c r="CT163" s="23"/>
      <c r="CU163" s="49">
        <f t="shared" ref="CU163:CW163" si="1361">SUM(CU158:CU162)</f>
        <v>31.3</v>
      </c>
      <c r="CV163" s="49">
        <f t="shared" si="1361"/>
        <v>1599</v>
      </c>
      <c r="CW163" s="49">
        <f t="shared" si="1361"/>
        <v>80</v>
      </c>
      <c r="CX163" s="50">
        <f t="shared" ref="CX163:CX164" si="1362">IFERROR(SUM(CV163/CW163),0)</f>
        <v>19.987500000000001</v>
      </c>
      <c r="CY163" s="51">
        <f t="shared" ref="CY163:CZ163" si="1363">SUM(CY158:CY162)</f>
        <v>1772</v>
      </c>
      <c r="CZ163" s="51">
        <f t="shared" si="1363"/>
        <v>319</v>
      </c>
      <c r="DA163" s="52">
        <f t="shared" si="432"/>
        <v>0.18002257336343114</v>
      </c>
      <c r="DB163" s="23"/>
      <c r="DC163" s="49">
        <f t="shared" ref="DC163:DE163" si="1364">SUM(DC158:DC162)</f>
        <v>26.2</v>
      </c>
      <c r="DD163" s="49">
        <f t="shared" si="1364"/>
        <v>1128</v>
      </c>
      <c r="DE163" s="49">
        <f t="shared" si="1364"/>
        <v>47</v>
      </c>
      <c r="DF163" s="50">
        <f t="shared" ref="DF163:DF164" si="1365">IFERROR(SUM(DD163/DE163),0)</f>
        <v>24</v>
      </c>
      <c r="DG163" s="51">
        <f t="shared" ref="DG163:DH163" si="1366">SUM(DG158:DG162)</f>
        <v>1249</v>
      </c>
      <c r="DH163" s="51">
        <f t="shared" si="1366"/>
        <v>232</v>
      </c>
      <c r="DI163" s="52">
        <f t="shared" si="433"/>
        <v>0.18574859887910328</v>
      </c>
      <c r="DJ163" s="23"/>
      <c r="DK163" s="49">
        <f t="shared" ref="DK163:DM163" si="1367">SUM(DK158:DK162)</f>
        <v>0</v>
      </c>
      <c r="DL163" s="49">
        <f t="shared" si="1367"/>
        <v>0</v>
      </c>
      <c r="DM163" s="49">
        <f t="shared" si="1367"/>
        <v>0</v>
      </c>
      <c r="DN163" s="50">
        <f t="shared" ref="DN163:DN164" si="1368">IFERROR(SUM(DL163/DM163),0)</f>
        <v>0</v>
      </c>
      <c r="DO163" s="51">
        <f t="shared" ref="DO163:DP163" si="1369">SUM(DO158:DO162)</f>
        <v>0</v>
      </c>
      <c r="DP163" s="51">
        <f t="shared" si="1369"/>
        <v>0</v>
      </c>
      <c r="DQ163" s="52">
        <f t="shared" si="434"/>
        <v>0</v>
      </c>
      <c r="DR163" s="23"/>
      <c r="DS163" s="49">
        <f t="shared" ref="DS163:DU163" si="1370">SUM(DS158:DS162)</f>
        <v>20</v>
      </c>
      <c r="DT163" s="49">
        <f t="shared" si="1370"/>
        <v>669</v>
      </c>
      <c r="DU163" s="49">
        <f t="shared" si="1370"/>
        <v>29</v>
      </c>
      <c r="DV163" s="50">
        <f t="shared" ref="DV163:DV164" si="1371">IFERROR(SUM(DT163/DU163),0)</f>
        <v>23.068965517241381</v>
      </c>
      <c r="DW163" s="51">
        <f t="shared" ref="DW163:DX163" si="1372">SUM(DW158:DW162)</f>
        <v>863</v>
      </c>
      <c r="DX163" s="51">
        <f t="shared" si="1372"/>
        <v>167</v>
      </c>
      <c r="DY163" s="52">
        <f t="shared" si="435"/>
        <v>0.19351100811123986</v>
      </c>
      <c r="DZ163" s="23"/>
      <c r="EA163" s="49">
        <f t="shared" ref="EA163:EC163" si="1373">SUM(EA158:EA162)</f>
        <v>26</v>
      </c>
      <c r="EB163" s="49">
        <f t="shared" si="1373"/>
        <v>1497</v>
      </c>
      <c r="EC163" s="49">
        <f t="shared" si="1373"/>
        <v>84</v>
      </c>
      <c r="ED163" s="50">
        <f t="shared" ref="ED163:ED164" si="1374">IFERROR(SUM(EB163/EC163),0)</f>
        <v>17.821428571428573</v>
      </c>
      <c r="EE163" s="51">
        <f t="shared" ref="EE163:EF163" si="1375">SUM(EE158:EE162)</f>
        <v>2516</v>
      </c>
      <c r="EF163" s="51">
        <f t="shared" si="1375"/>
        <v>1371</v>
      </c>
      <c r="EG163" s="52">
        <f t="shared" si="436"/>
        <v>0.54491255961844198</v>
      </c>
      <c r="EH163" s="23"/>
      <c r="EI163" s="49">
        <f t="shared" ref="EI163:EK163" si="1376">SUM(EI158:EI162)</f>
        <v>0</v>
      </c>
      <c r="EJ163" s="49">
        <f t="shared" si="1376"/>
        <v>0</v>
      </c>
      <c r="EK163" s="49">
        <f t="shared" si="1376"/>
        <v>0</v>
      </c>
      <c r="EL163" s="50">
        <f t="shared" ref="EL163:EL164" si="1377">IFERROR(SUM(EJ163/EK163),0)</f>
        <v>0</v>
      </c>
      <c r="EM163" s="51">
        <f t="shared" ref="EM163:EN163" si="1378">SUM(EM158:EM162)</f>
        <v>0</v>
      </c>
      <c r="EN163" s="51">
        <f t="shared" si="1378"/>
        <v>0</v>
      </c>
      <c r="EO163" s="52">
        <f t="shared" si="840"/>
        <v>0</v>
      </c>
      <c r="EP163" s="23"/>
      <c r="EQ163" s="49">
        <f t="shared" ref="EQ163:ES163" si="1379">SUM(EQ158:EQ162)</f>
        <v>20.799999999999997</v>
      </c>
      <c r="ER163" s="49">
        <f t="shared" si="1379"/>
        <v>1137</v>
      </c>
      <c r="ES163" s="49">
        <f t="shared" si="1379"/>
        <v>36</v>
      </c>
      <c r="ET163" s="50">
        <f t="shared" ref="ET163:ET164" si="1380">IFERROR(SUM(ER163/ES163),0)</f>
        <v>31.583333333333332</v>
      </c>
      <c r="EU163" s="51">
        <f t="shared" ref="EU163:EV163" si="1381">SUM(EU158:EU162)</f>
        <v>1215</v>
      </c>
      <c r="EV163" s="51">
        <f t="shared" si="1381"/>
        <v>275</v>
      </c>
      <c r="EW163" s="52">
        <f t="shared" si="438"/>
        <v>0.22633744855967078</v>
      </c>
      <c r="EX163" s="23"/>
      <c r="EY163" s="49">
        <f t="shared" ref="EY163:FA163" si="1382">SUM(EY158:EY162)</f>
        <v>20.399999999999999</v>
      </c>
      <c r="EZ163" s="49">
        <f t="shared" si="1382"/>
        <v>755</v>
      </c>
      <c r="FA163" s="49">
        <f t="shared" si="1382"/>
        <v>44</v>
      </c>
      <c r="FB163" s="50">
        <f t="shared" ref="FB163:FB164" si="1383">IFERROR(SUM(EZ163/FA163),0)</f>
        <v>17.15909090909091</v>
      </c>
      <c r="FC163" s="51">
        <f t="shared" ref="FC163:FD163" si="1384">SUM(FC158:FC162)</f>
        <v>825</v>
      </c>
      <c r="FD163" s="51">
        <f t="shared" si="1384"/>
        <v>38</v>
      </c>
      <c r="FE163" s="52">
        <f t="shared" si="439"/>
        <v>4.6060606060606059E-2</v>
      </c>
      <c r="FF163" s="23"/>
      <c r="FG163" s="49">
        <f t="shared" ref="FG163:FI163" si="1385">SUM(FG158:FG162)</f>
        <v>0</v>
      </c>
      <c r="FH163" s="49">
        <f t="shared" si="1385"/>
        <v>0</v>
      </c>
      <c r="FI163" s="49">
        <f t="shared" si="1385"/>
        <v>0</v>
      </c>
      <c r="FJ163" s="50">
        <f t="shared" ref="FJ163:FJ164" si="1386">IFERROR(SUM(FH163/FI163),0)</f>
        <v>0</v>
      </c>
      <c r="FK163" s="51">
        <f t="shared" ref="FK163:FL163" si="1387">SUM(FK158:FK162)</f>
        <v>0</v>
      </c>
      <c r="FL163" s="51">
        <f t="shared" si="1387"/>
        <v>0</v>
      </c>
      <c r="FM163" s="52">
        <f t="shared" si="440"/>
        <v>0</v>
      </c>
      <c r="FN163" s="23"/>
    </row>
    <row r="164" spans="1:170" ht="16">
      <c r="A164" s="99" t="s">
        <v>47</v>
      </c>
      <c r="B164" s="100"/>
      <c r="C164" s="104">
        <f t="shared" ref="C164:E164" si="1388">SUM(C140:C144,C146:C150,C152:C156,C158:C162)</f>
        <v>78</v>
      </c>
      <c r="D164" s="104">
        <f t="shared" si="1388"/>
        <v>1908</v>
      </c>
      <c r="E164" s="104">
        <f t="shared" si="1388"/>
        <v>88</v>
      </c>
      <c r="F164" s="108">
        <f t="shared" si="1326"/>
        <v>21.681818181818183</v>
      </c>
      <c r="G164" s="110">
        <f t="shared" ref="G164:H164" si="1389">SUM(G140:G144,G146:G150,G152:G156,G158:G162)</f>
        <v>3312</v>
      </c>
      <c r="H164" s="110">
        <f t="shared" si="1389"/>
        <v>920</v>
      </c>
      <c r="I164" s="112">
        <f t="shared" si="420"/>
        <v>0.27777777777777779</v>
      </c>
      <c r="J164" s="100"/>
      <c r="K164" s="104">
        <f t="shared" ref="K164:M164" si="1390">SUM(K140:K144,K146:K150,K152:K156,K158:K162)</f>
        <v>0</v>
      </c>
      <c r="L164" s="104">
        <f t="shared" si="1390"/>
        <v>0</v>
      </c>
      <c r="M164" s="104">
        <f t="shared" si="1390"/>
        <v>0</v>
      </c>
      <c r="N164" s="108">
        <f t="shared" si="1329"/>
        <v>0</v>
      </c>
      <c r="O164" s="110">
        <f t="shared" ref="O164:P164" si="1391">SUM(O140:O144,O146:O150,O152:O156,O158:O162)</f>
        <v>0</v>
      </c>
      <c r="P164" s="110">
        <f t="shared" si="1391"/>
        <v>0</v>
      </c>
      <c r="Q164" s="112">
        <f t="shared" si="421"/>
        <v>0</v>
      </c>
      <c r="R164" s="100"/>
      <c r="S164" s="104">
        <f t="shared" ref="S164:U164" si="1392">SUM(S140:S144,S146:S150,S152:S156,S158:S162)</f>
        <v>72</v>
      </c>
      <c r="T164" s="104">
        <f t="shared" si="1392"/>
        <v>3153</v>
      </c>
      <c r="U164" s="104">
        <f t="shared" si="1392"/>
        <v>171</v>
      </c>
      <c r="V164" s="108">
        <f t="shared" si="1332"/>
        <v>18.438596491228068</v>
      </c>
      <c r="W164" s="110">
        <f t="shared" ref="W164:X164" si="1393">SUM(W140:W144,W146:W150,W152:W156,W158:W162)</f>
        <v>4319</v>
      </c>
      <c r="X164" s="110">
        <f t="shared" si="1393"/>
        <v>1059</v>
      </c>
      <c r="Y164" s="112">
        <f t="shared" si="422"/>
        <v>0.24519564714054179</v>
      </c>
      <c r="Z164" s="100"/>
      <c r="AA164" s="104">
        <f t="shared" ref="AA164:AC164" si="1394">SUM(AA140:AA144,AA146:AA150,AA152:AA156,AA158:AA162)</f>
        <v>149</v>
      </c>
      <c r="AB164" s="104">
        <f t="shared" si="1394"/>
        <v>6915</v>
      </c>
      <c r="AC164" s="104">
        <f t="shared" si="1394"/>
        <v>438</v>
      </c>
      <c r="AD164" s="108">
        <f t="shared" si="1335"/>
        <v>15.787671232876713</v>
      </c>
      <c r="AE164" s="110">
        <f t="shared" ref="AE164:AF164" si="1395">SUM(AE140:AE144,AE146:AE150,AE152:AE156,AE158:AE162)</f>
        <v>13565</v>
      </c>
      <c r="AF164" s="110">
        <f t="shared" si="1395"/>
        <v>6572</v>
      </c>
      <c r="AG164" s="112">
        <f t="shared" si="423"/>
        <v>0.48448212311094729</v>
      </c>
      <c r="AH164" s="100"/>
      <c r="AI164" s="104">
        <f t="shared" ref="AI164:AK164" si="1396">SUM(AI140:AI144,AI146:AI150,AI152:AI156,AI158:AI162)</f>
        <v>38.700000000000003</v>
      </c>
      <c r="AJ164" s="104">
        <f t="shared" si="1396"/>
        <v>1886</v>
      </c>
      <c r="AK164" s="104">
        <f t="shared" si="1396"/>
        <v>145</v>
      </c>
      <c r="AL164" s="108">
        <f t="shared" si="1338"/>
        <v>13.006896551724138</v>
      </c>
      <c r="AM164" s="110">
        <f t="shared" ref="AM164:AN164" si="1397">SUM(AM140:AM144,AM146:AM150,AM152:AM156,AM158:AM162)</f>
        <v>3979</v>
      </c>
      <c r="AN164" s="110">
        <f t="shared" si="1397"/>
        <v>2327</v>
      </c>
      <c r="AO164" s="112">
        <f t="shared" si="883"/>
        <v>0.58482030660970097</v>
      </c>
      <c r="AP164" s="100"/>
      <c r="AQ164" s="104">
        <f t="shared" ref="AQ164:AS164" si="1398">SUM(AQ140:AQ144,AQ146:AQ150,AQ152:AQ156,AQ158:AQ162)</f>
        <v>156</v>
      </c>
      <c r="AR164" s="104">
        <f t="shared" si="1398"/>
        <v>6897</v>
      </c>
      <c r="AS164" s="104">
        <f t="shared" si="1398"/>
        <v>344</v>
      </c>
      <c r="AT164" s="108">
        <f t="shared" si="1341"/>
        <v>20.049418604651162</v>
      </c>
      <c r="AU164" s="110">
        <f t="shared" ref="AU164:AV164" si="1399">SUM(AU140:AU144,AU146:AU150,AU152:AU156,AU158:AU162)</f>
        <v>10188</v>
      </c>
      <c r="AV164" s="110">
        <f t="shared" si="1399"/>
        <v>2948</v>
      </c>
      <c r="AW164" s="112">
        <f t="shared" si="425"/>
        <v>0.28936003140950139</v>
      </c>
      <c r="AX164" s="100"/>
      <c r="AY164" s="104">
        <f t="shared" ref="AY164:BA164" si="1400">SUM(AY140:AY144,AY146:AY150,AY152:AY156,AY158:AY162)</f>
        <v>160</v>
      </c>
      <c r="AZ164" s="104">
        <f t="shared" si="1400"/>
        <v>5775</v>
      </c>
      <c r="BA164" s="104">
        <f t="shared" si="1400"/>
        <v>314</v>
      </c>
      <c r="BB164" s="108">
        <f t="shared" si="1344"/>
        <v>18.391719745222929</v>
      </c>
      <c r="BC164" s="110">
        <f t="shared" ref="BC164:BD164" si="1401">SUM(BC140:BC144,BC146:BC150,BC152:BC156,BC158:BC162)</f>
        <v>9434</v>
      </c>
      <c r="BD164" s="110">
        <f t="shared" si="1401"/>
        <v>2661</v>
      </c>
      <c r="BE164" s="112">
        <f t="shared" si="426"/>
        <v>0.28206487174051303</v>
      </c>
      <c r="BF164" s="100"/>
      <c r="BG164" s="104">
        <f t="shared" ref="BG164:BI164" si="1402">SUM(BG140:BG144,BG146:BG150,BG152:BG156,BG158:BG162)</f>
        <v>112.7</v>
      </c>
      <c r="BH164" s="104">
        <f t="shared" si="1402"/>
        <v>6997</v>
      </c>
      <c r="BI164" s="104">
        <f t="shared" si="1402"/>
        <v>238</v>
      </c>
      <c r="BJ164" s="108">
        <f t="shared" si="1347"/>
        <v>29.399159663865547</v>
      </c>
      <c r="BK164" s="110">
        <f t="shared" ref="BK164:BL164" si="1403">SUM(BK140:BK144,BK146:BK150,BK152:BK156,BK158:BK162)</f>
        <v>6201</v>
      </c>
      <c r="BL164" s="110">
        <f t="shared" si="1403"/>
        <v>1086</v>
      </c>
      <c r="BM164" s="112">
        <f t="shared" si="427"/>
        <v>0.17513304305757135</v>
      </c>
      <c r="BN164" s="100"/>
      <c r="BO164" s="104">
        <f t="shared" ref="BO164:BQ164" si="1404">SUM(BO140:BO144,BO146:BO150,BO152:BO156,BO158:BO162)</f>
        <v>59.599999999999994</v>
      </c>
      <c r="BP164" s="104">
        <f t="shared" si="1404"/>
        <v>1215</v>
      </c>
      <c r="BQ164" s="104">
        <f t="shared" si="1404"/>
        <v>84</v>
      </c>
      <c r="BR164" s="108">
        <f t="shared" si="1350"/>
        <v>14.464285714285714</v>
      </c>
      <c r="BS164" s="110">
        <f t="shared" ref="BS164:BT164" si="1405">SUM(BS140:BS144,BS146:BS150,BS152:BS156,BS158:BS162)</f>
        <v>2760</v>
      </c>
      <c r="BT164" s="110">
        <f t="shared" si="1405"/>
        <v>1075</v>
      </c>
      <c r="BU164" s="112">
        <f t="shared" si="428"/>
        <v>0.38949275362318841</v>
      </c>
      <c r="BV164" s="100"/>
      <c r="BW164" s="104">
        <f t="shared" ref="BW164:BY164" si="1406">SUM(BW140:BW144,BW146:BW150,BW152:BW156,BW158:BW162)</f>
        <v>51.499999999999993</v>
      </c>
      <c r="BX164" s="104">
        <f t="shared" si="1406"/>
        <v>2878</v>
      </c>
      <c r="BY164" s="104">
        <f t="shared" si="1406"/>
        <v>135</v>
      </c>
      <c r="BZ164" s="108">
        <f t="shared" si="1353"/>
        <v>21.31851851851852</v>
      </c>
      <c r="CA164" s="110">
        <f t="shared" ref="CA164:CB164" si="1407">SUM(CA140:CA144,CA146:CA150,CA152:CA156,CA158:CA162)</f>
        <v>3371</v>
      </c>
      <c r="CB164" s="110">
        <f t="shared" si="1407"/>
        <v>1134</v>
      </c>
      <c r="CC164" s="112">
        <f t="shared" si="429"/>
        <v>0.33639869474933254</v>
      </c>
      <c r="CD164" s="100"/>
      <c r="CE164" s="104">
        <f t="shared" ref="CE164:CG164" si="1408">SUM(CE140:CE144,CE146:CE150,CE152:CE156,CE158:CE162)</f>
        <v>155.20000000000002</v>
      </c>
      <c r="CF164" s="104">
        <f t="shared" si="1408"/>
        <v>8407</v>
      </c>
      <c r="CG164" s="104">
        <f t="shared" si="1408"/>
        <v>434</v>
      </c>
      <c r="CH164" s="108">
        <f t="shared" si="1356"/>
        <v>19.370967741935484</v>
      </c>
      <c r="CI164" s="110">
        <f t="shared" ref="CI164:CJ164" si="1409">SUM(CI140:CI144,CI146:CI150,CI152:CI156,CI158:CI162)</f>
        <v>12684</v>
      </c>
      <c r="CJ164" s="110">
        <f t="shared" si="1409"/>
        <v>5980</v>
      </c>
      <c r="CK164" s="112">
        <f t="shared" si="430"/>
        <v>0.47146010722169662</v>
      </c>
      <c r="CL164" s="100"/>
      <c r="CM164" s="104">
        <f t="shared" ref="CM164:CO164" si="1410">SUM(CM140:CM144,CM146:CM150,CM152:CM156,CM158:CM162)</f>
        <v>79.600000000000009</v>
      </c>
      <c r="CN164" s="104">
        <f t="shared" si="1410"/>
        <v>3744</v>
      </c>
      <c r="CO164" s="104">
        <f t="shared" si="1410"/>
        <v>282</v>
      </c>
      <c r="CP164" s="108">
        <f t="shared" si="1359"/>
        <v>13.276595744680851</v>
      </c>
      <c r="CQ164" s="110">
        <f t="shared" ref="CQ164:CR164" si="1411">SUM(CQ140:CQ144,CQ146:CQ150,CQ152:CQ156,CQ158:CQ162)</f>
        <v>6841</v>
      </c>
      <c r="CR164" s="110">
        <f t="shared" si="1411"/>
        <v>3533</v>
      </c>
      <c r="CS164" s="112">
        <f t="shared" si="431"/>
        <v>0.51644496418652241</v>
      </c>
      <c r="CT164" s="100"/>
      <c r="CU164" s="104">
        <f t="shared" ref="CU164:CW164" si="1412">SUM(CU140:CU144,CU146:CU150,CU152:CU156,CU158:CU162)</f>
        <v>120.9</v>
      </c>
      <c r="CV164" s="104">
        <f t="shared" si="1412"/>
        <v>6115</v>
      </c>
      <c r="CW164" s="104">
        <f t="shared" si="1412"/>
        <v>335</v>
      </c>
      <c r="CX164" s="108">
        <f t="shared" si="1362"/>
        <v>18.253731343283583</v>
      </c>
      <c r="CY164" s="110">
        <f t="shared" ref="CY164:CZ164" si="1413">SUM(CY140:CY144,CY146:CY150,CY152:CY156,CY158:CY162)</f>
        <v>7201</v>
      </c>
      <c r="CZ164" s="110">
        <f t="shared" si="1413"/>
        <v>1711</v>
      </c>
      <c r="DA164" s="112">
        <f t="shared" si="432"/>
        <v>0.23760588807110122</v>
      </c>
      <c r="DB164" s="100"/>
      <c r="DC164" s="104">
        <f t="shared" ref="DC164:DE164" si="1414">SUM(DC140:DC144,DC146:DC150,DC152:DC156,DC158:DC162)</f>
        <v>127.89999999999999</v>
      </c>
      <c r="DD164" s="104">
        <f t="shared" si="1414"/>
        <v>5577</v>
      </c>
      <c r="DE164" s="104">
        <f t="shared" si="1414"/>
        <v>241</v>
      </c>
      <c r="DF164" s="108">
        <f t="shared" si="1365"/>
        <v>23.141078838174273</v>
      </c>
      <c r="DG164" s="110">
        <f t="shared" ref="DG164:DH164" si="1415">SUM(DG140:DG144,DG146:DG150,DG152:DG156,DG158:DG162)</f>
        <v>6700</v>
      </c>
      <c r="DH164" s="110">
        <f t="shared" si="1415"/>
        <v>1758</v>
      </c>
      <c r="DI164" s="112">
        <f t="shared" si="433"/>
        <v>0.26238805970149254</v>
      </c>
      <c r="DJ164" s="100"/>
      <c r="DK164" s="104">
        <f t="shared" ref="DK164:DM164" si="1416">SUM(DK140:DK144,DK146:DK150,DK152:DK156,DK158:DK162)</f>
        <v>0</v>
      </c>
      <c r="DL164" s="104">
        <f t="shared" si="1416"/>
        <v>0</v>
      </c>
      <c r="DM164" s="104">
        <f t="shared" si="1416"/>
        <v>0</v>
      </c>
      <c r="DN164" s="108">
        <f t="shared" si="1368"/>
        <v>0</v>
      </c>
      <c r="DO164" s="110">
        <f t="shared" ref="DO164:DP164" si="1417">SUM(DO140:DO144,DO146:DO150,DO152:DO156,DO158:DO162)</f>
        <v>0</v>
      </c>
      <c r="DP164" s="110">
        <f t="shared" si="1417"/>
        <v>0</v>
      </c>
      <c r="DQ164" s="112">
        <f t="shared" si="434"/>
        <v>0</v>
      </c>
      <c r="DR164" s="100"/>
      <c r="DS164" s="104">
        <f t="shared" ref="DS164:DU164" si="1418">SUM(DS140:DS144,DS146:DS150,DS152:DS156,DS158:DS162)</f>
        <v>80</v>
      </c>
      <c r="DT164" s="104">
        <f t="shared" si="1418"/>
        <v>2622</v>
      </c>
      <c r="DU164" s="104">
        <f t="shared" si="1418"/>
        <v>140</v>
      </c>
      <c r="DV164" s="108">
        <f t="shared" si="1371"/>
        <v>18.728571428571428</v>
      </c>
      <c r="DW164" s="110">
        <f t="shared" ref="DW164:DX164" si="1419">SUM(DW140:DW144,DW146:DW150,DW152:DW156,DW158:DW162)</f>
        <v>4174</v>
      </c>
      <c r="DX164" s="110">
        <f t="shared" si="1419"/>
        <v>1479</v>
      </c>
      <c r="DY164" s="112">
        <f t="shared" si="435"/>
        <v>0.35433636799233348</v>
      </c>
      <c r="DZ164" s="100"/>
      <c r="EA164" s="104">
        <f t="shared" ref="EA164:EC164" si="1420">SUM(EA140:EA144,EA146:EA150,EA152:EA156,EA158:EA162)</f>
        <v>90.5</v>
      </c>
      <c r="EB164" s="104">
        <f t="shared" si="1420"/>
        <v>5134</v>
      </c>
      <c r="EC164" s="104">
        <f t="shared" si="1420"/>
        <v>305</v>
      </c>
      <c r="ED164" s="108">
        <f t="shared" si="1374"/>
        <v>16.832786885245902</v>
      </c>
      <c r="EE164" s="110">
        <f t="shared" ref="EE164:EF164" si="1421">SUM(EE140:EE144,EE146:EE150,EE152:EE156,EE158:EE162)</f>
        <v>8443</v>
      </c>
      <c r="EF164" s="110">
        <f t="shared" si="1421"/>
        <v>4464</v>
      </c>
      <c r="EG164" s="112">
        <f t="shared" si="436"/>
        <v>0.52872201823996212</v>
      </c>
      <c r="EH164" s="100"/>
      <c r="EI164" s="104">
        <f t="shared" ref="EI164:EK164" si="1422">SUM(EI140:EI144,EI146:EI150,EI152:EI156,EI158:EI162)</f>
        <v>0</v>
      </c>
      <c r="EJ164" s="104">
        <f t="shared" si="1422"/>
        <v>0</v>
      </c>
      <c r="EK164" s="104">
        <f t="shared" si="1422"/>
        <v>0</v>
      </c>
      <c r="EL164" s="108">
        <f t="shared" si="1377"/>
        <v>0</v>
      </c>
      <c r="EM164" s="110">
        <f t="shared" ref="EM164:EN164" si="1423">SUM(EM140:EM144,EM146:EM150,EM152:EM156,EM158:EM162)</f>
        <v>0</v>
      </c>
      <c r="EN164" s="110">
        <f t="shared" si="1423"/>
        <v>0</v>
      </c>
      <c r="EO164" s="112">
        <f t="shared" si="840"/>
        <v>0</v>
      </c>
      <c r="EP164" s="100"/>
      <c r="EQ164" s="104">
        <f t="shared" ref="EQ164:ES164" si="1424">SUM(EQ140:EQ144,EQ146:EQ150,EQ152:EQ156,EQ158:EQ162)</f>
        <v>75.000000000000014</v>
      </c>
      <c r="ER164" s="104">
        <f t="shared" si="1424"/>
        <v>4267</v>
      </c>
      <c r="ES164" s="104">
        <f t="shared" si="1424"/>
        <v>177</v>
      </c>
      <c r="ET164" s="108">
        <f t="shared" si="1380"/>
        <v>24.10734463276836</v>
      </c>
      <c r="EU164" s="110">
        <f t="shared" ref="EU164:EV164" si="1425">SUM(EU140:EU144,EU146:EU150,EU152:EU156,EU158:EU162)</f>
        <v>5910</v>
      </c>
      <c r="EV164" s="110">
        <f t="shared" si="1425"/>
        <v>2450</v>
      </c>
      <c r="EW164" s="112">
        <f t="shared" si="438"/>
        <v>0.41455160744500846</v>
      </c>
      <c r="EX164" s="100"/>
      <c r="EY164" s="104">
        <f t="shared" ref="EY164:FA164" si="1426">SUM(EY140:EY144,EY146:EY150,EY152:EY156,EY158:EY162)</f>
        <v>97.5</v>
      </c>
      <c r="EZ164" s="104">
        <f t="shared" si="1426"/>
        <v>3854</v>
      </c>
      <c r="FA164" s="104">
        <f t="shared" si="1426"/>
        <v>192</v>
      </c>
      <c r="FB164" s="108">
        <f t="shared" si="1383"/>
        <v>20.072916666666668</v>
      </c>
      <c r="FC164" s="110">
        <f t="shared" ref="FC164:FD164" si="1427">SUM(FC140:FC144,FC146:FC150,FC152:FC156,FC158:FC162)</f>
        <v>4076</v>
      </c>
      <c r="FD164" s="110">
        <f t="shared" si="1427"/>
        <v>338</v>
      </c>
      <c r="FE164" s="112">
        <f t="shared" si="439"/>
        <v>8.2924435721295389E-2</v>
      </c>
      <c r="FF164" s="100"/>
      <c r="FG164" s="104">
        <f t="shared" ref="FG164:FI164" si="1428">SUM(FG140:FG144,FG146:FG150,FG152:FG156,FG158:FG162)</f>
        <v>0</v>
      </c>
      <c r="FH164" s="104">
        <f t="shared" si="1428"/>
        <v>0</v>
      </c>
      <c r="FI164" s="104">
        <f t="shared" si="1428"/>
        <v>0</v>
      </c>
      <c r="FJ164" s="108">
        <f t="shared" si="1386"/>
        <v>0</v>
      </c>
      <c r="FK164" s="110">
        <f t="shared" ref="FK164:FL164" si="1429">SUM(FK140:FK144,FK146:FK150,FK152:FK156,FK158:FK162)</f>
        <v>0</v>
      </c>
      <c r="FL164" s="110">
        <f t="shared" si="1429"/>
        <v>0</v>
      </c>
      <c r="FM164" s="112">
        <f t="shared" si="440"/>
        <v>0</v>
      </c>
      <c r="FN164" s="100"/>
    </row>
    <row r="165" spans="1:170" ht="16">
      <c r="A165" s="36">
        <v>42552</v>
      </c>
      <c r="B165" s="23"/>
      <c r="C165" s="37">
        <v>4</v>
      </c>
      <c r="D165" s="37">
        <v>114</v>
      </c>
      <c r="E165" s="37">
        <v>2</v>
      </c>
      <c r="F165" s="38"/>
      <c r="G165" s="39">
        <v>57</v>
      </c>
      <c r="H165" s="39">
        <v>-84</v>
      </c>
      <c r="I165" s="40">
        <f t="shared" si="420"/>
        <v>-1.4736842105263157</v>
      </c>
      <c r="J165" s="23"/>
      <c r="K165" s="37"/>
      <c r="L165" s="37"/>
      <c r="M165" s="37"/>
      <c r="N165" s="38"/>
      <c r="O165" s="39"/>
      <c r="P165" s="39"/>
      <c r="Q165" s="40">
        <f t="shared" si="421"/>
        <v>0</v>
      </c>
      <c r="R165" s="23"/>
      <c r="S165" s="37"/>
      <c r="T165" s="37"/>
      <c r="U165" s="37"/>
      <c r="V165" s="38"/>
      <c r="W165" s="39"/>
      <c r="X165" s="39"/>
      <c r="Y165" s="40">
        <f t="shared" si="422"/>
        <v>0</v>
      </c>
      <c r="Z165" s="23"/>
      <c r="AA165" s="37">
        <v>8</v>
      </c>
      <c r="AB165" s="37">
        <v>473</v>
      </c>
      <c r="AC165" s="37">
        <v>31</v>
      </c>
      <c r="AD165" s="38"/>
      <c r="AE165" s="39">
        <v>801</v>
      </c>
      <c r="AF165" s="39">
        <v>345</v>
      </c>
      <c r="AG165" s="40">
        <f t="shared" si="423"/>
        <v>0.43071161048689138</v>
      </c>
      <c r="AH165" s="23"/>
      <c r="AI165" s="37">
        <v>6</v>
      </c>
      <c r="AJ165" s="37">
        <v>360</v>
      </c>
      <c r="AK165" s="37">
        <v>16</v>
      </c>
      <c r="AL165" s="38"/>
      <c r="AM165" s="39">
        <v>325</v>
      </c>
      <c r="AN165" s="39">
        <v>15</v>
      </c>
      <c r="AO165" s="40">
        <f t="shared" si="883"/>
        <v>4.6153846153846156E-2</v>
      </c>
      <c r="AP165" s="23"/>
      <c r="AQ165" s="37">
        <v>8</v>
      </c>
      <c r="AR165" s="37">
        <v>384</v>
      </c>
      <c r="AS165" s="37">
        <v>25</v>
      </c>
      <c r="AT165" s="38"/>
      <c r="AU165" s="39">
        <v>739</v>
      </c>
      <c r="AV165" s="39">
        <v>326</v>
      </c>
      <c r="AW165" s="40">
        <f t="shared" si="425"/>
        <v>0.44113667117726657</v>
      </c>
      <c r="AX165" s="23"/>
      <c r="AY165" s="37">
        <v>8</v>
      </c>
      <c r="AZ165" s="37">
        <v>402</v>
      </c>
      <c r="BA165" s="37">
        <v>13</v>
      </c>
      <c r="BB165" s="38"/>
      <c r="BC165" s="39">
        <v>404</v>
      </c>
      <c r="BD165" s="39">
        <v>-5</v>
      </c>
      <c r="BE165" s="40">
        <f t="shared" si="426"/>
        <v>-1.2376237623762377E-2</v>
      </c>
      <c r="BF165" s="23"/>
      <c r="BG165" s="37">
        <v>8</v>
      </c>
      <c r="BH165" s="37">
        <v>294</v>
      </c>
      <c r="BI165" s="37">
        <v>13</v>
      </c>
      <c r="BJ165" s="38"/>
      <c r="BK165" s="39">
        <v>320</v>
      </c>
      <c r="BL165" s="39">
        <v>29</v>
      </c>
      <c r="BM165" s="40">
        <f t="shared" si="427"/>
        <v>9.0624999999999997E-2</v>
      </c>
      <c r="BN165" s="23"/>
      <c r="BO165" s="37">
        <v>3</v>
      </c>
      <c r="BP165" s="37">
        <v>91</v>
      </c>
      <c r="BQ165" s="37">
        <v>5</v>
      </c>
      <c r="BR165" s="38"/>
      <c r="BS165" s="39">
        <v>156</v>
      </c>
      <c r="BT165" s="39">
        <v>51</v>
      </c>
      <c r="BU165" s="40">
        <f t="shared" si="428"/>
        <v>0.32692307692307693</v>
      </c>
      <c r="BV165" s="23"/>
      <c r="BW165" s="37">
        <v>2</v>
      </c>
      <c r="BX165" s="37">
        <v>134</v>
      </c>
      <c r="BY165" s="37">
        <v>7</v>
      </c>
      <c r="BZ165" s="38"/>
      <c r="CA165" s="39">
        <v>143</v>
      </c>
      <c r="CB165" s="39">
        <v>34</v>
      </c>
      <c r="CC165" s="40">
        <f t="shared" si="429"/>
        <v>0.23776223776223776</v>
      </c>
      <c r="CD165" s="23"/>
      <c r="CE165" s="37">
        <v>8</v>
      </c>
      <c r="CF165" s="37">
        <v>504</v>
      </c>
      <c r="CG165" s="37">
        <v>22</v>
      </c>
      <c r="CH165" s="38"/>
      <c r="CI165" s="39">
        <v>669</v>
      </c>
      <c r="CJ165" s="39">
        <v>255</v>
      </c>
      <c r="CK165" s="40">
        <f t="shared" si="430"/>
        <v>0.3811659192825112</v>
      </c>
      <c r="CL165" s="23"/>
      <c r="CM165" s="37">
        <v>4</v>
      </c>
      <c r="CN165" s="37">
        <v>183</v>
      </c>
      <c r="CO165" s="37">
        <v>10</v>
      </c>
      <c r="CP165" s="38"/>
      <c r="CQ165" s="39">
        <v>258</v>
      </c>
      <c r="CR165" s="39">
        <v>83</v>
      </c>
      <c r="CS165" s="40">
        <f t="shared" si="431"/>
        <v>0.32170542635658916</v>
      </c>
      <c r="CT165" s="23"/>
      <c r="CU165" s="37">
        <v>5.3</v>
      </c>
      <c r="CV165" s="37">
        <v>328</v>
      </c>
      <c r="CW165" s="37">
        <v>15</v>
      </c>
      <c r="CX165" s="38"/>
      <c r="CY165" s="39">
        <v>215</v>
      </c>
      <c r="CZ165" s="39">
        <v>-77</v>
      </c>
      <c r="DA165" s="40">
        <f t="shared" si="432"/>
        <v>-0.35813953488372091</v>
      </c>
      <c r="DB165" s="23"/>
      <c r="DC165" s="37">
        <v>5</v>
      </c>
      <c r="DD165" s="37">
        <v>200</v>
      </c>
      <c r="DE165" s="37">
        <v>8</v>
      </c>
      <c r="DF165" s="133"/>
      <c r="DG165" s="39">
        <v>252</v>
      </c>
      <c r="DH165" s="39">
        <v>54</v>
      </c>
      <c r="DI165" s="40">
        <f t="shared" si="433"/>
        <v>0.21428571428571427</v>
      </c>
      <c r="DJ165" s="23"/>
      <c r="DK165" s="154"/>
      <c r="DL165" s="154"/>
      <c r="DM165" s="154"/>
      <c r="DN165" s="38"/>
      <c r="DO165" s="155"/>
      <c r="DP165" s="155"/>
      <c r="DQ165" s="40">
        <f t="shared" si="434"/>
        <v>0</v>
      </c>
      <c r="DR165" s="23"/>
      <c r="DS165" s="154"/>
      <c r="DT165" s="154"/>
      <c r="DU165" s="154"/>
      <c r="DV165" s="38"/>
      <c r="DW165" s="155"/>
      <c r="DX165" s="155"/>
      <c r="DY165" s="40">
        <f t="shared" si="435"/>
        <v>0</v>
      </c>
      <c r="DZ165" s="23"/>
      <c r="EA165" s="154"/>
      <c r="EB165" s="154"/>
      <c r="EC165" s="154"/>
      <c r="ED165" s="38"/>
      <c r="EE165" s="155"/>
      <c r="EF165" s="155"/>
      <c r="EG165" s="40">
        <f t="shared" si="436"/>
        <v>0</v>
      </c>
      <c r="EH165" s="23"/>
      <c r="EI165" s="154"/>
      <c r="EJ165" s="154"/>
      <c r="EK165" s="154"/>
      <c r="EL165" s="38"/>
      <c r="EM165" s="155"/>
      <c r="EN165" s="155"/>
      <c r="EO165" s="40">
        <f t="shared" si="840"/>
        <v>0</v>
      </c>
      <c r="EP165" s="23"/>
      <c r="EQ165" s="37">
        <v>2.5</v>
      </c>
      <c r="ER165" s="37">
        <v>176</v>
      </c>
      <c r="ES165" s="37">
        <v>11</v>
      </c>
      <c r="ET165" s="38"/>
      <c r="EU165" s="39">
        <v>386</v>
      </c>
      <c r="EV165" s="39">
        <v>244</v>
      </c>
      <c r="EW165" s="40">
        <f t="shared" si="438"/>
        <v>0.63212435233160624</v>
      </c>
      <c r="EX165" s="23"/>
      <c r="EY165" s="37">
        <v>8</v>
      </c>
      <c r="EZ165" s="37">
        <v>211</v>
      </c>
      <c r="FA165" s="37">
        <v>9</v>
      </c>
      <c r="FB165" s="38"/>
      <c r="FC165" s="39">
        <v>129</v>
      </c>
      <c r="FD165" s="39">
        <v>-142</v>
      </c>
      <c r="FE165" s="40">
        <f t="shared" si="439"/>
        <v>-1.1007751937984496</v>
      </c>
      <c r="FF165" s="23"/>
      <c r="FG165" s="154"/>
      <c r="FH165" s="154"/>
      <c r="FI165" s="154"/>
      <c r="FJ165" s="38"/>
      <c r="FK165" s="155"/>
      <c r="FL165" s="155"/>
      <c r="FM165" s="40">
        <f t="shared" si="440"/>
        <v>0</v>
      </c>
      <c r="FN165" s="23"/>
    </row>
    <row r="166" spans="1:170" ht="16">
      <c r="A166" s="36">
        <v>42553</v>
      </c>
      <c r="B166" s="23"/>
      <c r="C166" s="37">
        <v>5.0999999999999996</v>
      </c>
      <c r="D166" s="37">
        <v>103</v>
      </c>
      <c r="E166" s="37">
        <v>5</v>
      </c>
      <c r="F166" s="38"/>
      <c r="G166" s="39">
        <v>182</v>
      </c>
      <c r="H166" s="39">
        <v>28</v>
      </c>
      <c r="I166" s="40">
        <f t="shared" si="420"/>
        <v>0.15384615384615385</v>
      </c>
      <c r="J166" s="23"/>
      <c r="K166" s="37"/>
      <c r="L166" s="37"/>
      <c r="M166" s="37"/>
      <c r="N166" s="38"/>
      <c r="O166" s="39"/>
      <c r="P166" s="39"/>
      <c r="Q166" s="40">
        <f t="shared" si="421"/>
        <v>0</v>
      </c>
      <c r="R166" s="23"/>
      <c r="S166" s="37"/>
      <c r="T166" s="37"/>
      <c r="U166" s="37"/>
      <c r="V166" s="38"/>
      <c r="W166" s="39"/>
      <c r="X166" s="39"/>
      <c r="Y166" s="40">
        <f t="shared" si="422"/>
        <v>0</v>
      </c>
      <c r="Z166" s="23"/>
      <c r="AA166" s="37">
        <v>8</v>
      </c>
      <c r="AB166" s="37">
        <v>375</v>
      </c>
      <c r="AC166" s="37">
        <v>26</v>
      </c>
      <c r="AD166" s="38"/>
      <c r="AE166" s="39">
        <v>819</v>
      </c>
      <c r="AF166" s="39">
        <v>421</v>
      </c>
      <c r="AG166" s="40">
        <f t="shared" si="423"/>
        <v>0.51404151404151399</v>
      </c>
      <c r="AH166" s="23"/>
      <c r="AI166" s="154"/>
      <c r="AJ166" s="154"/>
      <c r="AK166" s="154"/>
      <c r="AL166" s="38"/>
      <c r="AM166" s="155"/>
      <c r="AN166" s="39"/>
      <c r="AO166" s="40">
        <f t="shared" si="883"/>
        <v>0</v>
      </c>
      <c r="AP166" s="23"/>
      <c r="AQ166" s="37">
        <v>8</v>
      </c>
      <c r="AR166" s="37">
        <v>307</v>
      </c>
      <c r="AS166" s="37">
        <v>8</v>
      </c>
      <c r="AT166" s="38"/>
      <c r="AU166" s="39">
        <v>257</v>
      </c>
      <c r="AV166" s="39">
        <v>-109</v>
      </c>
      <c r="AW166" s="40">
        <f t="shared" si="425"/>
        <v>-0.42412451361867703</v>
      </c>
      <c r="AX166" s="23"/>
      <c r="AY166" s="37">
        <v>8</v>
      </c>
      <c r="AZ166" s="37">
        <v>267</v>
      </c>
      <c r="BA166" s="37">
        <v>12</v>
      </c>
      <c r="BB166" s="38"/>
      <c r="BC166" s="39">
        <v>316</v>
      </c>
      <c r="BD166" s="39">
        <v>-17</v>
      </c>
      <c r="BE166" s="40">
        <f t="shared" si="426"/>
        <v>-5.3797468354430382E-2</v>
      </c>
      <c r="BF166" s="23"/>
      <c r="BG166" s="37">
        <v>9</v>
      </c>
      <c r="BH166" s="37">
        <v>626</v>
      </c>
      <c r="BI166" s="37">
        <v>22</v>
      </c>
      <c r="BJ166" s="38"/>
      <c r="BK166" s="39">
        <v>493</v>
      </c>
      <c r="BL166" s="39">
        <v>38</v>
      </c>
      <c r="BM166" s="40">
        <f t="shared" si="427"/>
        <v>7.7079107505070993E-2</v>
      </c>
      <c r="BN166" s="23"/>
      <c r="BO166" s="37">
        <v>3</v>
      </c>
      <c r="BP166" s="37">
        <v>94</v>
      </c>
      <c r="BQ166" s="37">
        <v>4</v>
      </c>
      <c r="BR166" s="38"/>
      <c r="BS166" s="39">
        <v>128</v>
      </c>
      <c r="BT166" s="39">
        <v>23</v>
      </c>
      <c r="BU166" s="40">
        <f t="shared" si="428"/>
        <v>0.1796875</v>
      </c>
      <c r="BV166" s="23"/>
      <c r="BW166" s="37">
        <v>2</v>
      </c>
      <c r="BX166" s="37">
        <v>144</v>
      </c>
      <c r="BY166" s="37">
        <v>5</v>
      </c>
      <c r="BZ166" s="38"/>
      <c r="CA166" s="39">
        <v>112</v>
      </c>
      <c r="CB166" s="39">
        <v>0</v>
      </c>
      <c r="CC166" s="40">
        <f t="shared" si="429"/>
        <v>0</v>
      </c>
      <c r="CD166" s="23"/>
      <c r="CE166" s="37">
        <v>7</v>
      </c>
      <c r="CF166" s="37">
        <v>448</v>
      </c>
      <c r="CG166" s="37">
        <v>14</v>
      </c>
      <c r="CH166" s="38"/>
      <c r="CI166" s="39">
        <v>505</v>
      </c>
      <c r="CJ166" s="39">
        <v>147</v>
      </c>
      <c r="CK166" s="40">
        <f t="shared" si="430"/>
        <v>0.29108910891089107</v>
      </c>
      <c r="CL166" s="23"/>
      <c r="CM166" s="154"/>
      <c r="CN166" s="154"/>
      <c r="CO166" s="154"/>
      <c r="CP166" s="38"/>
      <c r="CQ166" s="155"/>
      <c r="CR166" s="155"/>
      <c r="CS166" s="40">
        <f t="shared" si="431"/>
        <v>0</v>
      </c>
      <c r="CT166" s="23"/>
      <c r="CU166" s="37">
        <v>6.3</v>
      </c>
      <c r="CV166" s="37">
        <v>256</v>
      </c>
      <c r="CW166" s="37">
        <v>24</v>
      </c>
      <c r="CX166" s="38"/>
      <c r="CY166" s="39">
        <v>467</v>
      </c>
      <c r="CZ166" s="39">
        <v>144</v>
      </c>
      <c r="DA166" s="40">
        <f t="shared" si="432"/>
        <v>0.30835117773019272</v>
      </c>
      <c r="DB166" s="23"/>
      <c r="DC166" s="37">
        <v>6.4</v>
      </c>
      <c r="DD166" s="37">
        <v>356</v>
      </c>
      <c r="DE166" s="37">
        <v>24</v>
      </c>
      <c r="DF166" s="38"/>
      <c r="DG166" s="39">
        <v>467</v>
      </c>
      <c r="DH166" s="39">
        <v>144</v>
      </c>
      <c r="DI166" s="40">
        <f t="shared" si="433"/>
        <v>0.30835117773019272</v>
      </c>
      <c r="DJ166" s="23"/>
      <c r="DK166" s="154"/>
      <c r="DL166" s="154"/>
      <c r="DM166" s="154"/>
      <c r="DN166" s="38"/>
      <c r="DO166" s="155"/>
      <c r="DP166" s="155"/>
      <c r="DQ166" s="40">
        <f t="shared" si="434"/>
        <v>0</v>
      </c>
      <c r="DR166" s="23"/>
      <c r="DS166" s="154"/>
      <c r="DT166" s="154"/>
      <c r="DU166" s="154"/>
      <c r="DV166" s="38"/>
      <c r="DW166" s="155"/>
      <c r="DX166" s="155"/>
      <c r="DY166" s="40">
        <f t="shared" si="435"/>
        <v>0</v>
      </c>
      <c r="DZ166" s="23"/>
      <c r="EA166" s="154"/>
      <c r="EB166" s="154"/>
      <c r="EC166" s="154"/>
      <c r="ED166" s="38"/>
      <c r="EE166" s="155"/>
      <c r="EF166" s="155"/>
      <c r="EG166" s="40">
        <f t="shared" si="436"/>
        <v>0</v>
      </c>
      <c r="EH166" s="23"/>
      <c r="EI166" s="154"/>
      <c r="EJ166" s="154"/>
      <c r="EK166" s="154"/>
      <c r="EL166" s="38"/>
      <c r="EM166" s="155"/>
      <c r="EN166" s="155"/>
      <c r="EO166" s="40">
        <f t="shared" si="840"/>
        <v>0</v>
      </c>
      <c r="EP166" s="23"/>
      <c r="EQ166" s="37">
        <v>6.1</v>
      </c>
      <c r="ER166" s="37">
        <v>381</v>
      </c>
      <c r="ES166" s="37">
        <v>16</v>
      </c>
      <c r="ET166" s="38"/>
      <c r="EU166" s="39">
        <v>476</v>
      </c>
      <c r="EV166" s="39">
        <v>159</v>
      </c>
      <c r="EW166" s="40">
        <f t="shared" si="438"/>
        <v>0.33403361344537813</v>
      </c>
      <c r="EX166" s="23"/>
      <c r="EY166" s="37">
        <v>6.2</v>
      </c>
      <c r="EZ166" s="37">
        <v>241</v>
      </c>
      <c r="FA166" s="37">
        <v>8</v>
      </c>
      <c r="FB166" s="38"/>
      <c r="FC166" s="39">
        <v>200</v>
      </c>
      <c r="FD166" s="39">
        <v>-47</v>
      </c>
      <c r="FE166" s="40">
        <f t="shared" si="439"/>
        <v>-0.23499999999999999</v>
      </c>
      <c r="FF166" s="23"/>
      <c r="FG166" s="154"/>
      <c r="FH166" s="154"/>
      <c r="FI166" s="154"/>
      <c r="FJ166" s="38"/>
      <c r="FK166" s="155"/>
      <c r="FL166" s="155"/>
      <c r="FM166" s="40">
        <f t="shared" si="440"/>
        <v>0</v>
      </c>
      <c r="FN166" s="23"/>
    </row>
    <row r="167" spans="1:170" ht="16">
      <c r="A167" s="36">
        <v>42554</v>
      </c>
      <c r="B167" s="23"/>
      <c r="C167" s="37">
        <v>5</v>
      </c>
      <c r="D167" s="37">
        <v>93</v>
      </c>
      <c r="E167" s="37">
        <v>5</v>
      </c>
      <c r="F167" s="38"/>
      <c r="G167" s="39">
        <v>131</v>
      </c>
      <c r="H167" s="39">
        <v>-14</v>
      </c>
      <c r="I167" s="40">
        <f t="shared" si="420"/>
        <v>-0.10687022900763359</v>
      </c>
      <c r="J167" s="23"/>
      <c r="K167" s="37"/>
      <c r="L167" s="37"/>
      <c r="M167" s="37"/>
      <c r="N167" s="38"/>
      <c r="O167" s="39"/>
      <c r="P167" s="39"/>
      <c r="Q167" s="40">
        <f t="shared" si="421"/>
        <v>0</v>
      </c>
      <c r="R167" s="23"/>
      <c r="S167" s="37"/>
      <c r="T167" s="37"/>
      <c r="U167" s="37"/>
      <c r="V167" s="38"/>
      <c r="W167" s="39"/>
      <c r="X167" s="39"/>
      <c r="Y167" s="40">
        <f t="shared" si="422"/>
        <v>0</v>
      </c>
      <c r="Z167" s="23"/>
      <c r="AA167" s="37">
        <v>8</v>
      </c>
      <c r="AB167" s="37">
        <v>284</v>
      </c>
      <c r="AC167" s="37">
        <v>16</v>
      </c>
      <c r="AD167" s="38"/>
      <c r="AE167" s="39">
        <v>521</v>
      </c>
      <c r="AF167" s="39">
        <v>175</v>
      </c>
      <c r="AG167" s="40">
        <f t="shared" si="423"/>
        <v>0.33589251439539347</v>
      </c>
      <c r="AH167" s="23"/>
      <c r="AI167" s="37">
        <v>2.2000000000000002</v>
      </c>
      <c r="AJ167" s="37">
        <v>129</v>
      </c>
      <c r="AK167" s="37">
        <v>6</v>
      </c>
      <c r="AL167" s="38"/>
      <c r="AM167" s="39">
        <v>127</v>
      </c>
      <c r="AN167" s="39">
        <v>21</v>
      </c>
      <c r="AO167" s="40">
        <f t="shared" si="883"/>
        <v>0.16535433070866143</v>
      </c>
      <c r="AP167" s="23"/>
      <c r="AQ167" s="37">
        <v>8</v>
      </c>
      <c r="AR167" s="37">
        <v>334</v>
      </c>
      <c r="AS167" s="37">
        <v>11</v>
      </c>
      <c r="AT167" s="38"/>
      <c r="AU167" s="39">
        <v>303</v>
      </c>
      <c r="AV167" s="39">
        <v>-69</v>
      </c>
      <c r="AW167" s="40">
        <f t="shared" si="425"/>
        <v>-0.22772277227722773</v>
      </c>
      <c r="AX167" s="23"/>
      <c r="AY167" s="37">
        <v>8</v>
      </c>
      <c r="AZ167" s="37">
        <v>270</v>
      </c>
      <c r="BA167" s="37">
        <v>9</v>
      </c>
      <c r="BB167" s="38"/>
      <c r="BC167" s="39">
        <v>282</v>
      </c>
      <c r="BD167" s="39">
        <v>-47</v>
      </c>
      <c r="BE167" s="40">
        <f t="shared" si="426"/>
        <v>-0.16666666666666666</v>
      </c>
      <c r="BF167" s="23"/>
      <c r="BG167" s="37">
        <v>5.4</v>
      </c>
      <c r="BH167" s="37">
        <v>395</v>
      </c>
      <c r="BI167" s="37">
        <v>13</v>
      </c>
      <c r="BJ167" s="38"/>
      <c r="BK167" s="39">
        <v>275</v>
      </c>
      <c r="BL167" s="39">
        <v>-8</v>
      </c>
      <c r="BM167" s="40">
        <f t="shared" si="427"/>
        <v>-2.9090909090909091E-2</v>
      </c>
      <c r="BN167" s="23"/>
      <c r="BO167" s="37">
        <v>4.4000000000000004</v>
      </c>
      <c r="BP167" s="37">
        <v>127</v>
      </c>
      <c r="BQ167" s="37">
        <v>8</v>
      </c>
      <c r="BR167" s="38"/>
      <c r="BS167" s="39">
        <v>227</v>
      </c>
      <c r="BT167" s="39">
        <v>84</v>
      </c>
      <c r="BU167" s="40">
        <f t="shared" si="428"/>
        <v>0.37004405286343611</v>
      </c>
      <c r="BV167" s="23"/>
      <c r="BW167" s="37">
        <v>2</v>
      </c>
      <c r="BX167" s="37">
        <v>133</v>
      </c>
      <c r="BY167" s="37">
        <v>1</v>
      </c>
      <c r="BZ167" s="38"/>
      <c r="CA167" s="39">
        <v>32</v>
      </c>
      <c r="CB167" s="39">
        <v>-71</v>
      </c>
      <c r="CC167" s="40">
        <f t="shared" si="429"/>
        <v>-2.21875</v>
      </c>
      <c r="CD167" s="23"/>
      <c r="CE167" s="37">
        <v>8</v>
      </c>
      <c r="CF167" s="37">
        <v>442</v>
      </c>
      <c r="CG167" s="37">
        <v>28</v>
      </c>
      <c r="CH167" s="38"/>
      <c r="CI167" s="39">
        <v>859</v>
      </c>
      <c r="CJ167" s="39">
        <v>497</v>
      </c>
      <c r="CK167" s="40">
        <f t="shared" si="430"/>
        <v>0.57857974388824218</v>
      </c>
      <c r="CL167" s="23"/>
      <c r="CM167" s="37">
        <v>4.3</v>
      </c>
      <c r="CN167" s="37">
        <v>227</v>
      </c>
      <c r="CO167" s="37">
        <v>17</v>
      </c>
      <c r="CP167" s="38"/>
      <c r="CQ167" s="39">
        <v>473</v>
      </c>
      <c r="CR167" s="39">
        <v>277</v>
      </c>
      <c r="CS167" s="40">
        <f t="shared" si="431"/>
        <v>0.58562367864693443</v>
      </c>
      <c r="CT167" s="23"/>
      <c r="CU167" s="37">
        <v>5.3</v>
      </c>
      <c r="CV167" s="37">
        <v>317</v>
      </c>
      <c r="CW167" s="37">
        <v>12</v>
      </c>
      <c r="CX167" s="38"/>
      <c r="CY167" s="39">
        <v>236</v>
      </c>
      <c r="CZ167" s="39">
        <v>-37</v>
      </c>
      <c r="DA167" s="40">
        <f t="shared" si="432"/>
        <v>-0.15677966101694915</v>
      </c>
      <c r="DB167" s="23"/>
      <c r="DC167" s="37">
        <v>6.4</v>
      </c>
      <c r="DD167" s="37">
        <v>204</v>
      </c>
      <c r="DE167" s="37">
        <v>12</v>
      </c>
      <c r="DF167" s="38"/>
      <c r="DG167" s="39">
        <v>330</v>
      </c>
      <c r="DH167" s="39">
        <v>113</v>
      </c>
      <c r="DI167" s="40">
        <f t="shared" si="433"/>
        <v>0.34242424242424241</v>
      </c>
      <c r="DJ167" s="23"/>
      <c r="DK167" s="37"/>
      <c r="DL167" s="37"/>
      <c r="DM167" s="37"/>
      <c r="DN167" s="38"/>
      <c r="DO167" s="39"/>
      <c r="DP167" s="39"/>
      <c r="DQ167" s="40">
        <f t="shared" si="434"/>
        <v>0</v>
      </c>
      <c r="DR167" s="23"/>
      <c r="DS167" s="37"/>
      <c r="DT167" s="37"/>
      <c r="DU167" s="37"/>
      <c r="DV167" s="38"/>
      <c r="DW167" s="39"/>
      <c r="DX167" s="39"/>
      <c r="DY167" s="40">
        <f t="shared" si="435"/>
        <v>0</v>
      </c>
      <c r="DZ167" s="23"/>
      <c r="EA167" s="37"/>
      <c r="EB167" s="37"/>
      <c r="EC167" s="37"/>
      <c r="ED167" s="38"/>
      <c r="EE167" s="39"/>
      <c r="EF167" s="39"/>
      <c r="EG167" s="40">
        <f t="shared" si="436"/>
        <v>0</v>
      </c>
      <c r="EH167" s="23"/>
      <c r="EI167" s="37"/>
      <c r="EJ167" s="37"/>
      <c r="EK167" s="37"/>
      <c r="EL167" s="38"/>
      <c r="EM167" s="39"/>
      <c r="EN167" s="39"/>
      <c r="EO167" s="40">
        <f t="shared" si="840"/>
        <v>0</v>
      </c>
      <c r="EP167" s="23"/>
      <c r="EQ167" s="37">
        <v>4.2</v>
      </c>
      <c r="ER167" s="37">
        <v>244</v>
      </c>
      <c r="ES167" s="37">
        <v>8</v>
      </c>
      <c r="ET167" s="38"/>
      <c r="EU167" s="39">
        <v>278</v>
      </c>
      <c r="EV167" s="39">
        <v>76</v>
      </c>
      <c r="EW167" s="40">
        <f t="shared" si="438"/>
        <v>0.2733812949640288</v>
      </c>
      <c r="EX167" s="23"/>
      <c r="EY167" s="37">
        <v>3.3</v>
      </c>
      <c r="EZ167" s="37">
        <v>129</v>
      </c>
      <c r="FA167" s="37">
        <v>10</v>
      </c>
      <c r="FB167" s="38"/>
      <c r="FC167" s="39">
        <v>250</v>
      </c>
      <c r="FD167" s="39">
        <v>121</v>
      </c>
      <c r="FE167" s="40">
        <f t="shared" si="439"/>
        <v>0.48399999999999999</v>
      </c>
      <c r="FF167" s="23"/>
      <c r="FG167" s="37">
        <v>1</v>
      </c>
      <c r="FH167" s="37">
        <v>42</v>
      </c>
      <c r="FI167" s="37">
        <v>3</v>
      </c>
      <c r="FJ167" s="38"/>
      <c r="FK167" s="39">
        <v>85</v>
      </c>
      <c r="FL167" s="39">
        <v>45</v>
      </c>
      <c r="FM167" s="40">
        <f t="shared" si="440"/>
        <v>0.52941176470588236</v>
      </c>
      <c r="FN167" s="23"/>
    </row>
    <row r="168" spans="1:170" ht="16">
      <c r="A168" s="32">
        <v>42555</v>
      </c>
      <c r="B168" s="23"/>
      <c r="C168" s="357"/>
      <c r="D168" s="357"/>
      <c r="E168" s="357"/>
      <c r="F168" s="358"/>
      <c r="G168" s="359"/>
      <c r="H168" s="359"/>
      <c r="I168" s="360">
        <f t="shared" si="420"/>
        <v>0</v>
      </c>
      <c r="J168" s="23"/>
      <c r="K168" s="33"/>
      <c r="L168" s="33"/>
      <c r="M168" s="33"/>
      <c r="N168" s="358"/>
      <c r="O168" s="361"/>
      <c r="P168" s="361"/>
      <c r="Q168" s="360">
        <f t="shared" si="421"/>
        <v>0</v>
      </c>
      <c r="R168" s="23"/>
      <c r="S168" s="357"/>
      <c r="T168" s="357"/>
      <c r="U168" s="357"/>
      <c r="V168" s="358"/>
      <c r="W168" s="359"/>
      <c r="X168" s="359"/>
      <c r="Y168" s="360">
        <f t="shared" si="422"/>
        <v>0</v>
      </c>
      <c r="Z168" s="23"/>
      <c r="AA168" s="357"/>
      <c r="AB168" s="357"/>
      <c r="AC168" s="357"/>
      <c r="AD168" s="358"/>
      <c r="AE168" s="359"/>
      <c r="AF168" s="359"/>
      <c r="AG168" s="360">
        <f t="shared" si="423"/>
        <v>0</v>
      </c>
      <c r="AH168" s="23"/>
      <c r="AI168" s="357"/>
      <c r="AJ168" s="357"/>
      <c r="AK168" s="357"/>
      <c r="AL168" s="358"/>
      <c r="AM168" s="359"/>
      <c r="AN168" s="359"/>
      <c r="AO168" s="360">
        <f t="shared" si="883"/>
        <v>0</v>
      </c>
      <c r="AP168" s="23"/>
      <c r="AQ168" s="357"/>
      <c r="AR168" s="357"/>
      <c r="AS168" s="357"/>
      <c r="AT168" s="358"/>
      <c r="AU168" s="361"/>
      <c r="AV168" s="361"/>
      <c r="AW168" s="360">
        <f t="shared" si="425"/>
        <v>0</v>
      </c>
      <c r="AX168" s="23"/>
      <c r="AY168" s="357"/>
      <c r="AZ168" s="357"/>
      <c r="BA168" s="357"/>
      <c r="BB168" s="358"/>
      <c r="BC168" s="359"/>
      <c r="BD168" s="359"/>
      <c r="BE168" s="360">
        <f t="shared" si="426"/>
        <v>0</v>
      </c>
      <c r="BF168" s="23"/>
      <c r="BG168" s="357"/>
      <c r="BH168" s="357"/>
      <c r="BI168" s="357"/>
      <c r="BJ168" s="362"/>
      <c r="BK168" s="359"/>
      <c r="BL168" s="359"/>
      <c r="BM168" s="360">
        <f t="shared" si="427"/>
        <v>0</v>
      </c>
      <c r="BN168" s="23"/>
      <c r="BO168" s="357"/>
      <c r="BP168" s="357"/>
      <c r="BQ168" s="357"/>
      <c r="BR168" s="358"/>
      <c r="BS168" s="359"/>
      <c r="BT168" s="359"/>
      <c r="BU168" s="360">
        <f t="shared" si="428"/>
        <v>0</v>
      </c>
      <c r="BV168" s="23"/>
      <c r="BW168" s="357"/>
      <c r="BX168" s="357"/>
      <c r="BY168" s="357"/>
      <c r="BZ168" s="358"/>
      <c r="CA168" s="359"/>
      <c r="CB168" s="359"/>
      <c r="CC168" s="360">
        <f t="shared" si="429"/>
        <v>0</v>
      </c>
      <c r="CD168" s="23"/>
      <c r="CE168" s="357"/>
      <c r="CF168" s="357"/>
      <c r="CG168" s="357"/>
      <c r="CH168" s="358"/>
      <c r="CI168" s="359"/>
      <c r="CJ168" s="359"/>
      <c r="CK168" s="360">
        <f t="shared" si="430"/>
        <v>0</v>
      </c>
      <c r="CL168" s="23"/>
      <c r="CM168" s="357"/>
      <c r="CN168" s="357"/>
      <c r="CO168" s="357"/>
      <c r="CP168" s="358"/>
      <c r="CQ168" s="359"/>
      <c r="CR168" s="359"/>
      <c r="CS168" s="360">
        <f t="shared" si="431"/>
        <v>0</v>
      </c>
      <c r="CT168" s="23"/>
      <c r="CU168" s="357"/>
      <c r="CV168" s="357"/>
      <c r="CW168" s="357"/>
      <c r="CX168" s="358"/>
      <c r="CY168" s="359"/>
      <c r="CZ168" s="359"/>
      <c r="DA168" s="360">
        <f t="shared" si="432"/>
        <v>0</v>
      </c>
      <c r="DB168" s="23"/>
      <c r="DC168" s="357"/>
      <c r="DD168" s="357"/>
      <c r="DE168" s="357"/>
      <c r="DF168" s="358"/>
      <c r="DG168" s="359"/>
      <c r="DH168" s="359"/>
      <c r="DI168" s="360">
        <f t="shared" si="433"/>
        <v>0</v>
      </c>
      <c r="DJ168" s="23"/>
      <c r="DK168" s="357"/>
      <c r="DL168" s="357"/>
      <c r="DM168" s="357"/>
      <c r="DN168" s="358"/>
      <c r="DO168" s="359"/>
      <c r="DP168" s="359"/>
      <c r="DQ168" s="360">
        <f t="shared" si="434"/>
        <v>0</v>
      </c>
      <c r="DR168" s="23"/>
      <c r="DS168" s="357"/>
      <c r="DT168" s="357"/>
      <c r="DU168" s="357"/>
      <c r="DV168" s="358"/>
      <c r="DW168" s="359"/>
      <c r="DX168" s="359"/>
      <c r="DY168" s="360">
        <f t="shared" si="435"/>
        <v>0</v>
      </c>
      <c r="DZ168" s="23"/>
      <c r="EA168" s="357"/>
      <c r="EB168" s="357"/>
      <c r="EC168" s="357"/>
      <c r="ED168" s="358"/>
      <c r="EE168" s="359"/>
      <c r="EF168" s="359"/>
      <c r="EG168" s="360">
        <f t="shared" si="436"/>
        <v>0</v>
      </c>
      <c r="EH168" s="23"/>
      <c r="EI168" s="357"/>
      <c r="EJ168" s="357"/>
      <c r="EK168" s="357"/>
      <c r="EL168" s="358"/>
      <c r="EM168" s="359"/>
      <c r="EN168" s="359"/>
      <c r="EO168" s="360">
        <f t="shared" si="840"/>
        <v>0</v>
      </c>
      <c r="EP168" s="23"/>
      <c r="EQ168" s="357"/>
      <c r="ER168" s="357"/>
      <c r="ES168" s="357"/>
      <c r="ET168" s="358"/>
      <c r="EU168" s="359"/>
      <c r="EV168" s="359"/>
      <c r="EW168" s="360">
        <f t="shared" si="438"/>
        <v>0</v>
      </c>
      <c r="EX168" s="23"/>
      <c r="EY168" s="357"/>
      <c r="EZ168" s="357"/>
      <c r="FA168" s="357"/>
      <c r="FB168" s="358"/>
      <c r="FC168" s="359"/>
      <c r="FD168" s="359"/>
      <c r="FE168" s="360">
        <f t="shared" si="439"/>
        <v>0</v>
      </c>
      <c r="FF168" s="23"/>
      <c r="FG168" s="357"/>
      <c r="FH168" s="357"/>
      <c r="FI168" s="357"/>
      <c r="FJ168" s="358"/>
      <c r="FK168" s="359"/>
      <c r="FL168" s="359"/>
      <c r="FM168" s="360">
        <f t="shared" si="440"/>
        <v>0</v>
      </c>
      <c r="FN168" s="23"/>
    </row>
    <row r="169" spans="1:170" ht="16">
      <c r="A169" s="36">
        <v>42556</v>
      </c>
      <c r="B169" s="23"/>
      <c r="C169" s="132">
        <v>5.5</v>
      </c>
      <c r="D169" s="132">
        <v>157</v>
      </c>
      <c r="E169" s="132">
        <v>7</v>
      </c>
      <c r="F169" s="139"/>
      <c r="G169" s="140">
        <v>276</v>
      </c>
      <c r="H169" s="140">
        <v>92</v>
      </c>
      <c r="I169" s="141">
        <f t="shared" si="420"/>
        <v>0.33333333333333331</v>
      </c>
      <c r="J169" s="23"/>
      <c r="K169" s="132"/>
      <c r="L169" s="132"/>
      <c r="M169" s="132"/>
      <c r="N169" s="139"/>
      <c r="O169" s="140"/>
      <c r="P169" s="140"/>
      <c r="Q169" s="141">
        <f t="shared" si="421"/>
        <v>0</v>
      </c>
      <c r="R169" s="23"/>
      <c r="S169" s="132"/>
      <c r="T169" s="132"/>
      <c r="U169" s="132"/>
      <c r="V169" s="139"/>
      <c r="W169" s="140"/>
      <c r="X169" s="140"/>
      <c r="Y169" s="141">
        <f t="shared" si="422"/>
        <v>0</v>
      </c>
      <c r="Z169" s="23"/>
      <c r="AA169" s="132"/>
      <c r="AB169" s="132"/>
      <c r="AC169" s="132"/>
      <c r="AD169" s="139"/>
      <c r="AE169" s="140"/>
      <c r="AF169" s="140"/>
      <c r="AG169" s="141">
        <f t="shared" si="423"/>
        <v>0</v>
      </c>
      <c r="AH169" s="23"/>
      <c r="AI169" s="132">
        <v>3.5</v>
      </c>
      <c r="AJ169" s="132">
        <v>172</v>
      </c>
      <c r="AK169" s="132">
        <v>12</v>
      </c>
      <c r="AL169" s="139"/>
      <c r="AM169" s="140">
        <v>219</v>
      </c>
      <c r="AN169" s="140">
        <v>68</v>
      </c>
      <c r="AO169" s="141">
        <f t="shared" si="883"/>
        <v>0.31050228310502281</v>
      </c>
      <c r="AP169" s="23"/>
      <c r="AQ169" s="132"/>
      <c r="AR169" s="132"/>
      <c r="AS169" s="132"/>
      <c r="AT169" s="139"/>
      <c r="AU169" s="140"/>
      <c r="AV169" s="140"/>
      <c r="AW169" s="141">
        <f t="shared" si="425"/>
        <v>0</v>
      </c>
      <c r="AX169" s="23"/>
      <c r="AY169" s="132"/>
      <c r="AZ169" s="132"/>
      <c r="BA169" s="132"/>
      <c r="BB169" s="139"/>
      <c r="BC169" s="140"/>
      <c r="BD169" s="140"/>
      <c r="BE169" s="141">
        <f t="shared" si="426"/>
        <v>0</v>
      </c>
      <c r="BF169" s="23"/>
      <c r="BG169" s="132">
        <v>4</v>
      </c>
      <c r="BH169" s="132">
        <v>215</v>
      </c>
      <c r="BI169" s="132">
        <v>8</v>
      </c>
      <c r="BJ169" s="139"/>
      <c r="BK169" s="140">
        <v>186</v>
      </c>
      <c r="BL169" s="140">
        <v>17</v>
      </c>
      <c r="BM169" s="141">
        <f t="shared" si="427"/>
        <v>9.1397849462365593E-2</v>
      </c>
      <c r="BN169" s="23"/>
      <c r="BO169" s="132">
        <v>4.3</v>
      </c>
      <c r="BP169" s="132">
        <v>85</v>
      </c>
      <c r="BQ169" s="132">
        <v>5</v>
      </c>
      <c r="BR169" s="139"/>
      <c r="BS169" s="140">
        <v>209</v>
      </c>
      <c r="BT169" s="140">
        <v>88</v>
      </c>
      <c r="BU169" s="141">
        <f t="shared" si="428"/>
        <v>0.42105263157894735</v>
      </c>
      <c r="BV169" s="23"/>
      <c r="BW169" s="132"/>
      <c r="BX169" s="132"/>
      <c r="BY169" s="132"/>
      <c r="BZ169" s="139"/>
      <c r="CA169" s="140"/>
      <c r="CB169" s="140"/>
      <c r="CC169" s="141">
        <f t="shared" si="429"/>
        <v>0</v>
      </c>
      <c r="CD169" s="23"/>
      <c r="CE169" s="132">
        <v>7</v>
      </c>
      <c r="CF169" s="132">
        <v>397</v>
      </c>
      <c r="CG169" s="132">
        <v>13</v>
      </c>
      <c r="CH169" s="139"/>
      <c r="CI169" s="140">
        <v>433</v>
      </c>
      <c r="CJ169" s="140">
        <v>117</v>
      </c>
      <c r="CK169" s="141">
        <f t="shared" si="430"/>
        <v>0.2702078521939954</v>
      </c>
      <c r="CL169" s="23"/>
      <c r="CM169" s="132">
        <v>5.4</v>
      </c>
      <c r="CN169" s="132">
        <v>225</v>
      </c>
      <c r="CO169" s="132">
        <v>19</v>
      </c>
      <c r="CP169" s="139"/>
      <c r="CQ169" s="140">
        <v>329</v>
      </c>
      <c r="CR169" s="140">
        <v>115</v>
      </c>
      <c r="CS169" s="141">
        <f t="shared" si="431"/>
        <v>0.34954407294832829</v>
      </c>
      <c r="CT169" s="23"/>
      <c r="CU169" s="132">
        <v>11</v>
      </c>
      <c r="CV169" s="132">
        <v>576</v>
      </c>
      <c r="CW169" s="132">
        <v>27</v>
      </c>
      <c r="CX169" s="139"/>
      <c r="CY169" s="140">
        <v>465</v>
      </c>
      <c r="CZ169" s="140">
        <v>-53</v>
      </c>
      <c r="DA169" s="141">
        <f t="shared" si="432"/>
        <v>-0.11397849462365592</v>
      </c>
      <c r="DB169" s="23"/>
      <c r="DC169" s="132">
        <v>11</v>
      </c>
      <c r="DD169" s="132">
        <v>430</v>
      </c>
      <c r="DE169" s="132">
        <v>21</v>
      </c>
      <c r="DF169" s="139"/>
      <c r="DG169" s="140">
        <v>573</v>
      </c>
      <c r="DH169" s="140">
        <v>158</v>
      </c>
      <c r="DI169" s="141">
        <f t="shared" si="433"/>
        <v>0.27574171029668409</v>
      </c>
      <c r="DJ169" s="23"/>
      <c r="DK169" s="132"/>
      <c r="DL169" s="132"/>
      <c r="DM169" s="132"/>
      <c r="DN169" s="139"/>
      <c r="DO169" s="140"/>
      <c r="DP169" s="140"/>
      <c r="DQ169" s="141">
        <f t="shared" si="434"/>
        <v>0</v>
      </c>
      <c r="DR169" s="23"/>
      <c r="DS169" s="132"/>
      <c r="DT169" s="132"/>
      <c r="DU169" s="132"/>
      <c r="DV169" s="139"/>
      <c r="DW169" s="140"/>
      <c r="DX169" s="140"/>
      <c r="DY169" s="141">
        <f t="shared" si="435"/>
        <v>0</v>
      </c>
      <c r="DZ169" s="23"/>
      <c r="EA169" s="132"/>
      <c r="EB169" s="132"/>
      <c r="EC169" s="132"/>
      <c r="ED169" s="139"/>
      <c r="EE169" s="140"/>
      <c r="EF169" s="140"/>
      <c r="EG169" s="141">
        <f t="shared" si="436"/>
        <v>0</v>
      </c>
      <c r="EH169" s="23"/>
      <c r="EI169" s="132">
        <v>2</v>
      </c>
      <c r="EJ169" s="132">
        <v>101</v>
      </c>
      <c r="EK169" s="132">
        <v>2</v>
      </c>
      <c r="EL169" s="139"/>
      <c r="EM169" s="140">
        <v>78</v>
      </c>
      <c r="EN169" s="140">
        <v>-14</v>
      </c>
      <c r="EO169" s="141">
        <f t="shared" si="840"/>
        <v>-0.17948717948717949</v>
      </c>
      <c r="EP169" s="23"/>
      <c r="EQ169" s="132"/>
      <c r="ER169" s="132"/>
      <c r="ES169" s="132"/>
      <c r="ET169" s="139"/>
      <c r="EU169" s="140"/>
      <c r="EV169" s="140"/>
      <c r="EW169" s="141">
        <f t="shared" si="438"/>
        <v>0</v>
      </c>
      <c r="EX169" s="23"/>
      <c r="EY169" s="132">
        <v>4.2</v>
      </c>
      <c r="EZ169" s="132">
        <v>163</v>
      </c>
      <c r="FA169" s="132">
        <v>7</v>
      </c>
      <c r="FB169" s="139"/>
      <c r="FC169" s="140">
        <v>134</v>
      </c>
      <c r="FD169" s="140">
        <v>-27</v>
      </c>
      <c r="FE169" s="141">
        <f t="shared" si="439"/>
        <v>-0.20149253731343283</v>
      </c>
      <c r="FF169" s="23"/>
      <c r="FG169" s="132">
        <v>5</v>
      </c>
      <c r="FH169" s="132">
        <v>232</v>
      </c>
      <c r="FI169" s="132">
        <v>11</v>
      </c>
      <c r="FJ169" s="139"/>
      <c r="FK169" s="140">
        <v>347</v>
      </c>
      <c r="FL169" s="140">
        <v>138</v>
      </c>
      <c r="FM169" s="141">
        <f t="shared" si="440"/>
        <v>0.39769452449567722</v>
      </c>
      <c r="FN169" s="23"/>
    </row>
    <row r="170" spans="1:170" ht="16">
      <c r="A170" s="48" t="s">
        <v>42</v>
      </c>
      <c r="B170" s="23"/>
      <c r="C170" s="49">
        <f t="shared" ref="C170:E170" si="1430">SUM(C165:C169)</f>
        <v>19.600000000000001</v>
      </c>
      <c r="D170" s="49">
        <f t="shared" si="1430"/>
        <v>467</v>
      </c>
      <c r="E170" s="49">
        <f t="shared" si="1430"/>
        <v>19</v>
      </c>
      <c r="F170" s="50">
        <f>IFERROR(SUM(D170/E170),0)</f>
        <v>24.578947368421051</v>
      </c>
      <c r="G170" s="51">
        <f t="shared" ref="G170:H170" si="1431">SUM(G165:G169)</f>
        <v>646</v>
      </c>
      <c r="H170" s="51">
        <f t="shared" si="1431"/>
        <v>22</v>
      </c>
      <c r="I170" s="52">
        <f t="shared" si="420"/>
        <v>3.4055727554179564E-2</v>
      </c>
      <c r="J170" s="23"/>
      <c r="K170" s="49">
        <f t="shared" ref="K170:M170" si="1432">SUM(K165:K169)</f>
        <v>0</v>
      </c>
      <c r="L170" s="49">
        <f t="shared" si="1432"/>
        <v>0</v>
      </c>
      <c r="M170" s="49">
        <f t="shared" si="1432"/>
        <v>0</v>
      </c>
      <c r="N170" s="50">
        <f>IFERROR(SUM(L170/M170),0)</f>
        <v>0</v>
      </c>
      <c r="O170" s="51">
        <f t="shared" ref="O170:P170" si="1433">SUM(O165:O169)</f>
        <v>0</v>
      </c>
      <c r="P170" s="51">
        <f t="shared" si="1433"/>
        <v>0</v>
      </c>
      <c r="Q170" s="52">
        <f t="shared" si="421"/>
        <v>0</v>
      </c>
      <c r="R170" s="23"/>
      <c r="S170" s="49">
        <f t="shared" ref="S170:U170" si="1434">SUM(S165:S169)</f>
        <v>0</v>
      </c>
      <c r="T170" s="49">
        <f t="shared" si="1434"/>
        <v>0</v>
      </c>
      <c r="U170" s="49">
        <f t="shared" si="1434"/>
        <v>0</v>
      </c>
      <c r="V170" s="50">
        <f>IFERROR(SUM(T170/U170),0)</f>
        <v>0</v>
      </c>
      <c r="W170" s="51">
        <f t="shared" ref="W170:X170" si="1435">SUM(W165:W169)</f>
        <v>0</v>
      </c>
      <c r="X170" s="51">
        <f t="shared" si="1435"/>
        <v>0</v>
      </c>
      <c r="Y170" s="52">
        <f t="shared" si="422"/>
        <v>0</v>
      </c>
      <c r="Z170" s="23"/>
      <c r="AA170" s="49">
        <f t="shared" ref="AA170:AC170" si="1436">SUM(AA165:AA169)</f>
        <v>24</v>
      </c>
      <c r="AB170" s="49">
        <f t="shared" si="1436"/>
        <v>1132</v>
      </c>
      <c r="AC170" s="49">
        <f t="shared" si="1436"/>
        <v>73</v>
      </c>
      <c r="AD170" s="50">
        <f>IFERROR(SUM(AB170/AC170),0)</f>
        <v>15.506849315068493</v>
      </c>
      <c r="AE170" s="51">
        <f t="shared" ref="AE170:AF170" si="1437">SUM(AE165:AE169)</f>
        <v>2141</v>
      </c>
      <c r="AF170" s="51">
        <f t="shared" si="1437"/>
        <v>941</v>
      </c>
      <c r="AG170" s="52">
        <f t="shared" si="423"/>
        <v>0.43951424567958897</v>
      </c>
      <c r="AH170" s="23"/>
      <c r="AI170" s="49">
        <f t="shared" ref="AI170:AK170" si="1438">SUM(AI165:AI169)</f>
        <v>11.7</v>
      </c>
      <c r="AJ170" s="49">
        <f t="shared" si="1438"/>
        <v>661</v>
      </c>
      <c r="AK170" s="49">
        <f t="shared" si="1438"/>
        <v>34</v>
      </c>
      <c r="AL170" s="50">
        <f>IFERROR(SUM(AJ170/AK170),0)</f>
        <v>19.441176470588236</v>
      </c>
      <c r="AM170" s="51">
        <f t="shared" ref="AM170:AN170" si="1439">SUM(AM165:AM169)</f>
        <v>671</v>
      </c>
      <c r="AN170" s="51">
        <f t="shared" si="1439"/>
        <v>104</v>
      </c>
      <c r="AO170" s="52">
        <f t="shared" si="883"/>
        <v>0.15499254843517138</v>
      </c>
      <c r="AP170" s="23"/>
      <c r="AQ170" s="49">
        <f t="shared" ref="AQ170:AS170" si="1440">SUM(AQ165:AQ169)</f>
        <v>24</v>
      </c>
      <c r="AR170" s="49">
        <f t="shared" si="1440"/>
        <v>1025</v>
      </c>
      <c r="AS170" s="49">
        <f t="shared" si="1440"/>
        <v>44</v>
      </c>
      <c r="AT170" s="50">
        <f>IFERROR(SUM(AR170/AS170),0)</f>
        <v>23.295454545454547</v>
      </c>
      <c r="AU170" s="51">
        <f t="shared" ref="AU170:AV170" si="1441">SUM(AU165:AU169)</f>
        <v>1299</v>
      </c>
      <c r="AV170" s="51">
        <f t="shared" si="1441"/>
        <v>148</v>
      </c>
      <c r="AW170" s="52">
        <f t="shared" si="425"/>
        <v>0.11393379522709776</v>
      </c>
      <c r="AX170" s="23"/>
      <c r="AY170" s="49">
        <f t="shared" ref="AY170:BA170" si="1442">SUM(AY165:AY169)</f>
        <v>24</v>
      </c>
      <c r="AZ170" s="49">
        <f t="shared" si="1442"/>
        <v>939</v>
      </c>
      <c r="BA170" s="49">
        <f t="shared" si="1442"/>
        <v>34</v>
      </c>
      <c r="BB170" s="50">
        <f>IFERROR(SUM(AZ170/BA170),0)</f>
        <v>27.617647058823529</v>
      </c>
      <c r="BC170" s="51">
        <f t="shared" ref="BC170:BD170" si="1443">SUM(BC165:BC169)</f>
        <v>1002</v>
      </c>
      <c r="BD170" s="51">
        <f t="shared" si="1443"/>
        <v>-69</v>
      </c>
      <c r="BE170" s="52">
        <f t="shared" si="426"/>
        <v>-6.8862275449101798E-2</v>
      </c>
      <c r="BF170" s="23"/>
      <c r="BG170" s="49">
        <f t="shared" ref="BG170:BI170" si="1444">SUM(BG165:BG169)</f>
        <v>26.4</v>
      </c>
      <c r="BH170" s="49">
        <f t="shared" si="1444"/>
        <v>1530</v>
      </c>
      <c r="BI170" s="49">
        <f t="shared" si="1444"/>
        <v>56</v>
      </c>
      <c r="BJ170" s="50">
        <f>IFERROR(SUM(BH170/BI170),0)</f>
        <v>27.321428571428573</v>
      </c>
      <c r="BK170" s="51">
        <f t="shared" ref="BK170:BL170" si="1445">SUM(BK165:BK169)</f>
        <v>1274</v>
      </c>
      <c r="BL170" s="51">
        <f t="shared" si="1445"/>
        <v>76</v>
      </c>
      <c r="BM170" s="52">
        <f t="shared" si="427"/>
        <v>5.9654631083202514E-2</v>
      </c>
      <c r="BN170" s="23"/>
      <c r="BO170" s="49">
        <f t="shared" ref="BO170:BQ170" si="1446">SUM(BO165:BO169)</f>
        <v>14.7</v>
      </c>
      <c r="BP170" s="49">
        <f t="shared" si="1446"/>
        <v>397</v>
      </c>
      <c r="BQ170" s="49">
        <f t="shared" si="1446"/>
        <v>22</v>
      </c>
      <c r="BR170" s="50">
        <f>IFERROR(SUM(BP170/BQ170),0)</f>
        <v>18.045454545454547</v>
      </c>
      <c r="BS170" s="51">
        <f t="shared" ref="BS170:BT170" si="1447">SUM(BS165:BS169)</f>
        <v>720</v>
      </c>
      <c r="BT170" s="51">
        <f t="shared" si="1447"/>
        <v>246</v>
      </c>
      <c r="BU170" s="52">
        <f t="shared" si="428"/>
        <v>0.34166666666666667</v>
      </c>
      <c r="BV170" s="23"/>
      <c r="BW170" s="49">
        <f t="shared" ref="BW170:BY170" si="1448">SUM(BW165:BW169)</f>
        <v>6</v>
      </c>
      <c r="BX170" s="49">
        <f t="shared" si="1448"/>
        <v>411</v>
      </c>
      <c r="BY170" s="49">
        <f t="shared" si="1448"/>
        <v>13</v>
      </c>
      <c r="BZ170" s="50">
        <f>IFERROR(SUM(BX170/BY170),0)</f>
        <v>31.615384615384617</v>
      </c>
      <c r="CA170" s="51">
        <f t="shared" ref="CA170:CB170" si="1449">SUM(CA165:CA169)</f>
        <v>287</v>
      </c>
      <c r="CB170" s="51">
        <f t="shared" si="1449"/>
        <v>-37</v>
      </c>
      <c r="CC170" s="52">
        <f t="shared" si="429"/>
        <v>-0.1289198606271777</v>
      </c>
      <c r="CD170" s="23"/>
      <c r="CE170" s="49">
        <f t="shared" ref="CE170:CG170" si="1450">SUM(CE165:CE169)</f>
        <v>30</v>
      </c>
      <c r="CF170" s="49">
        <f t="shared" si="1450"/>
        <v>1791</v>
      </c>
      <c r="CG170" s="49">
        <f t="shared" si="1450"/>
        <v>77</v>
      </c>
      <c r="CH170" s="50">
        <f>IFERROR(SUM(CF170/CG170),0)</f>
        <v>23.259740259740258</v>
      </c>
      <c r="CI170" s="51">
        <f t="shared" ref="CI170:CJ170" si="1451">SUM(CI165:CI169)</f>
        <v>2466</v>
      </c>
      <c r="CJ170" s="51">
        <f t="shared" si="1451"/>
        <v>1016</v>
      </c>
      <c r="CK170" s="52">
        <f t="shared" si="430"/>
        <v>0.41200324412003242</v>
      </c>
      <c r="CL170" s="23"/>
      <c r="CM170" s="49">
        <f t="shared" ref="CM170:CO170" si="1452">SUM(CM165:CM169)</f>
        <v>13.700000000000001</v>
      </c>
      <c r="CN170" s="49">
        <f t="shared" si="1452"/>
        <v>635</v>
      </c>
      <c r="CO170" s="49">
        <f t="shared" si="1452"/>
        <v>46</v>
      </c>
      <c r="CP170" s="50">
        <f>IFERROR(SUM(CN170/CO170),0)</f>
        <v>13.804347826086957</v>
      </c>
      <c r="CQ170" s="51">
        <f t="shared" ref="CQ170:CR170" si="1453">SUM(CQ165:CQ169)</f>
        <v>1060</v>
      </c>
      <c r="CR170" s="51">
        <f t="shared" si="1453"/>
        <v>475</v>
      </c>
      <c r="CS170" s="52">
        <f t="shared" si="431"/>
        <v>0.44811320754716982</v>
      </c>
      <c r="CT170" s="23"/>
      <c r="CU170" s="49">
        <f t="shared" ref="CU170:CW170" si="1454">SUM(CU165:CU169)</f>
        <v>27.9</v>
      </c>
      <c r="CV170" s="49">
        <f t="shared" si="1454"/>
        <v>1477</v>
      </c>
      <c r="CW170" s="49">
        <f t="shared" si="1454"/>
        <v>78</v>
      </c>
      <c r="CX170" s="50">
        <f>IFERROR(SUM(CV170/CW170),0)</f>
        <v>18.935897435897434</v>
      </c>
      <c r="CY170" s="51">
        <f t="shared" ref="CY170:CZ170" si="1455">SUM(CY165:CY169)</f>
        <v>1383</v>
      </c>
      <c r="CZ170" s="51">
        <f t="shared" si="1455"/>
        <v>-23</v>
      </c>
      <c r="DA170" s="52">
        <f t="shared" si="432"/>
        <v>-1.6630513376717282E-2</v>
      </c>
      <c r="DB170" s="23"/>
      <c r="DC170" s="49">
        <f t="shared" ref="DC170:DE170" si="1456">SUM(DC165:DC169)</f>
        <v>28.8</v>
      </c>
      <c r="DD170" s="49">
        <f t="shared" si="1456"/>
        <v>1190</v>
      </c>
      <c r="DE170" s="49">
        <f t="shared" si="1456"/>
        <v>65</v>
      </c>
      <c r="DF170" s="50">
        <f>IFERROR(SUM(DD170/DE170),0)</f>
        <v>18.307692307692307</v>
      </c>
      <c r="DG170" s="51">
        <f t="shared" ref="DG170:DH170" si="1457">SUM(DG165:DG169)</f>
        <v>1622</v>
      </c>
      <c r="DH170" s="51">
        <f t="shared" si="1457"/>
        <v>469</v>
      </c>
      <c r="DI170" s="52">
        <f t="shared" si="433"/>
        <v>0.28914919852034526</v>
      </c>
      <c r="DJ170" s="23"/>
      <c r="DK170" s="49">
        <f t="shared" ref="DK170:DM170" si="1458">SUM(DK165:DK169)</f>
        <v>0</v>
      </c>
      <c r="DL170" s="49">
        <f t="shared" si="1458"/>
        <v>0</v>
      </c>
      <c r="DM170" s="49">
        <f t="shared" si="1458"/>
        <v>0</v>
      </c>
      <c r="DN170" s="50">
        <f>IFERROR(SUM(DL170/DM170),0)</f>
        <v>0</v>
      </c>
      <c r="DO170" s="51">
        <f t="shared" ref="DO170:DP170" si="1459">SUM(DO165:DO169)</f>
        <v>0</v>
      </c>
      <c r="DP170" s="51">
        <f t="shared" si="1459"/>
        <v>0</v>
      </c>
      <c r="DQ170" s="52">
        <f t="shared" si="434"/>
        <v>0</v>
      </c>
      <c r="DR170" s="23"/>
      <c r="DS170" s="49">
        <f t="shared" ref="DS170:DU170" si="1460">SUM(DS165:DS169)</f>
        <v>0</v>
      </c>
      <c r="DT170" s="49">
        <f t="shared" si="1460"/>
        <v>0</v>
      </c>
      <c r="DU170" s="49">
        <f t="shared" si="1460"/>
        <v>0</v>
      </c>
      <c r="DV170" s="50">
        <f>IFERROR(SUM(DT170/DU170),0)</f>
        <v>0</v>
      </c>
      <c r="DW170" s="51">
        <f t="shared" ref="DW170:DX170" si="1461">SUM(DW165:DW169)</f>
        <v>0</v>
      </c>
      <c r="DX170" s="51">
        <f t="shared" si="1461"/>
        <v>0</v>
      </c>
      <c r="DY170" s="52">
        <f t="shared" si="435"/>
        <v>0</v>
      </c>
      <c r="DZ170" s="23"/>
      <c r="EA170" s="49">
        <f t="shared" ref="EA170:EC170" si="1462">SUM(EA165:EA169)</f>
        <v>0</v>
      </c>
      <c r="EB170" s="49">
        <f t="shared" si="1462"/>
        <v>0</v>
      </c>
      <c r="EC170" s="49">
        <f t="shared" si="1462"/>
        <v>0</v>
      </c>
      <c r="ED170" s="50">
        <f>IFERROR(SUM(EB170/EC170),0)</f>
        <v>0</v>
      </c>
      <c r="EE170" s="51">
        <f t="shared" ref="EE170:EF170" si="1463">SUM(EE165:EE169)</f>
        <v>0</v>
      </c>
      <c r="EF170" s="51">
        <f t="shared" si="1463"/>
        <v>0</v>
      </c>
      <c r="EG170" s="52">
        <f t="shared" si="436"/>
        <v>0</v>
      </c>
      <c r="EH170" s="23"/>
      <c r="EI170" s="49">
        <f t="shared" ref="EI170:EK170" si="1464">SUM(EI165:EI169)</f>
        <v>2</v>
      </c>
      <c r="EJ170" s="49">
        <f t="shared" si="1464"/>
        <v>101</v>
      </c>
      <c r="EK170" s="49">
        <f t="shared" si="1464"/>
        <v>2</v>
      </c>
      <c r="EL170" s="50">
        <f>IFERROR(SUM(EJ170/EK170),0)</f>
        <v>50.5</v>
      </c>
      <c r="EM170" s="51">
        <f t="shared" ref="EM170:EN170" si="1465">SUM(EM165:EM169)</f>
        <v>78</v>
      </c>
      <c r="EN170" s="51">
        <f t="shared" si="1465"/>
        <v>-14</v>
      </c>
      <c r="EO170" s="52">
        <f t="shared" si="840"/>
        <v>-0.17948717948717949</v>
      </c>
      <c r="EP170" s="23"/>
      <c r="EQ170" s="49">
        <f t="shared" ref="EQ170:ES170" si="1466">SUM(EQ165:EQ169)</f>
        <v>12.8</v>
      </c>
      <c r="ER170" s="49">
        <f t="shared" si="1466"/>
        <v>801</v>
      </c>
      <c r="ES170" s="49">
        <f t="shared" si="1466"/>
        <v>35</v>
      </c>
      <c r="ET170" s="50">
        <f>IFERROR(SUM(ER170/ES170),0)</f>
        <v>22.885714285714286</v>
      </c>
      <c r="EU170" s="51">
        <f t="shared" ref="EU170:EV170" si="1467">SUM(EU165:EU169)</f>
        <v>1140</v>
      </c>
      <c r="EV170" s="51">
        <f t="shared" si="1467"/>
        <v>479</v>
      </c>
      <c r="EW170" s="52">
        <f t="shared" si="438"/>
        <v>0.4201754385964912</v>
      </c>
      <c r="EX170" s="23"/>
      <c r="EY170" s="49">
        <f t="shared" ref="EY170:FA170" si="1468">SUM(EY165:EY169)</f>
        <v>21.7</v>
      </c>
      <c r="EZ170" s="49">
        <f t="shared" si="1468"/>
        <v>744</v>
      </c>
      <c r="FA170" s="49">
        <f t="shared" si="1468"/>
        <v>34</v>
      </c>
      <c r="FB170" s="50">
        <f>IFERROR(SUM(EZ170/FA170),0)</f>
        <v>21.882352941176471</v>
      </c>
      <c r="FC170" s="51">
        <f t="shared" ref="FC170:FD170" si="1469">SUM(FC165:FC169)</f>
        <v>713</v>
      </c>
      <c r="FD170" s="51">
        <f t="shared" si="1469"/>
        <v>-95</v>
      </c>
      <c r="FE170" s="52">
        <f t="shared" si="439"/>
        <v>-0.13323983169705469</v>
      </c>
      <c r="FF170" s="23"/>
      <c r="FG170" s="49">
        <f t="shared" ref="FG170:FI170" si="1470">SUM(FG165:FG169)</f>
        <v>6</v>
      </c>
      <c r="FH170" s="49">
        <f t="shared" si="1470"/>
        <v>274</v>
      </c>
      <c r="FI170" s="49">
        <f t="shared" si="1470"/>
        <v>14</v>
      </c>
      <c r="FJ170" s="50">
        <f>IFERROR(SUM(FH170/FI170),0)</f>
        <v>19.571428571428573</v>
      </c>
      <c r="FK170" s="51">
        <f t="shared" ref="FK170:FL170" si="1471">SUM(FK165:FK169)</f>
        <v>432</v>
      </c>
      <c r="FL170" s="51">
        <f t="shared" si="1471"/>
        <v>183</v>
      </c>
      <c r="FM170" s="52">
        <f t="shared" si="440"/>
        <v>0.4236111111111111</v>
      </c>
      <c r="FN170" s="23"/>
    </row>
    <row r="171" spans="1:170" ht="16">
      <c r="A171" s="36">
        <v>42559</v>
      </c>
      <c r="B171" s="23"/>
      <c r="C171" s="37">
        <v>4</v>
      </c>
      <c r="D171" s="37">
        <v>76</v>
      </c>
      <c r="E171" s="37">
        <v>5</v>
      </c>
      <c r="F171" s="38"/>
      <c r="G171" s="39">
        <v>133</v>
      </c>
      <c r="H171" s="39">
        <v>22</v>
      </c>
      <c r="I171" s="40">
        <f t="shared" si="420"/>
        <v>0.16541353383458646</v>
      </c>
      <c r="J171" s="23"/>
      <c r="K171" s="37"/>
      <c r="L171" s="37"/>
      <c r="M171" s="37"/>
      <c r="N171" s="38"/>
      <c r="O171" s="39"/>
      <c r="P171" s="39"/>
      <c r="Q171" s="40">
        <f t="shared" si="421"/>
        <v>0</v>
      </c>
      <c r="R171" s="23"/>
      <c r="S171" s="37"/>
      <c r="T171" s="37"/>
      <c r="U171" s="37"/>
      <c r="V171" s="38"/>
      <c r="W171" s="39"/>
      <c r="X171" s="39"/>
      <c r="Y171" s="40">
        <f t="shared" si="422"/>
        <v>0</v>
      </c>
      <c r="Z171" s="23"/>
      <c r="AA171" s="37">
        <v>8</v>
      </c>
      <c r="AB171" s="37">
        <v>492</v>
      </c>
      <c r="AC171" s="37">
        <v>30</v>
      </c>
      <c r="AD171" s="38"/>
      <c r="AE171" s="39">
        <v>600</v>
      </c>
      <c r="AF171" s="39">
        <v>193</v>
      </c>
      <c r="AG171" s="40">
        <f t="shared" si="423"/>
        <v>0.32166666666666666</v>
      </c>
      <c r="AH171" s="23"/>
      <c r="AI171" s="37">
        <v>6.4</v>
      </c>
      <c r="AJ171" s="37">
        <v>254</v>
      </c>
      <c r="AK171" s="37">
        <v>26</v>
      </c>
      <c r="AL171" s="38"/>
      <c r="AM171" s="39">
        <v>516</v>
      </c>
      <c r="AN171" s="39">
        <v>285</v>
      </c>
      <c r="AO171" s="40">
        <f t="shared" si="883"/>
        <v>0.55232558139534882</v>
      </c>
      <c r="AP171" s="23"/>
      <c r="AQ171" s="37">
        <v>8</v>
      </c>
      <c r="AR171" s="37">
        <v>418</v>
      </c>
      <c r="AS171" s="37">
        <v>22</v>
      </c>
      <c r="AT171" s="38"/>
      <c r="AU171" s="39">
        <v>495</v>
      </c>
      <c r="AV171" s="39">
        <v>115</v>
      </c>
      <c r="AW171" s="40">
        <f t="shared" si="425"/>
        <v>0.23232323232323232</v>
      </c>
      <c r="AX171" s="23"/>
      <c r="AY171" s="37"/>
      <c r="AZ171" s="37"/>
      <c r="BA171" s="37"/>
      <c r="BB171" s="38"/>
      <c r="BC171" s="39"/>
      <c r="BD171" s="39"/>
      <c r="BE171" s="40">
        <f t="shared" si="426"/>
        <v>0</v>
      </c>
      <c r="BF171" s="23"/>
      <c r="BG171" s="37">
        <v>8.4</v>
      </c>
      <c r="BH171" s="37">
        <v>464</v>
      </c>
      <c r="BI171" s="37">
        <v>19</v>
      </c>
      <c r="BJ171" s="38"/>
      <c r="BK171" s="39">
        <v>464</v>
      </c>
      <c r="BL171" s="39">
        <v>132</v>
      </c>
      <c r="BM171" s="40">
        <f t="shared" si="427"/>
        <v>0.28448275862068967</v>
      </c>
      <c r="BN171" s="23"/>
      <c r="BO171" s="37">
        <v>5</v>
      </c>
      <c r="BP171" s="37">
        <v>136</v>
      </c>
      <c r="BQ171" s="37">
        <v>11</v>
      </c>
      <c r="BR171" s="38"/>
      <c r="BS171" s="39">
        <v>239</v>
      </c>
      <c r="BT171" s="39">
        <v>89</v>
      </c>
      <c r="BU171" s="40">
        <f t="shared" si="428"/>
        <v>0.3723849372384937</v>
      </c>
      <c r="BV171" s="23"/>
      <c r="BW171" s="37"/>
      <c r="BX171" s="37"/>
      <c r="BY171" s="37"/>
      <c r="BZ171" s="38"/>
      <c r="CA171" s="39"/>
      <c r="CB171" s="39"/>
      <c r="CC171" s="40">
        <f t="shared" si="429"/>
        <v>0</v>
      </c>
      <c r="CD171" s="23"/>
      <c r="CE171" s="37">
        <v>8</v>
      </c>
      <c r="CF171" s="37">
        <v>426</v>
      </c>
      <c r="CG171" s="37">
        <v>30</v>
      </c>
      <c r="CH171" s="38"/>
      <c r="CI171" s="39">
        <v>796</v>
      </c>
      <c r="CJ171" s="39">
        <v>474</v>
      </c>
      <c r="CK171" s="40">
        <f t="shared" si="430"/>
        <v>0.59547738693467334</v>
      </c>
      <c r="CL171" s="23"/>
      <c r="CM171" s="37">
        <v>5.0999999999999996</v>
      </c>
      <c r="CN171" s="37">
        <v>194</v>
      </c>
      <c r="CO171" s="37">
        <v>17</v>
      </c>
      <c r="CP171" s="38"/>
      <c r="CQ171" s="39">
        <v>267</v>
      </c>
      <c r="CR171" s="39">
        <v>86</v>
      </c>
      <c r="CS171" s="40">
        <f t="shared" si="431"/>
        <v>0.32209737827715357</v>
      </c>
      <c r="CT171" s="23"/>
      <c r="CU171" s="37">
        <v>4.4000000000000004</v>
      </c>
      <c r="CV171" s="37">
        <v>188</v>
      </c>
      <c r="CW171" s="37">
        <v>14</v>
      </c>
      <c r="CX171" s="38"/>
      <c r="CY171" s="39">
        <v>283</v>
      </c>
      <c r="CZ171" s="39">
        <v>108</v>
      </c>
      <c r="DA171" s="40">
        <f t="shared" si="432"/>
        <v>0.38162544169611307</v>
      </c>
      <c r="DB171" s="23"/>
      <c r="DC171" s="37">
        <v>3.5</v>
      </c>
      <c r="DD171" s="37">
        <v>211</v>
      </c>
      <c r="DE171" s="37">
        <v>8</v>
      </c>
      <c r="DF171" s="38"/>
      <c r="DG171" s="39">
        <v>180</v>
      </c>
      <c r="DH171" s="39">
        <v>29</v>
      </c>
      <c r="DI171" s="40">
        <f t="shared" si="433"/>
        <v>0.16111111111111112</v>
      </c>
      <c r="DJ171" s="23"/>
      <c r="DK171" s="37"/>
      <c r="DL171" s="37"/>
      <c r="DM171" s="37"/>
      <c r="DN171" s="38"/>
      <c r="DO171" s="39"/>
      <c r="DP171" s="39"/>
      <c r="DQ171" s="40">
        <f t="shared" si="434"/>
        <v>0</v>
      </c>
      <c r="DR171" s="23"/>
      <c r="DS171" s="37">
        <v>4</v>
      </c>
      <c r="DT171" s="37">
        <v>164</v>
      </c>
      <c r="DU171" s="37">
        <v>9</v>
      </c>
      <c r="DV171" s="38"/>
      <c r="DW171" s="39">
        <v>252</v>
      </c>
      <c r="DX171" s="39">
        <v>109</v>
      </c>
      <c r="DY171" s="40">
        <f t="shared" si="435"/>
        <v>0.43253968253968256</v>
      </c>
      <c r="DZ171" s="23"/>
      <c r="EA171" s="37">
        <v>7.5</v>
      </c>
      <c r="EB171" s="37">
        <v>410</v>
      </c>
      <c r="EC171" s="37">
        <v>24</v>
      </c>
      <c r="ED171" s="38"/>
      <c r="EE171" s="39">
        <v>512</v>
      </c>
      <c r="EF171" s="39">
        <v>202</v>
      </c>
      <c r="EG171" s="40">
        <f t="shared" si="436"/>
        <v>0.39453125</v>
      </c>
      <c r="EH171" s="23"/>
      <c r="EI171" s="37">
        <v>2</v>
      </c>
      <c r="EJ171" s="37">
        <v>103</v>
      </c>
      <c r="EK171" s="37">
        <v>4</v>
      </c>
      <c r="EL171" s="38"/>
      <c r="EM171" s="39">
        <v>72</v>
      </c>
      <c r="EN171" s="39">
        <v>-14</v>
      </c>
      <c r="EO171" s="40">
        <f t="shared" si="840"/>
        <v>-0.19444444444444445</v>
      </c>
      <c r="EP171" s="23"/>
      <c r="EQ171" s="37">
        <v>4</v>
      </c>
      <c r="ER171" s="37">
        <v>211</v>
      </c>
      <c r="ES171" s="37">
        <v>12</v>
      </c>
      <c r="ET171" s="38"/>
      <c r="EU171" s="39">
        <v>273</v>
      </c>
      <c r="EV171" s="39">
        <v>107</v>
      </c>
      <c r="EW171" s="40">
        <f t="shared" si="438"/>
        <v>0.39194139194139194</v>
      </c>
      <c r="EX171" s="23"/>
      <c r="EY171" s="37">
        <v>7.4</v>
      </c>
      <c r="EZ171" s="37">
        <v>272</v>
      </c>
      <c r="FA171" s="37">
        <v>16</v>
      </c>
      <c r="FB171" s="38"/>
      <c r="FC171" s="39">
        <v>257</v>
      </c>
      <c r="FD171" s="39">
        <v>-2</v>
      </c>
      <c r="FE171" s="40">
        <f t="shared" si="439"/>
        <v>-7.7821011673151752E-3</v>
      </c>
      <c r="FF171" s="23"/>
      <c r="FG171" s="37">
        <v>6</v>
      </c>
      <c r="FH171" s="37">
        <v>193</v>
      </c>
      <c r="FI171" s="37">
        <v>19</v>
      </c>
      <c r="FJ171" s="38"/>
      <c r="FK171" s="39">
        <v>198</v>
      </c>
      <c r="FL171" s="39">
        <v>0</v>
      </c>
      <c r="FM171" s="40">
        <f t="shared" si="440"/>
        <v>0</v>
      </c>
      <c r="FN171" s="23"/>
    </row>
    <row r="172" spans="1:170" ht="16">
      <c r="A172" s="36">
        <v>42560</v>
      </c>
      <c r="B172" s="23"/>
      <c r="C172" s="37">
        <v>4.4000000000000004</v>
      </c>
      <c r="D172" s="37">
        <v>63</v>
      </c>
      <c r="E172" s="37">
        <v>3</v>
      </c>
      <c r="F172" s="38"/>
      <c r="G172" s="39">
        <v>77</v>
      </c>
      <c r="H172" s="39">
        <v>-34</v>
      </c>
      <c r="I172" s="40">
        <f t="shared" si="420"/>
        <v>-0.44155844155844154</v>
      </c>
      <c r="J172" s="23"/>
      <c r="K172" s="37"/>
      <c r="L172" s="37"/>
      <c r="M172" s="37"/>
      <c r="N172" s="38"/>
      <c r="O172" s="39"/>
      <c r="P172" s="39"/>
      <c r="Q172" s="40">
        <f t="shared" si="421"/>
        <v>0</v>
      </c>
      <c r="R172" s="23"/>
      <c r="S172" s="37"/>
      <c r="T172" s="37"/>
      <c r="U172" s="37"/>
      <c r="V172" s="38"/>
      <c r="W172" s="39"/>
      <c r="X172" s="39"/>
      <c r="Y172" s="40">
        <f t="shared" si="422"/>
        <v>0</v>
      </c>
      <c r="Z172" s="23"/>
      <c r="AA172" s="37">
        <v>8</v>
      </c>
      <c r="AB172" s="37">
        <v>440</v>
      </c>
      <c r="AC172" s="37">
        <v>22</v>
      </c>
      <c r="AD172" s="38"/>
      <c r="AE172" s="39">
        <v>589</v>
      </c>
      <c r="AF172" s="39">
        <v>225</v>
      </c>
      <c r="AG172" s="40">
        <f t="shared" si="423"/>
        <v>0.38200339558573854</v>
      </c>
      <c r="AH172" s="23"/>
      <c r="AI172" s="37">
        <v>3.2</v>
      </c>
      <c r="AJ172" s="37">
        <v>142</v>
      </c>
      <c r="AK172" s="37">
        <v>12</v>
      </c>
      <c r="AL172" s="38"/>
      <c r="AM172" s="39">
        <v>241</v>
      </c>
      <c r="AN172" s="39">
        <v>126</v>
      </c>
      <c r="AO172" s="40">
        <f t="shared" si="883"/>
        <v>0.52282157676348551</v>
      </c>
      <c r="AP172" s="23"/>
      <c r="AQ172" s="37">
        <v>8</v>
      </c>
      <c r="AR172" s="37">
        <v>484</v>
      </c>
      <c r="AS172" s="37">
        <v>9</v>
      </c>
      <c r="AT172" s="38"/>
      <c r="AU172" s="39">
        <v>252</v>
      </c>
      <c r="AV172" s="39">
        <v>-132</v>
      </c>
      <c r="AW172" s="40">
        <f t="shared" si="425"/>
        <v>-0.52380952380952384</v>
      </c>
      <c r="AX172" s="23"/>
      <c r="AY172" s="37">
        <v>8</v>
      </c>
      <c r="AZ172" s="37">
        <v>259</v>
      </c>
      <c r="BA172" s="37">
        <v>11</v>
      </c>
      <c r="BB172" s="38"/>
      <c r="BC172" s="39">
        <v>326</v>
      </c>
      <c r="BD172" s="39">
        <v>36</v>
      </c>
      <c r="BE172" s="40">
        <f t="shared" si="426"/>
        <v>0.11042944785276074</v>
      </c>
      <c r="BF172" s="23"/>
      <c r="BG172" s="37">
        <v>8</v>
      </c>
      <c r="BH172" s="37">
        <v>480</v>
      </c>
      <c r="BI172" s="37">
        <v>21</v>
      </c>
      <c r="BJ172" s="38"/>
      <c r="BK172" s="39">
        <v>408</v>
      </c>
      <c r="BL172" s="39">
        <v>100</v>
      </c>
      <c r="BM172" s="40">
        <f t="shared" si="427"/>
        <v>0.24509803921568626</v>
      </c>
      <c r="BN172" s="23"/>
      <c r="BO172" s="37">
        <v>5.4</v>
      </c>
      <c r="BP172" s="37">
        <v>124</v>
      </c>
      <c r="BQ172" s="37">
        <v>7</v>
      </c>
      <c r="BR172" s="38"/>
      <c r="BS172" s="39">
        <v>179</v>
      </c>
      <c r="BT172" s="39">
        <v>32</v>
      </c>
      <c r="BU172" s="40">
        <f t="shared" si="428"/>
        <v>0.1787709497206704</v>
      </c>
      <c r="BV172" s="23"/>
      <c r="BW172" s="37"/>
      <c r="BX172" s="37"/>
      <c r="BY172" s="37"/>
      <c r="BZ172" s="38"/>
      <c r="CA172" s="39"/>
      <c r="CB172" s="39"/>
      <c r="CC172" s="40">
        <f t="shared" si="429"/>
        <v>0</v>
      </c>
      <c r="CD172" s="23"/>
      <c r="CE172" s="37">
        <v>6</v>
      </c>
      <c r="CF172" s="37">
        <v>365</v>
      </c>
      <c r="CG172" s="37">
        <v>12</v>
      </c>
      <c r="CH172" s="38"/>
      <c r="CI172" s="39">
        <v>269</v>
      </c>
      <c r="CJ172" s="39">
        <v>28</v>
      </c>
      <c r="CK172" s="40">
        <f t="shared" si="430"/>
        <v>0.10408921933085502</v>
      </c>
      <c r="CL172" s="23"/>
      <c r="CM172" s="37">
        <v>2</v>
      </c>
      <c r="CN172" s="37">
        <v>79</v>
      </c>
      <c r="CO172" s="37">
        <v>6</v>
      </c>
      <c r="CP172" s="38"/>
      <c r="CQ172" s="39">
        <v>114</v>
      </c>
      <c r="CR172" s="39">
        <v>45</v>
      </c>
      <c r="CS172" s="40">
        <f t="shared" si="431"/>
        <v>0.39473684210526316</v>
      </c>
      <c r="CT172" s="23"/>
      <c r="CU172" s="37">
        <v>6</v>
      </c>
      <c r="CV172" s="37">
        <v>306</v>
      </c>
      <c r="CW172" s="37">
        <v>22</v>
      </c>
      <c r="CX172" s="38"/>
      <c r="CY172" s="39">
        <v>420</v>
      </c>
      <c r="CZ172" s="39">
        <v>176</v>
      </c>
      <c r="DA172" s="40">
        <f t="shared" si="432"/>
        <v>0.41904761904761906</v>
      </c>
      <c r="DB172" s="23"/>
      <c r="DC172" s="37">
        <v>5.0999999999999996</v>
      </c>
      <c r="DD172" s="37">
        <v>229</v>
      </c>
      <c r="DE172" s="37">
        <v>9</v>
      </c>
      <c r="DF172" s="38"/>
      <c r="DG172" s="39">
        <v>161</v>
      </c>
      <c r="DH172" s="39">
        <v>-15</v>
      </c>
      <c r="DI172" s="40">
        <f t="shared" si="433"/>
        <v>-9.3167701863354033E-2</v>
      </c>
      <c r="DJ172" s="23"/>
      <c r="DK172" s="37"/>
      <c r="DL172" s="37"/>
      <c r="DM172" s="37"/>
      <c r="DN172" s="38"/>
      <c r="DO172" s="39"/>
      <c r="DP172" s="39"/>
      <c r="DQ172" s="40">
        <f t="shared" si="434"/>
        <v>0</v>
      </c>
      <c r="DR172" s="23"/>
      <c r="DS172" s="37">
        <v>4</v>
      </c>
      <c r="DT172" s="37">
        <v>193</v>
      </c>
      <c r="DU172" s="37">
        <v>6</v>
      </c>
      <c r="DV172" s="38"/>
      <c r="DW172" s="39">
        <v>161</v>
      </c>
      <c r="DX172" s="39">
        <v>16</v>
      </c>
      <c r="DY172" s="40">
        <f t="shared" si="435"/>
        <v>9.9378881987577633E-2</v>
      </c>
      <c r="DZ172" s="23"/>
      <c r="EA172" s="37">
        <v>7.3</v>
      </c>
      <c r="EB172" s="37">
        <v>436</v>
      </c>
      <c r="EC172" s="37">
        <v>17</v>
      </c>
      <c r="ED172" s="38"/>
      <c r="EE172" s="39">
        <v>416</v>
      </c>
      <c r="EF172" s="39">
        <v>121</v>
      </c>
      <c r="EG172" s="40">
        <f t="shared" si="436"/>
        <v>0.29086538461538464</v>
      </c>
      <c r="EH172" s="23"/>
      <c r="EI172" s="37"/>
      <c r="EJ172" s="37"/>
      <c r="EK172" s="37"/>
      <c r="EL172" s="38"/>
      <c r="EM172" s="39"/>
      <c r="EN172" s="39"/>
      <c r="EO172" s="40">
        <f t="shared" si="840"/>
        <v>0</v>
      </c>
      <c r="EP172" s="23"/>
      <c r="EQ172" s="37">
        <v>4.0999999999999996</v>
      </c>
      <c r="ER172" s="37">
        <v>258</v>
      </c>
      <c r="ES172" s="37">
        <v>10</v>
      </c>
      <c r="ET172" s="38"/>
      <c r="EU172" s="39">
        <v>283</v>
      </c>
      <c r="EV172" s="39">
        <v>109</v>
      </c>
      <c r="EW172" s="40">
        <f t="shared" si="438"/>
        <v>0.38515901060070673</v>
      </c>
      <c r="EX172" s="23"/>
      <c r="EY172" s="37">
        <v>3.1</v>
      </c>
      <c r="EZ172" s="37">
        <v>118</v>
      </c>
      <c r="FA172" s="37">
        <v>4</v>
      </c>
      <c r="FB172" s="38"/>
      <c r="FC172" s="39">
        <v>28</v>
      </c>
      <c r="FD172" s="39">
        <v>-76</v>
      </c>
      <c r="FE172" s="40">
        <f t="shared" si="439"/>
        <v>-2.7142857142857144</v>
      </c>
      <c r="FF172" s="23"/>
      <c r="FG172" s="37">
        <v>6</v>
      </c>
      <c r="FH172" s="37">
        <v>214</v>
      </c>
      <c r="FI172" s="37">
        <v>13</v>
      </c>
      <c r="FJ172" s="38"/>
      <c r="FK172" s="39">
        <v>269</v>
      </c>
      <c r="FL172" s="39">
        <v>72</v>
      </c>
      <c r="FM172" s="40">
        <f t="shared" si="440"/>
        <v>0.26765799256505574</v>
      </c>
      <c r="FN172" s="23"/>
    </row>
    <row r="173" spans="1:170" ht="16">
      <c r="A173" s="36">
        <v>42561</v>
      </c>
      <c r="B173" s="23"/>
      <c r="C173" s="132"/>
      <c r="D173" s="132"/>
      <c r="E173" s="132"/>
      <c r="F173" s="139"/>
      <c r="G173" s="140"/>
      <c r="H173" s="140"/>
      <c r="I173" s="141">
        <f t="shared" si="420"/>
        <v>0</v>
      </c>
      <c r="J173" s="23"/>
      <c r="K173" s="132"/>
      <c r="L173" s="132"/>
      <c r="M173" s="132"/>
      <c r="N173" s="139"/>
      <c r="O173" s="140"/>
      <c r="P173" s="140"/>
      <c r="Q173" s="141">
        <f t="shared" si="421"/>
        <v>0</v>
      </c>
      <c r="R173" s="23"/>
      <c r="S173" s="132"/>
      <c r="T173" s="132"/>
      <c r="U173" s="132"/>
      <c r="V173" s="139"/>
      <c r="W173" s="140"/>
      <c r="X173" s="140"/>
      <c r="Y173" s="141">
        <f t="shared" si="422"/>
        <v>0</v>
      </c>
      <c r="Z173" s="23"/>
      <c r="AA173" s="132">
        <v>8</v>
      </c>
      <c r="AB173" s="132">
        <v>340</v>
      </c>
      <c r="AC173" s="132">
        <v>19</v>
      </c>
      <c r="AD173" s="139"/>
      <c r="AE173" s="140">
        <v>471</v>
      </c>
      <c r="AF173" s="140">
        <v>127</v>
      </c>
      <c r="AG173" s="141">
        <f t="shared" si="423"/>
        <v>0.26963906581740976</v>
      </c>
      <c r="AH173" s="23"/>
      <c r="AI173" s="132"/>
      <c r="AJ173" s="132"/>
      <c r="AK173" s="132"/>
      <c r="AL173" s="139"/>
      <c r="AM173" s="140"/>
      <c r="AN173" s="140"/>
      <c r="AO173" s="141">
        <f t="shared" si="883"/>
        <v>0</v>
      </c>
      <c r="AP173" s="23"/>
      <c r="AQ173" s="132">
        <v>8</v>
      </c>
      <c r="AR173" s="132">
        <v>350</v>
      </c>
      <c r="AS173" s="132">
        <v>22</v>
      </c>
      <c r="AT173" s="139"/>
      <c r="AU173" s="140">
        <v>554</v>
      </c>
      <c r="AV173" s="140">
        <v>203</v>
      </c>
      <c r="AW173" s="141">
        <f t="shared" si="425"/>
        <v>0.36642599277978338</v>
      </c>
      <c r="AX173" s="23"/>
      <c r="AY173" s="132">
        <v>8</v>
      </c>
      <c r="AZ173" s="132">
        <v>340</v>
      </c>
      <c r="BA173" s="132">
        <v>9</v>
      </c>
      <c r="BB173" s="139"/>
      <c r="BC173" s="140">
        <v>284</v>
      </c>
      <c r="BD173" s="140">
        <v>-50</v>
      </c>
      <c r="BE173" s="141">
        <f t="shared" si="426"/>
        <v>-0.176056338028169</v>
      </c>
      <c r="BF173" s="23"/>
      <c r="BG173" s="132">
        <v>8</v>
      </c>
      <c r="BH173" s="132">
        <v>490</v>
      </c>
      <c r="BI173" s="132">
        <v>15</v>
      </c>
      <c r="BJ173" s="139"/>
      <c r="BK173" s="140">
        <v>342</v>
      </c>
      <c r="BL173" s="140">
        <v>9</v>
      </c>
      <c r="BM173" s="141">
        <f t="shared" si="427"/>
        <v>2.6315789473684209E-2</v>
      </c>
      <c r="BN173" s="23"/>
      <c r="BO173" s="132">
        <v>6.3</v>
      </c>
      <c r="BP173" s="132">
        <v>163</v>
      </c>
      <c r="BQ173" s="132">
        <v>6</v>
      </c>
      <c r="BR173" s="139"/>
      <c r="BS173" s="140">
        <v>215</v>
      </c>
      <c r="BT173" s="140">
        <v>30</v>
      </c>
      <c r="BU173" s="141">
        <f t="shared" si="428"/>
        <v>0.13953488372093023</v>
      </c>
      <c r="BV173" s="23"/>
      <c r="BW173" s="132"/>
      <c r="BX173" s="132"/>
      <c r="BY173" s="132"/>
      <c r="BZ173" s="139"/>
      <c r="CA173" s="140"/>
      <c r="CB173" s="140"/>
      <c r="CC173" s="141">
        <f t="shared" si="429"/>
        <v>0</v>
      </c>
      <c r="CD173" s="23"/>
      <c r="CE173" s="132">
        <v>8</v>
      </c>
      <c r="CF173" s="132">
        <v>454</v>
      </c>
      <c r="CG173" s="132">
        <v>16</v>
      </c>
      <c r="CH173" s="139"/>
      <c r="CI173" s="140">
        <v>472</v>
      </c>
      <c r="CJ173" s="140">
        <v>141</v>
      </c>
      <c r="CK173" s="141">
        <f t="shared" si="430"/>
        <v>0.29872881355932202</v>
      </c>
      <c r="CL173" s="23"/>
      <c r="CM173" s="132">
        <v>5.4</v>
      </c>
      <c r="CN173" s="132">
        <v>286</v>
      </c>
      <c r="CO173" s="132">
        <v>10</v>
      </c>
      <c r="CP173" s="139"/>
      <c r="CQ173" s="140">
        <v>275</v>
      </c>
      <c r="CR173" s="140">
        <v>52</v>
      </c>
      <c r="CS173" s="141">
        <f t="shared" si="431"/>
        <v>0.18909090909090909</v>
      </c>
      <c r="CT173" s="23"/>
      <c r="CU173" s="132">
        <v>6</v>
      </c>
      <c r="CV173" s="132">
        <v>281</v>
      </c>
      <c r="CW173" s="132">
        <v>17</v>
      </c>
      <c r="CX173" s="139"/>
      <c r="CY173" s="140">
        <v>455</v>
      </c>
      <c r="CZ173" s="140">
        <v>207</v>
      </c>
      <c r="DA173" s="141">
        <f t="shared" si="432"/>
        <v>0.45494505494505494</v>
      </c>
      <c r="DB173" s="23"/>
      <c r="DC173" s="132">
        <v>7</v>
      </c>
      <c r="DD173" s="132">
        <v>321</v>
      </c>
      <c r="DE173" s="132">
        <v>7</v>
      </c>
      <c r="DF173" s="139"/>
      <c r="DG173" s="140">
        <v>195</v>
      </c>
      <c r="DH173" s="140">
        <v>-64</v>
      </c>
      <c r="DI173" s="141">
        <f t="shared" si="433"/>
        <v>-0.3282051282051282</v>
      </c>
      <c r="DJ173" s="23"/>
      <c r="DK173" s="132"/>
      <c r="DL173" s="132"/>
      <c r="DM173" s="132"/>
      <c r="DN173" s="139"/>
      <c r="DO173" s="140"/>
      <c r="DP173" s="140"/>
      <c r="DQ173" s="141">
        <f t="shared" si="434"/>
        <v>0</v>
      </c>
      <c r="DR173" s="23"/>
      <c r="DS173" s="132">
        <v>4</v>
      </c>
      <c r="DT173" s="132">
        <v>102</v>
      </c>
      <c r="DU173" s="132">
        <v>4</v>
      </c>
      <c r="DV173" s="139"/>
      <c r="DW173" s="140">
        <v>134</v>
      </c>
      <c r="DX173" s="140">
        <v>13</v>
      </c>
      <c r="DY173" s="141">
        <f t="shared" si="435"/>
        <v>9.7014925373134331E-2</v>
      </c>
      <c r="DZ173" s="23"/>
      <c r="EA173" s="132"/>
      <c r="EB173" s="132"/>
      <c r="EC173" s="132"/>
      <c r="ED173" s="139"/>
      <c r="EE173" s="140"/>
      <c r="EF173" s="140"/>
      <c r="EG173" s="141">
        <f t="shared" si="436"/>
        <v>0</v>
      </c>
      <c r="EH173" s="23"/>
      <c r="EI173" s="132">
        <v>4</v>
      </c>
      <c r="EJ173" s="132">
        <v>205</v>
      </c>
      <c r="EK173" s="132">
        <v>3</v>
      </c>
      <c r="EL173" s="139"/>
      <c r="EM173" s="140">
        <v>105</v>
      </c>
      <c r="EN173" s="140">
        <v>-65</v>
      </c>
      <c r="EO173" s="141">
        <f t="shared" si="840"/>
        <v>-0.61904761904761907</v>
      </c>
      <c r="EP173" s="23"/>
      <c r="EQ173" s="132">
        <v>3</v>
      </c>
      <c r="ER173" s="132">
        <v>139</v>
      </c>
      <c r="ES173" s="132">
        <v>5</v>
      </c>
      <c r="ET173" s="139"/>
      <c r="EU173" s="140">
        <v>164</v>
      </c>
      <c r="EV173" s="140">
        <v>48</v>
      </c>
      <c r="EW173" s="141">
        <f t="shared" si="438"/>
        <v>0.29268292682926828</v>
      </c>
      <c r="EX173" s="23"/>
      <c r="EY173" s="132">
        <v>3.5</v>
      </c>
      <c r="EZ173" s="132">
        <v>170</v>
      </c>
      <c r="FA173" s="132">
        <v>6</v>
      </c>
      <c r="FB173" s="139"/>
      <c r="FC173" s="140">
        <v>79</v>
      </c>
      <c r="FD173" s="140">
        <v>-60</v>
      </c>
      <c r="FE173" s="141">
        <f t="shared" si="439"/>
        <v>-0.759493670886076</v>
      </c>
      <c r="FF173" s="23"/>
      <c r="FG173" s="132"/>
      <c r="FH173" s="132"/>
      <c r="FI173" s="132"/>
      <c r="FJ173" s="139"/>
      <c r="FK173" s="140"/>
      <c r="FL173" s="140"/>
      <c r="FM173" s="141">
        <f t="shared" si="440"/>
        <v>0</v>
      </c>
      <c r="FN173" s="23"/>
    </row>
    <row r="174" spans="1:170" ht="16">
      <c r="A174" s="36">
        <v>42562</v>
      </c>
      <c r="B174" s="23"/>
      <c r="C174" s="132">
        <v>4.8</v>
      </c>
      <c r="D174" s="132">
        <v>71</v>
      </c>
      <c r="E174" s="132">
        <v>2</v>
      </c>
      <c r="F174" s="139"/>
      <c r="G174" s="140">
        <v>19</v>
      </c>
      <c r="H174" s="140">
        <v>-102</v>
      </c>
      <c r="I174" s="141">
        <f t="shared" si="420"/>
        <v>-5.3684210526315788</v>
      </c>
      <c r="J174" s="23"/>
      <c r="K174" s="132"/>
      <c r="L174" s="132"/>
      <c r="M174" s="132"/>
      <c r="N174" s="139"/>
      <c r="O174" s="140"/>
      <c r="P174" s="140"/>
      <c r="Q174" s="141">
        <f t="shared" si="421"/>
        <v>0</v>
      </c>
      <c r="R174" s="23"/>
      <c r="S174" s="132"/>
      <c r="T174" s="132"/>
      <c r="U174" s="132"/>
      <c r="V174" s="139"/>
      <c r="W174" s="140"/>
      <c r="X174" s="140"/>
      <c r="Y174" s="141">
        <f t="shared" si="422"/>
        <v>0</v>
      </c>
      <c r="Z174" s="23"/>
      <c r="AA174" s="132">
        <v>8</v>
      </c>
      <c r="AB174" s="132">
        <v>400</v>
      </c>
      <c r="AC174" s="132">
        <v>26</v>
      </c>
      <c r="AD174" s="139"/>
      <c r="AE174" s="140">
        <v>710</v>
      </c>
      <c r="AF174" s="140">
        <v>363</v>
      </c>
      <c r="AG174" s="141">
        <f t="shared" si="423"/>
        <v>0.5112676056338028</v>
      </c>
      <c r="AH174" s="23"/>
      <c r="AI174" s="132">
        <v>1.3</v>
      </c>
      <c r="AJ174" s="132">
        <v>79</v>
      </c>
      <c r="AK174" s="132">
        <v>1</v>
      </c>
      <c r="AL174" s="139"/>
      <c r="AM174" s="140">
        <v>38</v>
      </c>
      <c r="AN174" s="140">
        <v>-16</v>
      </c>
      <c r="AO174" s="141">
        <f t="shared" si="883"/>
        <v>-0.42105263157894735</v>
      </c>
      <c r="AP174" s="23"/>
      <c r="AQ174" s="132">
        <v>8</v>
      </c>
      <c r="AR174" s="132">
        <v>416</v>
      </c>
      <c r="AS174" s="132">
        <v>6</v>
      </c>
      <c r="AT174" s="139"/>
      <c r="AU174" s="140">
        <v>157</v>
      </c>
      <c r="AV174" s="140">
        <v>-199</v>
      </c>
      <c r="AW174" s="141">
        <f t="shared" si="425"/>
        <v>-1.2675159235668789</v>
      </c>
      <c r="AX174" s="23"/>
      <c r="AY174" s="132">
        <v>8</v>
      </c>
      <c r="AZ174" s="132">
        <v>305</v>
      </c>
      <c r="BA174" s="132">
        <v>15</v>
      </c>
      <c r="BB174" s="139"/>
      <c r="BC174" s="140">
        <v>391</v>
      </c>
      <c r="BD174" s="140">
        <v>87</v>
      </c>
      <c r="BE174" s="141">
        <f t="shared" si="426"/>
        <v>0.22250639386189258</v>
      </c>
      <c r="BF174" s="23"/>
      <c r="BG174" s="132">
        <v>7.1</v>
      </c>
      <c r="BH174" s="132">
        <v>471</v>
      </c>
      <c r="BI174" s="132">
        <v>10</v>
      </c>
      <c r="BJ174" s="139"/>
      <c r="BK174" s="140">
        <v>236</v>
      </c>
      <c r="BL174" s="140">
        <v>-49</v>
      </c>
      <c r="BM174" s="141">
        <f t="shared" si="427"/>
        <v>-0.2076271186440678</v>
      </c>
      <c r="BN174" s="23"/>
      <c r="BO174" s="132">
        <v>3.4</v>
      </c>
      <c r="BP174" s="132">
        <v>76</v>
      </c>
      <c r="BQ174" s="132">
        <v>5</v>
      </c>
      <c r="BR174" s="139"/>
      <c r="BS174" s="140">
        <v>132</v>
      </c>
      <c r="BT174" s="140">
        <v>41</v>
      </c>
      <c r="BU174" s="141">
        <f t="shared" si="428"/>
        <v>0.31060606060606061</v>
      </c>
      <c r="BV174" s="23"/>
      <c r="BW174" s="132"/>
      <c r="BX174" s="132"/>
      <c r="BY174" s="132"/>
      <c r="BZ174" s="139"/>
      <c r="CA174" s="140"/>
      <c r="CB174" s="140"/>
      <c r="CC174" s="141">
        <f t="shared" si="429"/>
        <v>0</v>
      </c>
      <c r="CD174" s="23"/>
      <c r="CE174" s="132">
        <v>8</v>
      </c>
      <c r="CF174" s="132">
        <v>411</v>
      </c>
      <c r="CG174" s="132">
        <v>24</v>
      </c>
      <c r="CH174" s="139"/>
      <c r="CI174" s="140">
        <v>598</v>
      </c>
      <c r="CJ174" s="140">
        <v>306</v>
      </c>
      <c r="CK174" s="141">
        <f t="shared" si="430"/>
        <v>0.51170568561872909</v>
      </c>
      <c r="CL174" s="23"/>
      <c r="CM174" s="132">
        <v>4.0999999999999996</v>
      </c>
      <c r="CN174" s="132">
        <v>221</v>
      </c>
      <c r="CO174" s="132">
        <v>10</v>
      </c>
      <c r="CP174" s="139"/>
      <c r="CQ174" s="140">
        <v>172</v>
      </c>
      <c r="CR174" s="140">
        <v>13</v>
      </c>
      <c r="CS174" s="141">
        <f t="shared" si="431"/>
        <v>7.5581395348837205E-2</v>
      </c>
      <c r="CT174" s="23"/>
      <c r="CU174" s="132">
        <v>6.4</v>
      </c>
      <c r="CV174" s="132">
        <v>306</v>
      </c>
      <c r="CW174" s="132">
        <v>21</v>
      </c>
      <c r="CX174" s="139"/>
      <c r="CY174" s="140">
        <v>379</v>
      </c>
      <c r="CZ174" s="140">
        <v>128</v>
      </c>
      <c r="DA174" s="141">
        <f t="shared" si="432"/>
        <v>0.33773087071240104</v>
      </c>
      <c r="DB174" s="23"/>
      <c r="DC174" s="132">
        <v>7.2</v>
      </c>
      <c r="DD174" s="132">
        <v>363</v>
      </c>
      <c r="DE174" s="132">
        <v>16</v>
      </c>
      <c r="DF174" s="139"/>
      <c r="DG174" s="140">
        <v>271</v>
      </c>
      <c r="DH174" s="140">
        <v>11</v>
      </c>
      <c r="DI174" s="141">
        <f t="shared" si="433"/>
        <v>4.0590405904059039E-2</v>
      </c>
      <c r="DJ174" s="23"/>
      <c r="DK174" s="132"/>
      <c r="DL174" s="132"/>
      <c r="DM174" s="132"/>
      <c r="DN174" s="139"/>
      <c r="DO174" s="140"/>
      <c r="DP174" s="140"/>
      <c r="DQ174" s="141">
        <f t="shared" si="434"/>
        <v>0</v>
      </c>
      <c r="DR174" s="23"/>
      <c r="DS174" s="132">
        <v>4</v>
      </c>
      <c r="DT174" s="132">
        <v>186</v>
      </c>
      <c r="DU174" s="132">
        <v>9</v>
      </c>
      <c r="DV174" s="139"/>
      <c r="DW174" s="140">
        <v>242</v>
      </c>
      <c r="DX174" s="140">
        <v>97</v>
      </c>
      <c r="DY174" s="141">
        <f t="shared" si="435"/>
        <v>0.40082644628099173</v>
      </c>
      <c r="DZ174" s="23"/>
      <c r="EA174" s="132"/>
      <c r="EB174" s="132"/>
      <c r="EC174" s="132"/>
      <c r="ED174" s="139"/>
      <c r="EE174" s="140"/>
      <c r="EF174" s="140"/>
      <c r="EG174" s="141">
        <f t="shared" si="436"/>
        <v>0</v>
      </c>
      <c r="EH174" s="23"/>
      <c r="EI174" s="132">
        <v>2</v>
      </c>
      <c r="EJ174" s="132">
        <v>120</v>
      </c>
      <c r="EK174" s="132">
        <v>4</v>
      </c>
      <c r="EL174" s="139"/>
      <c r="EM174" s="140">
        <v>102</v>
      </c>
      <c r="EN174" s="140">
        <v>16</v>
      </c>
      <c r="EO174" s="141">
        <f t="shared" si="840"/>
        <v>0.15686274509803921</v>
      </c>
      <c r="EP174" s="23"/>
      <c r="EQ174" s="132">
        <v>5.2</v>
      </c>
      <c r="ER174" s="132">
        <v>328</v>
      </c>
      <c r="ES174" s="132">
        <v>11</v>
      </c>
      <c r="ET174" s="139"/>
      <c r="EU174" s="140">
        <v>304</v>
      </c>
      <c r="EV174" s="140">
        <v>85</v>
      </c>
      <c r="EW174" s="141">
        <f t="shared" si="438"/>
        <v>0.27960526315789475</v>
      </c>
      <c r="EX174" s="23"/>
      <c r="EY174" s="132">
        <v>3.2</v>
      </c>
      <c r="EZ174" s="132">
        <v>143</v>
      </c>
      <c r="FA174" s="132">
        <v>10</v>
      </c>
      <c r="FB174" s="139"/>
      <c r="FC174" s="140">
        <v>218</v>
      </c>
      <c r="FD174" s="140">
        <v>103</v>
      </c>
      <c r="FE174" s="141">
        <f t="shared" si="439"/>
        <v>0.47247706422018348</v>
      </c>
      <c r="FF174" s="23"/>
      <c r="FG174" s="132">
        <v>7</v>
      </c>
      <c r="FH174" s="132">
        <v>232</v>
      </c>
      <c r="FI174" s="132">
        <v>20</v>
      </c>
      <c r="FJ174" s="139"/>
      <c r="FK174" s="140">
        <v>418</v>
      </c>
      <c r="FL174" s="140">
        <v>197</v>
      </c>
      <c r="FM174" s="141">
        <f t="shared" si="440"/>
        <v>0.47129186602870815</v>
      </c>
      <c r="FN174" s="23"/>
    </row>
    <row r="175" spans="1:170" ht="16">
      <c r="A175" s="36">
        <v>42563</v>
      </c>
      <c r="B175" s="23"/>
      <c r="C175" s="132">
        <v>5.4</v>
      </c>
      <c r="D175" s="132">
        <v>106</v>
      </c>
      <c r="E175" s="132">
        <v>4</v>
      </c>
      <c r="F175" s="139"/>
      <c r="G175" s="140">
        <v>140</v>
      </c>
      <c r="H175" s="140">
        <v>-2</v>
      </c>
      <c r="I175" s="141">
        <f t="shared" si="420"/>
        <v>-1.4285714285714285E-2</v>
      </c>
      <c r="J175" s="23"/>
      <c r="K175" s="132"/>
      <c r="L175" s="132"/>
      <c r="M175" s="132"/>
      <c r="N175" s="139"/>
      <c r="O175" s="140"/>
      <c r="P175" s="140"/>
      <c r="Q175" s="141">
        <f t="shared" si="421"/>
        <v>0</v>
      </c>
      <c r="R175" s="23"/>
      <c r="S175" s="132"/>
      <c r="T175" s="132"/>
      <c r="U175" s="132"/>
      <c r="V175" s="139"/>
      <c r="W175" s="140"/>
      <c r="X175" s="140"/>
      <c r="Y175" s="141">
        <f t="shared" si="422"/>
        <v>0</v>
      </c>
      <c r="Z175" s="23"/>
      <c r="AA175" s="132">
        <v>8</v>
      </c>
      <c r="AB175" s="132">
        <v>173</v>
      </c>
      <c r="AC175" s="132">
        <v>8</v>
      </c>
      <c r="AD175" s="139"/>
      <c r="AE175" s="140">
        <v>214</v>
      </c>
      <c r="AF175" s="140">
        <v>-49</v>
      </c>
      <c r="AG175" s="141">
        <f t="shared" si="423"/>
        <v>-0.22897196261682243</v>
      </c>
      <c r="AH175" s="23"/>
      <c r="AI175" s="132"/>
      <c r="AJ175" s="132"/>
      <c r="AK175" s="132"/>
      <c r="AL175" s="139"/>
      <c r="AM175" s="140"/>
      <c r="AN175" s="140"/>
      <c r="AO175" s="141">
        <f t="shared" si="883"/>
        <v>0</v>
      </c>
      <c r="AP175" s="23"/>
      <c r="AQ175" s="132">
        <v>8</v>
      </c>
      <c r="AR175" s="132">
        <v>285</v>
      </c>
      <c r="AS175" s="132">
        <v>8</v>
      </c>
      <c r="AT175" s="139"/>
      <c r="AU175" s="140">
        <v>308</v>
      </c>
      <c r="AV175" s="140">
        <v>6</v>
      </c>
      <c r="AW175" s="141">
        <f t="shared" si="425"/>
        <v>1.948051948051948E-2</v>
      </c>
      <c r="AX175" s="23"/>
      <c r="AY175" s="132">
        <v>8</v>
      </c>
      <c r="AZ175" s="132">
        <v>210</v>
      </c>
      <c r="BA175" s="132">
        <v>11</v>
      </c>
      <c r="BB175" s="139"/>
      <c r="BC175" s="140">
        <v>292</v>
      </c>
      <c r="BD175" s="140">
        <v>27</v>
      </c>
      <c r="BE175" s="141">
        <f t="shared" si="426"/>
        <v>9.2465753424657529E-2</v>
      </c>
      <c r="BF175" s="23"/>
      <c r="BG175" s="132">
        <v>5.4</v>
      </c>
      <c r="BH175" s="132">
        <v>340</v>
      </c>
      <c r="BI175" s="132">
        <v>5</v>
      </c>
      <c r="BJ175" s="139"/>
      <c r="BK175" s="140">
        <v>91</v>
      </c>
      <c r="BL175" s="140">
        <v>-111</v>
      </c>
      <c r="BM175" s="141">
        <f t="shared" si="427"/>
        <v>-1.2197802197802199</v>
      </c>
      <c r="BN175" s="23"/>
      <c r="BO175" s="132">
        <v>4.3</v>
      </c>
      <c r="BP175" s="132">
        <v>86</v>
      </c>
      <c r="BQ175" s="132">
        <v>6</v>
      </c>
      <c r="BR175" s="139"/>
      <c r="BS175" s="140">
        <v>152</v>
      </c>
      <c r="BT175" s="140">
        <v>43</v>
      </c>
      <c r="BU175" s="141">
        <f t="shared" si="428"/>
        <v>0.28289473684210525</v>
      </c>
      <c r="BV175" s="23"/>
      <c r="BW175" s="132">
        <v>7.6</v>
      </c>
      <c r="BX175" s="132">
        <v>12</v>
      </c>
      <c r="BY175" s="132">
        <v>12</v>
      </c>
      <c r="BZ175" s="139"/>
      <c r="CA175" s="140">
        <v>256</v>
      </c>
      <c r="CB175" s="140">
        <v>96</v>
      </c>
      <c r="CC175" s="141">
        <f t="shared" si="429"/>
        <v>0.375</v>
      </c>
      <c r="CD175" s="23"/>
      <c r="CE175" s="132">
        <v>7.5</v>
      </c>
      <c r="CF175" s="132">
        <v>344</v>
      </c>
      <c r="CG175" s="132">
        <v>21</v>
      </c>
      <c r="CH175" s="139"/>
      <c r="CI175" s="140">
        <v>544</v>
      </c>
      <c r="CJ175" s="140">
        <v>295</v>
      </c>
      <c r="CK175" s="141">
        <f t="shared" si="430"/>
        <v>0.54227941176470584</v>
      </c>
      <c r="CL175" s="23"/>
      <c r="CM175" s="132">
        <v>4.0999999999999996</v>
      </c>
      <c r="CN175" s="132">
        <v>177</v>
      </c>
      <c r="CO175" s="132">
        <v>10</v>
      </c>
      <c r="CP175" s="139"/>
      <c r="CQ175" s="140">
        <v>210</v>
      </c>
      <c r="CR175" s="140">
        <v>71</v>
      </c>
      <c r="CS175" s="141">
        <f t="shared" si="431"/>
        <v>0.33809523809523812</v>
      </c>
      <c r="CT175" s="23"/>
      <c r="CU175" s="132">
        <v>6.4</v>
      </c>
      <c r="CV175" s="132">
        <v>477</v>
      </c>
      <c r="CW175" s="132">
        <v>24</v>
      </c>
      <c r="CX175" s="139"/>
      <c r="CY175" s="140">
        <v>443</v>
      </c>
      <c r="CZ175" s="140">
        <v>145</v>
      </c>
      <c r="DA175" s="141">
        <f t="shared" si="432"/>
        <v>0.32731376975169302</v>
      </c>
      <c r="DB175" s="23"/>
      <c r="DC175" s="132">
        <v>7.2</v>
      </c>
      <c r="DD175" s="132">
        <v>326</v>
      </c>
      <c r="DE175" s="132">
        <v>10</v>
      </c>
      <c r="DF175" s="139"/>
      <c r="DG175" s="140">
        <v>194</v>
      </c>
      <c r="DH175" s="140">
        <v>-44</v>
      </c>
      <c r="DI175" s="141">
        <f t="shared" si="433"/>
        <v>-0.22680412371134021</v>
      </c>
      <c r="DJ175" s="23"/>
      <c r="DK175" s="132"/>
      <c r="DL175" s="132"/>
      <c r="DM175" s="132"/>
      <c r="DN175" s="139"/>
      <c r="DO175" s="140"/>
      <c r="DP175" s="140"/>
      <c r="DQ175" s="141">
        <f t="shared" si="434"/>
        <v>0</v>
      </c>
      <c r="DR175" s="23"/>
      <c r="DS175" s="132">
        <v>4</v>
      </c>
      <c r="DT175" s="132">
        <v>193</v>
      </c>
      <c r="DU175" s="132">
        <v>3</v>
      </c>
      <c r="DV175" s="139"/>
      <c r="DW175" s="140">
        <v>67</v>
      </c>
      <c r="DX175" s="140">
        <v>5</v>
      </c>
      <c r="DY175" s="141">
        <f t="shared" si="435"/>
        <v>7.4626865671641784E-2</v>
      </c>
      <c r="DZ175" s="23"/>
      <c r="EA175" s="132">
        <v>7</v>
      </c>
      <c r="EB175" s="132">
        <v>444</v>
      </c>
      <c r="EC175" s="132">
        <v>17</v>
      </c>
      <c r="ED175" s="139"/>
      <c r="EE175" s="140">
        <v>354</v>
      </c>
      <c r="EF175" s="140">
        <v>78</v>
      </c>
      <c r="EG175" s="141">
        <f t="shared" si="436"/>
        <v>0.22033898305084745</v>
      </c>
      <c r="EH175" s="23"/>
      <c r="EI175" s="132">
        <v>4</v>
      </c>
      <c r="EJ175" s="132">
        <v>163</v>
      </c>
      <c r="EK175" s="132">
        <v>3</v>
      </c>
      <c r="EL175" s="139"/>
      <c r="EM175" s="140">
        <v>95</v>
      </c>
      <c r="EN175" s="140">
        <v>-46</v>
      </c>
      <c r="EO175" s="141">
        <f t="shared" si="840"/>
        <v>-0.48421052631578948</v>
      </c>
      <c r="EP175" s="23"/>
      <c r="EQ175" s="132">
        <v>4.5</v>
      </c>
      <c r="ER175" s="132">
        <v>287</v>
      </c>
      <c r="ES175" s="132">
        <v>6</v>
      </c>
      <c r="ET175" s="139"/>
      <c r="EU175" s="140">
        <v>191</v>
      </c>
      <c r="EV175" s="140">
        <v>9</v>
      </c>
      <c r="EW175" s="141">
        <f t="shared" si="438"/>
        <v>4.712041884816754E-2</v>
      </c>
      <c r="EX175" s="23"/>
      <c r="EY175" s="132">
        <v>7</v>
      </c>
      <c r="EZ175" s="132">
        <v>261</v>
      </c>
      <c r="FA175" s="132">
        <v>11</v>
      </c>
      <c r="FB175" s="139"/>
      <c r="FC175" s="140">
        <v>129</v>
      </c>
      <c r="FD175" s="140">
        <v>-95</v>
      </c>
      <c r="FE175" s="141">
        <f t="shared" si="439"/>
        <v>-0.73643410852713176</v>
      </c>
      <c r="FF175" s="23"/>
      <c r="FG175" s="132">
        <v>7.3</v>
      </c>
      <c r="FH175" s="132">
        <v>210</v>
      </c>
      <c r="FI175" s="132">
        <v>21</v>
      </c>
      <c r="FJ175" s="139"/>
      <c r="FK175" s="140">
        <v>373</v>
      </c>
      <c r="FL175" s="140">
        <v>159</v>
      </c>
      <c r="FM175" s="141">
        <f t="shared" si="440"/>
        <v>0.42627345844504022</v>
      </c>
      <c r="FN175" s="23"/>
    </row>
    <row r="176" spans="1:170" ht="16">
      <c r="A176" s="48" t="s">
        <v>42</v>
      </c>
      <c r="B176" s="23"/>
      <c r="C176" s="49">
        <f t="shared" ref="C176:E176" si="1472">SUM(C171:C175)</f>
        <v>18.600000000000001</v>
      </c>
      <c r="D176" s="49">
        <f t="shared" si="1472"/>
        <v>316</v>
      </c>
      <c r="E176" s="49">
        <f t="shared" si="1472"/>
        <v>14</v>
      </c>
      <c r="F176" s="50">
        <f>IFERROR(SUM(D176/E176),0)</f>
        <v>22.571428571428573</v>
      </c>
      <c r="G176" s="51">
        <f t="shared" ref="G176:H176" si="1473">SUM(G171:G175)</f>
        <v>369</v>
      </c>
      <c r="H176" s="51">
        <f t="shared" si="1473"/>
        <v>-116</v>
      </c>
      <c r="I176" s="52">
        <f t="shared" si="420"/>
        <v>-0.3143631436314363</v>
      </c>
      <c r="J176" s="23"/>
      <c r="K176" s="49">
        <f t="shared" ref="K176:M176" si="1474">SUM(K171:K175)</f>
        <v>0</v>
      </c>
      <c r="L176" s="49">
        <f t="shared" si="1474"/>
        <v>0</v>
      </c>
      <c r="M176" s="49">
        <f t="shared" si="1474"/>
        <v>0</v>
      </c>
      <c r="N176" s="50">
        <f>IFERROR(SUM(L176/M176),0)</f>
        <v>0</v>
      </c>
      <c r="O176" s="51">
        <f t="shared" ref="O176:P176" si="1475">SUM(O171:O175)</f>
        <v>0</v>
      </c>
      <c r="P176" s="51">
        <f t="shared" si="1475"/>
        <v>0</v>
      </c>
      <c r="Q176" s="52">
        <f t="shared" si="421"/>
        <v>0</v>
      </c>
      <c r="R176" s="23"/>
      <c r="S176" s="49">
        <f t="shared" ref="S176:U176" si="1476">SUM(S171:S175)</f>
        <v>0</v>
      </c>
      <c r="T176" s="49">
        <f t="shared" si="1476"/>
        <v>0</v>
      </c>
      <c r="U176" s="49">
        <f t="shared" si="1476"/>
        <v>0</v>
      </c>
      <c r="V176" s="50">
        <f>IFERROR(SUM(T176/U176),0)</f>
        <v>0</v>
      </c>
      <c r="W176" s="51">
        <f t="shared" ref="W176:X176" si="1477">SUM(W171:W175)</f>
        <v>0</v>
      </c>
      <c r="X176" s="51">
        <f t="shared" si="1477"/>
        <v>0</v>
      </c>
      <c r="Y176" s="52">
        <f t="shared" si="422"/>
        <v>0</v>
      </c>
      <c r="Z176" s="23"/>
      <c r="AA176" s="49">
        <f t="shared" ref="AA176:AC176" si="1478">SUM(AA171:AA175)</f>
        <v>40</v>
      </c>
      <c r="AB176" s="49">
        <f t="shared" si="1478"/>
        <v>1845</v>
      </c>
      <c r="AC176" s="49">
        <f t="shared" si="1478"/>
        <v>105</v>
      </c>
      <c r="AD176" s="50">
        <f>IFERROR(SUM(AB176/AC176),0)</f>
        <v>17.571428571428573</v>
      </c>
      <c r="AE176" s="51">
        <f t="shared" ref="AE176:AF176" si="1479">SUM(AE171:AE175)</f>
        <v>2584</v>
      </c>
      <c r="AF176" s="51">
        <f t="shared" si="1479"/>
        <v>859</v>
      </c>
      <c r="AG176" s="52">
        <f t="shared" si="423"/>
        <v>0.33243034055727555</v>
      </c>
      <c r="AH176" s="23"/>
      <c r="AI176" s="49">
        <f t="shared" ref="AI176:AK176" si="1480">SUM(AI171:AI175)</f>
        <v>10.900000000000002</v>
      </c>
      <c r="AJ176" s="49">
        <f t="shared" si="1480"/>
        <v>475</v>
      </c>
      <c r="AK176" s="49">
        <f t="shared" si="1480"/>
        <v>39</v>
      </c>
      <c r="AL176" s="50">
        <f>IFERROR(SUM(AJ176/AK176),0)</f>
        <v>12.179487179487179</v>
      </c>
      <c r="AM176" s="51">
        <f t="shared" ref="AM176:AN176" si="1481">SUM(AM171:AM175)</f>
        <v>795</v>
      </c>
      <c r="AN176" s="51">
        <f t="shared" si="1481"/>
        <v>395</v>
      </c>
      <c r="AO176" s="52">
        <f t="shared" si="883"/>
        <v>0.49685534591194969</v>
      </c>
      <c r="AP176" s="23"/>
      <c r="AQ176" s="49">
        <f t="shared" ref="AQ176:AS176" si="1482">SUM(AQ171:AQ175)</f>
        <v>40</v>
      </c>
      <c r="AR176" s="49">
        <f t="shared" si="1482"/>
        <v>1953</v>
      </c>
      <c r="AS176" s="49">
        <f t="shared" si="1482"/>
        <v>67</v>
      </c>
      <c r="AT176" s="50">
        <f>IFERROR(SUM(AR176/AS176),0)</f>
        <v>29.149253731343283</v>
      </c>
      <c r="AU176" s="51">
        <f t="shared" ref="AU176:AV176" si="1483">SUM(AU171:AU175)</f>
        <v>1766</v>
      </c>
      <c r="AV176" s="51">
        <f t="shared" si="1483"/>
        <v>-7</v>
      </c>
      <c r="AW176" s="52">
        <f t="shared" si="425"/>
        <v>-3.9637599093997732E-3</v>
      </c>
      <c r="AX176" s="23"/>
      <c r="AY176" s="49">
        <f t="shared" ref="AY176:BA176" si="1484">SUM(AY171:AY175)</f>
        <v>32</v>
      </c>
      <c r="AZ176" s="49">
        <f t="shared" si="1484"/>
        <v>1114</v>
      </c>
      <c r="BA176" s="49">
        <f t="shared" si="1484"/>
        <v>46</v>
      </c>
      <c r="BB176" s="50">
        <f>IFERROR(SUM(AZ176/BA176),0)</f>
        <v>24.217391304347824</v>
      </c>
      <c r="BC176" s="51">
        <f t="shared" ref="BC176:BD176" si="1485">SUM(BC171:BC175)</f>
        <v>1293</v>
      </c>
      <c r="BD176" s="51">
        <f t="shared" si="1485"/>
        <v>100</v>
      </c>
      <c r="BE176" s="52">
        <f t="shared" si="426"/>
        <v>7.7339520494972933E-2</v>
      </c>
      <c r="BF176" s="23"/>
      <c r="BG176" s="49">
        <f t="shared" ref="BG176:BI176" si="1486">SUM(BG171:BG175)</f>
        <v>36.9</v>
      </c>
      <c r="BH176" s="49">
        <f t="shared" si="1486"/>
        <v>2245</v>
      </c>
      <c r="BI176" s="49">
        <f t="shared" si="1486"/>
        <v>70</v>
      </c>
      <c r="BJ176" s="50">
        <f>IFERROR(SUM(BH176/BI176),0)</f>
        <v>32.071428571428569</v>
      </c>
      <c r="BK176" s="51">
        <f t="shared" ref="BK176:BL176" si="1487">SUM(BK171:BK175)</f>
        <v>1541</v>
      </c>
      <c r="BL176" s="51">
        <f t="shared" si="1487"/>
        <v>81</v>
      </c>
      <c r="BM176" s="52">
        <f t="shared" si="427"/>
        <v>5.2563270603504221E-2</v>
      </c>
      <c r="BN176" s="23"/>
      <c r="BO176" s="49">
        <f t="shared" ref="BO176:BQ176" si="1488">SUM(BO171:BO175)</f>
        <v>24.4</v>
      </c>
      <c r="BP176" s="49">
        <f t="shared" si="1488"/>
        <v>585</v>
      </c>
      <c r="BQ176" s="49">
        <f t="shared" si="1488"/>
        <v>35</v>
      </c>
      <c r="BR176" s="50">
        <f>IFERROR(SUM(BP176/BQ176),0)</f>
        <v>16.714285714285715</v>
      </c>
      <c r="BS176" s="51">
        <f t="shared" ref="BS176:BT176" si="1489">SUM(BS171:BS175)</f>
        <v>917</v>
      </c>
      <c r="BT176" s="51">
        <f t="shared" si="1489"/>
        <v>235</v>
      </c>
      <c r="BU176" s="52">
        <f t="shared" si="428"/>
        <v>0.25627044711014174</v>
      </c>
      <c r="BV176" s="23"/>
      <c r="BW176" s="49">
        <f t="shared" ref="BW176:BY176" si="1490">SUM(BW171:BW175)</f>
        <v>7.6</v>
      </c>
      <c r="BX176" s="49">
        <f t="shared" si="1490"/>
        <v>12</v>
      </c>
      <c r="BY176" s="49">
        <f t="shared" si="1490"/>
        <v>12</v>
      </c>
      <c r="BZ176" s="50">
        <f>IFERROR(SUM(BX176/BY176),0)</f>
        <v>1</v>
      </c>
      <c r="CA176" s="51">
        <f t="shared" ref="CA176:CB176" si="1491">SUM(CA171:CA175)</f>
        <v>256</v>
      </c>
      <c r="CB176" s="51">
        <f t="shared" si="1491"/>
        <v>96</v>
      </c>
      <c r="CC176" s="52">
        <f t="shared" si="429"/>
        <v>0.375</v>
      </c>
      <c r="CD176" s="23"/>
      <c r="CE176" s="49">
        <f t="shared" ref="CE176:CG176" si="1492">SUM(CE171:CE175)</f>
        <v>37.5</v>
      </c>
      <c r="CF176" s="49">
        <f t="shared" si="1492"/>
        <v>2000</v>
      </c>
      <c r="CG176" s="49">
        <f t="shared" si="1492"/>
        <v>103</v>
      </c>
      <c r="CH176" s="50">
        <f>IFERROR(SUM(CF176/CG176),0)</f>
        <v>19.417475728155338</v>
      </c>
      <c r="CI176" s="51">
        <f t="shared" ref="CI176:CJ176" si="1493">SUM(CI171:CI175)</f>
        <v>2679</v>
      </c>
      <c r="CJ176" s="51">
        <f t="shared" si="1493"/>
        <v>1244</v>
      </c>
      <c r="CK176" s="52">
        <f t="shared" si="430"/>
        <v>0.46435237028742066</v>
      </c>
      <c r="CL176" s="23"/>
      <c r="CM176" s="49">
        <f t="shared" ref="CM176:CO176" si="1494">SUM(CM171:CM175)</f>
        <v>20.700000000000003</v>
      </c>
      <c r="CN176" s="49">
        <f t="shared" si="1494"/>
        <v>957</v>
      </c>
      <c r="CO176" s="49">
        <f t="shared" si="1494"/>
        <v>53</v>
      </c>
      <c r="CP176" s="50">
        <f>IFERROR(SUM(CN176/CO176),0)</f>
        <v>18.056603773584907</v>
      </c>
      <c r="CQ176" s="51">
        <f t="shared" ref="CQ176:CR176" si="1495">SUM(CQ171:CQ175)</f>
        <v>1038</v>
      </c>
      <c r="CR176" s="51">
        <f t="shared" si="1495"/>
        <v>267</v>
      </c>
      <c r="CS176" s="52">
        <f t="shared" si="431"/>
        <v>0.25722543352601157</v>
      </c>
      <c r="CT176" s="23"/>
      <c r="CU176" s="49">
        <f t="shared" ref="CU176:CW176" si="1496">SUM(CU171:CU175)</f>
        <v>29.199999999999996</v>
      </c>
      <c r="CV176" s="49">
        <f t="shared" si="1496"/>
        <v>1558</v>
      </c>
      <c r="CW176" s="49">
        <f t="shared" si="1496"/>
        <v>98</v>
      </c>
      <c r="CX176" s="50">
        <f>IFERROR(SUM(CV176/CW176),0)</f>
        <v>15.897959183673469</v>
      </c>
      <c r="CY176" s="51">
        <f t="shared" ref="CY176:CZ176" si="1497">SUM(CY171:CY175)</f>
        <v>1980</v>
      </c>
      <c r="CZ176" s="51">
        <f t="shared" si="1497"/>
        <v>764</v>
      </c>
      <c r="DA176" s="52">
        <f t="shared" si="432"/>
        <v>0.38585858585858585</v>
      </c>
      <c r="DB176" s="23"/>
      <c r="DC176" s="49">
        <f t="shared" ref="DC176:DE176" si="1498">SUM(DC171:DC175)</f>
        <v>30</v>
      </c>
      <c r="DD176" s="49">
        <f t="shared" si="1498"/>
        <v>1450</v>
      </c>
      <c r="DE176" s="49">
        <f t="shared" si="1498"/>
        <v>50</v>
      </c>
      <c r="DF176" s="50">
        <f>IFERROR(SUM(DD176/DE176),0)</f>
        <v>29</v>
      </c>
      <c r="DG176" s="51">
        <f t="shared" ref="DG176:DH176" si="1499">SUM(DG171:DG175)</f>
        <v>1001</v>
      </c>
      <c r="DH176" s="51">
        <f t="shared" si="1499"/>
        <v>-83</v>
      </c>
      <c r="DI176" s="52">
        <f t="shared" si="433"/>
        <v>-8.2917082917082913E-2</v>
      </c>
      <c r="DJ176" s="23"/>
      <c r="DK176" s="49">
        <f t="shared" ref="DK176:DM176" si="1500">SUM(DK171:DK175)</f>
        <v>0</v>
      </c>
      <c r="DL176" s="49">
        <f t="shared" si="1500"/>
        <v>0</v>
      </c>
      <c r="DM176" s="49">
        <f t="shared" si="1500"/>
        <v>0</v>
      </c>
      <c r="DN176" s="50">
        <f>IFERROR(SUM(DL176/DM176),0)</f>
        <v>0</v>
      </c>
      <c r="DO176" s="51">
        <f t="shared" ref="DO176:DP176" si="1501">SUM(DO171:DO175)</f>
        <v>0</v>
      </c>
      <c r="DP176" s="51">
        <f t="shared" si="1501"/>
        <v>0</v>
      </c>
      <c r="DQ176" s="52">
        <f t="shared" si="434"/>
        <v>0</v>
      </c>
      <c r="DR176" s="23"/>
      <c r="DS176" s="49">
        <f t="shared" ref="DS176:DU176" si="1502">SUM(DS171:DS175)</f>
        <v>20</v>
      </c>
      <c r="DT176" s="49">
        <f t="shared" si="1502"/>
        <v>838</v>
      </c>
      <c r="DU176" s="49">
        <f t="shared" si="1502"/>
        <v>31</v>
      </c>
      <c r="DV176" s="50">
        <f>IFERROR(SUM(DT176/DU176),0)</f>
        <v>27.032258064516128</v>
      </c>
      <c r="DW176" s="51">
        <f t="shared" ref="DW176:DX176" si="1503">SUM(DW171:DW175)</f>
        <v>856</v>
      </c>
      <c r="DX176" s="51">
        <f t="shared" si="1503"/>
        <v>240</v>
      </c>
      <c r="DY176" s="52">
        <f t="shared" si="435"/>
        <v>0.28037383177570091</v>
      </c>
      <c r="DZ176" s="23"/>
      <c r="EA176" s="49">
        <f t="shared" ref="EA176:EC176" si="1504">SUM(EA171:EA175)</f>
        <v>21.8</v>
      </c>
      <c r="EB176" s="49">
        <f t="shared" si="1504"/>
        <v>1290</v>
      </c>
      <c r="EC176" s="49">
        <f t="shared" si="1504"/>
        <v>58</v>
      </c>
      <c r="ED176" s="50">
        <f>IFERROR(SUM(EB176/EC176),0)</f>
        <v>22.241379310344829</v>
      </c>
      <c r="EE176" s="51">
        <f t="shared" ref="EE176:EF176" si="1505">SUM(EE171:EE175)</f>
        <v>1282</v>
      </c>
      <c r="EF176" s="51">
        <f t="shared" si="1505"/>
        <v>401</v>
      </c>
      <c r="EG176" s="52">
        <f t="shared" si="436"/>
        <v>0.31279251170046801</v>
      </c>
      <c r="EH176" s="23"/>
      <c r="EI176" s="49">
        <f t="shared" ref="EI176:EK176" si="1506">SUM(EI171:EI175)</f>
        <v>12</v>
      </c>
      <c r="EJ176" s="49">
        <f t="shared" si="1506"/>
        <v>591</v>
      </c>
      <c r="EK176" s="49">
        <f t="shared" si="1506"/>
        <v>14</v>
      </c>
      <c r="EL176" s="50">
        <f>IFERROR(SUM(EJ176/EK176),0)</f>
        <v>42.214285714285715</v>
      </c>
      <c r="EM176" s="51">
        <f t="shared" ref="EM176:EN176" si="1507">SUM(EM171:EM175)</f>
        <v>374</v>
      </c>
      <c r="EN176" s="51">
        <f t="shared" si="1507"/>
        <v>-109</v>
      </c>
      <c r="EO176" s="52">
        <f t="shared" si="840"/>
        <v>-0.29144385026737968</v>
      </c>
      <c r="EP176" s="23"/>
      <c r="EQ176" s="49">
        <f t="shared" ref="EQ176:ES176" si="1508">SUM(EQ171:EQ175)</f>
        <v>20.8</v>
      </c>
      <c r="ER176" s="49">
        <f t="shared" si="1508"/>
        <v>1223</v>
      </c>
      <c r="ES176" s="49">
        <f t="shared" si="1508"/>
        <v>44</v>
      </c>
      <c r="ET176" s="50">
        <f>IFERROR(SUM(ER176/ES176),0)</f>
        <v>27.795454545454547</v>
      </c>
      <c r="EU176" s="51">
        <f t="shared" ref="EU176:EV176" si="1509">SUM(EU171:EU175)</f>
        <v>1215</v>
      </c>
      <c r="EV176" s="51">
        <f t="shared" si="1509"/>
        <v>358</v>
      </c>
      <c r="EW176" s="52">
        <f t="shared" si="438"/>
        <v>0.2946502057613169</v>
      </c>
      <c r="EX176" s="23"/>
      <c r="EY176" s="49">
        <f t="shared" ref="EY176:FA176" si="1510">SUM(EY171:EY175)</f>
        <v>24.2</v>
      </c>
      <c r="EZ176" s="49">
        <f t="shared" si="1510"/>
        <v>964</v>
      </c>
      <c r="FA176" s="49">
        <f t="shared" si="1510"/>
        <v>47</v>
      </c>
      <c r="FB176" s="50">
        <f>IFERROR(SUM(EZ176/FA176),0)</f>
        <v>20.51063829787234</v>
      </c>
      <c r="FC176" s="51">
        <f t="shared" ref="FC176:FD176" si="1511">SUM(FC171:FC175)</f>
        <v>711</v>
      </c>
      <c r="FD176" s="51">
        <f t="shared" si="1511"/>
        <v>-130</v>
      </c>
      <c r="FE176" s="52">
        <f t="shared" si="439"/>
        <v>-0.18284106891701829</v>
      </c>
      <c r="FF176" s="23"/>
      <c r="FG176" s="49">
        <f t="shared" ref="FG176:FI176" si="1512">SUM(FG171:FG175)</f>
        <v>26.3</v>
      </c>
      <c r="FH176" s="49">
        <f t="shared" si="1512"/>
        <v>849</v>
      </c>
      <c r="FI176" s="49">
        <f t="shared" si="1512"/>
        <v>73</v>
      </c>
      <c r="FJ176" s="50">
        <f>IFERROR(SUM(FH176/FI176),0)</f>
        <v>11.63013698630137</v>
      </c>
      <c r="FK176" s="51">
        <f t="shared" ref="FK176:FL176" si="1513">SUM(FK171:FK175)</f>
        <v>1258</v>
      </c>
      <c r="FL176" s="51">
        <f t="shared" si="1513"/>
        <v>428</v>
      </c>
      <c r="FM176" s="52">
        <f t="shared" si="440"/>
        <v>0.34022257551669316</v>
      </c>
      <c r="FN176" s="23"/>
    </row>
    <row r="177" spans="1:170" ht="16">
      <c r="A177" s="36">
        <v>42566</v>
      </c>
      <c r="B177" s="23"/>
      <c r="C177" s="37">
        <v>4</v>
      </c>
      <c r="D177" s="37">
        <v>121</v>
      </c>
      <c r="E177" s="37">
        <v>4</v>
      </c>
      <c r="F177" s="38"/>
      <c r="G177" s="39">
        <v>88</v>
      </c>
      <c r="H177" s="39">
        <v>-46</v>
      </c>
      <c r="I177" s="226">
        <f t="shared" si="420"/>
        <v>-0.52272727272727271</v>
      </c>
      <c r="J177" s="23"/>
      <c r="K177" s="37"/>
      <c r="L177" s="37"/>
      <c r="M177" s="37"/>
      <c r="N177" s="38"/>
      <c r="O177" s="39"/>
      <c r="P177" s="39"/>
      <c r="Q177" s="226">
        <f t="shared" si="421"/>
        <v>0</v>
      </c>
      <c r="R177" s="23"/>
      <c r="S177" s="37"/>
      <c r="T177" s="37"/>
      <c r="U177" s="37"/>
      <c r="V177" s="38"/>
      <c r="W177" s="39"/>
      <c r="X177" s="39"/>
      <c r="Y177" s="226">
        <f t="shared" si="422"/>
        <v>0</v>
      </c>
      <c r="Z177" s="23"/>
      <c r="AA177" s="37">
        <v>8</v>
      </c>
      <c r="AB177" s="37">
        <v>388</v>
      </c>
      <c r="AC177" s="37">
        <v>30</v>
      </c>
      <c r="AD177" s="38"/>
      <c r="AE177" s="39">
        <v>763</v>
      </c>
      <c r="AF177" s="39">
        <v>318</v>
      </c>
      <c r="AG177" s="226">
        <f t="shared" si="423"/>
        <v>0.41677588466579291</v>
      </c>
      <c r="AH177" s="23"/>
      <c r="AI177" s="37">
        <v>3</v>
      </c>
      <c r="AJ177" s="37">
        <v>130</v>
      </c>
      <c r="AK177" s="37">
        <v>9</v>
      </c>
      <c r="AL177" s="38"/>
      <c r="AM177" s="39">
        <v>231</v>
      </c>
      <c r="AN177" s="39">
        <v>113</v>
      </c>
      <c r="AO177" s="226">
        <f t="shared" si="883"/>
        <v>0.48917748917748916</v>
      </c>
      <c r="AP177" s="23"/>
      <c r="AQ177" s="37">
        <v>8</v>
      </c>
      <c r="AR177" s="37">
        <v>394</v>
      </c>
      <c r="AS177" s="37">
        <v>21</v>
      </c>
      <c r="AT177" s="38"/>
      <c r="AU177" s="39">
        <v>571</v>
      </c>
      <c r="AV177" s="39">
        <v>183</v>
      </c>
      <c r="AW177" s="226">
        <f t="shared" si="425"/>
        <v>0.3204903677758319</v>
      </c>
      <c r="AX177" s="23"/>
      <c r="AY177" s="37">
        <v>8</v>
      </c>
      <c r="AZ177" s="37">
        <v>216</v>
      </c>
      <c r="BA177" s="37">
        <v>13</v>
      </c>
      <c r="BB177" s="38"/>
      <c r="BC177" s="39">
        <v>369</v>
      </c>
      <c r="BD177" s="39">
        <v>74</v>
      </c>
      <c r="BE177" s="226">
        <f t="shared" si="426"/>
        <v>0.20054200542005421</v>
      </c>
      <c r="BF177" s="23"/>
      <c r="BG177" s="37">
        <v>4</v>
      </c>
      <c r="BH177" s="37">
        <v>264</v>
      </c>
      <c r="BI177" s="37">
        <v>5</v>
      </c>
      <c r="BJ177" s="38"/>
      <c r="BK177" s="39">
        <v>73</v>
      </c>
      <c r="BL177" s="39">
        <v>-114</v>
      </c>
      <c r="BM177" s="226">
        <f t="shared" si="427"/>
        <v>-1.5616438356164384</v>
      </c>
      <c r="BN177" s="23"/>
      <c r="BO177" s="37"/>
      <c r="BP177" s="37"/>
      <c r="BQ177" s="37"/>
      <c r="BR177" s="38"/>
      <c r="BS177" s="39"/>
      <c r="BT177" s="39"/>
      <c r="BU177" s="226">
        <f t="shared" si="428"/>
        <v>0</v>
      </c>
      <c r="BV177" s="23"/>
      <c r="BW177" s="37"/>
      <c r="BX177" s="37"/>
      <c r="BY177" s="37"/>
      <c r="BZ177" s="38"/>
      <c r="CA177" s="39"/>
      <c r="CB177" s="39"/>
      <c r="CC177" s="226">
        <f t="shared" si="429"/>
        <v>0</v>
      </c>
      <c r="CD177" s="23"/>
      <c r="CE177" s="37">
        <v>7.2</v>
      </c>
      <c r="CF177" s="37">
        <v>406</v>
      </c>
      <c r="CG177" s="37">
        <v>18</v>
      </c>
      <c r="CH177" s="38"/>
      <c r="CI177" s="39">
        <v>425</v>
      </c>
      <c r="CJ177" s="39">
        <v>109</v>
      </c>
      <c r="CK177" s="226">
        <f t="shared" si="430"/>
        <v>0.25647058823529412</v>
      </c>
      <c r="CL177" s="23"/>
      <c r="CM177" s="37">
        <v>4</v>
      </c>
      <c r="CN177" s="37">
        <v>159</v>
      </c>
      <c r="CO177" s="37">
        <v>7</v>
      </c>
      <c r="CP177" s="38"/>
      <c r="CQ177" s="39">
        <v>128</v>
      </c>
      <c r="CR177" s="39">
        <v>-26</v>
      </c>
      <c r="CS177" s="226">
        <f t="shared" si="431"/>
        <v>-0.203125</v>
      </c>
      <c r="CT177" s="23"/>
      <c r="CU177" s="37">
        <v>6</v>
      </c>
      <c r="CV177" s="37">
        <v>252</v>
      </c>
      <c r="CW177" s="37">
        <v>21</v>
      </c>
      <c r="CX177" s="38"/>
      <c r="CY177" s="39">
        <v>408</v>
      </c>
      <c r="CZ177" s="39">
        <v>159</v>
      </c>
      <c r="DA177" s="226">
        <f t="shared" si="432"/>
        <v>0.38970588235294118</v>
      </c>
      <c r="DB177" s="23"/>
      <c r="DC177" s="37">
        <v>7.5</v>
      </c>
      <c r="DD177" s="37">
        <v>322</v>
      </c>
      <c r="DE177" s="37">
        <v>11</v>
      </c>
      <c r="DF177" s="38"/>
      <c r="DG177" s="39">
        <v>337</v>
      </c>
      <c r="DH177" s="39">
        <v>52</v>
      </c>
      <c r="DI177" s="226">
        <f t="shared" si="433"/>
        <v>0.1543026706231454</v>
      </c>
      <c r="DJ177" s="23"/>
      <c r="DK177" s="37"/>
      <c r="DL177" s="37"/>
      <c r="DM177" s="37"/>
      <c r="DN177" s="38"/>
      <c r="DO177" s="39"/>
      <c r="DP177" s="39"/>
      <c r="DQ177" s="226">
        <f t="shared" si="434"/>
        <v>0</v>
      </c>
      <c r="DR177" s="23"/>
      <c r="DS177" s="37">
        <v>4</v>
      </c>
      <c r="DT177" s="37">
        <v>138</v>
      </c>
      <c r="DU177" s="37">
        <v>8</v>
      </c>
      <c r="DV177" s="38"/>
      <c r="DW177" s="39">
        <v>140</v>
      </c>
      <c r="DX177" s="39">
        <v>-3</v>
      </c>
      <c r="DY177" s="226">
        <f t="shared" si="435"/>
        <v>-2.1428571428571429E-2</v>
      </c>
      <c r="DZ177" s="23"/>
      <c r="EA177" s="37">
        <v>7</v>
      </c>
      <c r="EB177" s="37">
        <v>406</v>
      </c>
      <c r="EC177" s="37">
        <v>19</v>
      </c>
      <c r="ED177" s="38"/>
      <c r="EE177" s="39">
        <v>462</v>
      </c>
      <c r="EF177" s="39">
        <v>145</v>
      </c>
      <c r="EG177" s="226">
        <f t="shared" si="436"/>
        <v>0.31385281385281383</v>
      </c>
      <c r="EH177" s="23"/>
      <c r="EI177" s="37">
        <v>2.4</v>
      </c>
      <c r="EJ177" s="37">
        <v>115</v>
      </c>
      <c r="EK177" s="37">
        <v>1</v>
      </c>
      <c r="EL177" s="38"/>
      <c r="EM177" s="39">
        <v>26</v>
      </c>
      <c r="EN177" s="39">
        <v>-79</v>
      </c>
      <c r="EO177" s="226">
        <f t="shared" si="840"/>
        <v>-3.0384615384615383</v>
      </c>
      <c r="EP177" s="23"/>
      <c r="EQ177" s="37"/>
      <c r="ER177" s="37"/>
      <c r="ES177" s="37"/>
      <c r="ET177" s="38"/>
      <c r="EU177" s="39"/>
      <c r="EV177" s="39"/>
      <c r="EW177" s="226">
        <f t="shared" si="438"/>
        <v>0</v>
      </c>
      <c r="EX177" s="23"/>
      <c r="EY177" s="37">
        <v>4.3</v>
      </c>
      <c r="EZ177" s="37">
        <v>207</v>
      </c>
      <c r="FA177" s="37">
        <v>6</v>
      </c>
      <c r="FB177" s="38"/>
      <c r="FC177" s="39">
        <v>62</v>
      </c>
      <c r="FD177" s="39">
        <v>-117</v>
      </c>
      <c r="FE177" s="226">
        <f t="shared" si="439"/>
        <v>-1.8870967741935485</v>
      </c>
      <c r="FF177" s="23"/>
      <c r="FG177" s="37"/>
      <c r="FH177" s="37"/>
      <c r="FI177" s="37"/>
      <c r="FJ177" s="38"/>
      <c r="FK177" s="39"/>
      <c r="FL177" s="39"/>
      <c r="FM177" s="226">
        <f t="shared" si="440"/>
        <v>0</v>
      </c>
      <c r="FN177" s="23"/>
    </row>
    <row r="178" spans="1:170" ht="16">
      <c r="A178" s="36">
        <v>42567</v>
      </c>
      <c r="B178" s="23"/>
      <c r="C178" s="37"/>
      <c r="D178" s="37"/>
      <c r="E178" s="37"/>
      <c r="F178" s="38"/>
      <c r="G178" s="39"/>
      <c r="H178" s="39"/>
      <c r="I178" s="40">
        <f t="shared" si="420"/>
        <v>0</v>
      </c>
      <c r="J178" s="23"/>
      <c r="K178" s="37"/>
      <c r="L178" s="37"/>
      <c r="M178" s="37"/>
      <c r="N178" s="38"/>
      <c r="O178" s="39"/>
      <c r="P178" s="39"/>
      <c r="Q178" s="40">
        <f t="shared" si="421"/>
        <v>0</v>
      </c>
      <c r="R178" s="23"/>
      <c r="S178" s="37"/>
      <c r="T178" s="37"/>
      <c r="U178" s="37"/>
      <c r="V178" s="38"/>
      <c r="W178" s="39"/>
      <c r="X178" s="39"/>
      <c r="Y178" s="40">
        <f t="shared" si="422"/>
        <v>0</v>
      </c>
      <c r="Z178" s="23"/>
      <c r="AA178" s="37">
        <v>8</v>
      </c>
      <c r="AB178" s="37">
        <v>455</v>
      </c>
      <c r="AC178" s="37">
        <v>23</v>
      </c>
      <c r="AD178" s="38"/>
      <c r="AE178" s="39">
        <v>931</v>
      </c>
      <c r="AF178" s="39">
        <v>376</v>
      </c>
      <c r="AG178" s="40">
        <f t="shared" si="423"/>
        <v>0.40386680988184748</v>
      </c>
      <c r="AH178" s="23"/>
      <c r="AI178" s="37"/>
      <c r="AJ178" s="37"/>
      <c r="AK178" s="37"/>
      <c r="AL178" s="38"/>
      <c r="AM178" s="39"/>
      <c r="AN178" s="39"/>
      <c r="AO178" s="40">
        <f t="shared" si="883"/>
        <v>0</v>
      </c>
      <c r="AP178" s="23"/>
      <c r="AQ178" s="37">
        <v>8</v>
      </c>
      <c r="AR178" s="37">
        <v>403</v>
      </c>
      <c r="AS178" s="37">
        <v>18</v>
      </c>
      <c r="AT178" s="38"/>
      <c r="AU178" s="39">
        <v>604</v>
      </c>
      <c r="AV178" s="39">
        <v>86</v>
      </c>
      <c r="AW178" s="40">
        <f t="shared" si="425"/>
        <v>0.14238410596026491</v>
      </c>
      <c r="AX178" s="23"/>
      <c r="AY178" s="37">
        <v>8</v>
      </c>
      <c r="AZ178" s="37">
        <v>352</v>
      </c>
      <c r="BA178" s="37">
        <v>17</v>
      </c>
      <c r="BB178" s="38"/>
      <c r="BC178" s="39">
        <v>614</v>
      </c>
      <c r="BD178" s="39">
        <v>148</v>
      </c>
      <c r="BE178" s="40">
        <f t="shared" si="426"/>
        <v>0.24104234527687296</v>
      </c>
      <c r="BF178" s="23"/>
      <c r="BG178" s="37"/>
      <c r="BH178" s="37"/>
      <c r="BI178" s="37"/>
      <c r="BJ178" s="38"/>
      <c r="BK178" s="39"/>
      <c r="BL178" s="39"/>
      <c r="BM178" s="40">
        <f t="shared" si="427"/>
        <v>0</v>
      </c>
      <c r="BN178" s="23"/>
      <c r="BO178" s="37"/>
      <c r="BP178" s="37"/>
      <c r="BQ178" s="37"/>
      <c r="BR178" s="38"/>
      <c r="BS178" s="39"/>
      <c r="BT178" s="39"/>
      <c r="BU178" s="40">
        <f t="shared" si="428"/>
        <v>0</v>
      </c>
      <c r="BV178" s="23"/>
      <c r="BW178" s="37"/>
      <c r="BX178" s="37"/>
      <c r="BY178" s="37"/>
      <c r="BZ178" s="38"/>
      <c r="CA178" s="39"/>
      <c r="CB178" s="39"/>
      <c r="CC178" s="40">
        <f t="shared" si="429"/>
        <v>0</v>
      </c>
      <c r="CD178" s="23"/>
      <c r="CE178" s="37">
        <v>7.5</v>
      </c>
      <c r="CF178" s="37">
        <v>424</v>
      </c>
      <c r="CG178" s="37">
        <v>21</v>
      </c>
      <c r="CH178" s="38"/>
      <c r="CI178" s="39">
        <v>829</v>
      </c>
      <c r="CJ178" s="39">
        <v>365</v>
      </c>
      <c r="CK178" s="40">
        <f t="shared" si="430"/>
        <v>0.44028950542822676</v>
      </c>
      <c r="CL178" s="23"/>
      <c r="CM178" s="37"/>
      <c r="CN178" s="37"/>
      <c r="CO178" s="37"/>
      <c r="CP178" s="38"/>
      <c r="CQ178" s="39"/>
      <c r="CR178" s="39"/>
      <c r="CS178" s="40">
        <f t="shared" si="431"/>
        <v>0</v>
      </c>
      <c r="CT178" s="23"/>
      <c r="CU178" s="37"/>
      <c r="CV178" s="37"/>
      <c r="CW178" s="37"/>
      <c r="CX178" s="38"/>
      <c r="CY178" s="39"/>
      <c r="CZ178" s="39"/>
      <c r="DA178" s="40">
        <f t="shared" si="432"/>
        <v>0</v>
      </c>
      <c r="DB178" s="23"/>
      <c r="DC178" s="37"/>
      <c r="DD178" s="37"/>
      <c r="DE178" s="37"/>
      <c r="DF178" s="38"/>
      <c r="DG178" s="39"/>
      <c r="DH178" s="39"/>
      <c r="DI178" s="40">
        <f t="shared" si="433"/>
        <v>0</v>
      </c>
      <c r="DJ178" s="23"/>
      <c r="DK178" s="37"/>
      <c r="DL178" s="37"/>
      <c r="DM178" s="37"/>
      <c r="DN178" s="38"/>
      <c r="DO178" s="39"/>
      <c r="DP178" s="39"/>
      <c r="DQ178" s="40">
        <f t="shared" si="434"/>
        <v>0</v>
      </c>
      <c r="DR178" s="23"/>
      <c r="DS178" s="37"/>
      <c r="DT178" s="37"/>
      <c r="DU178" s="37"/>
      <c r="DV178" s="38"/>
      <c r="DW178" s="39"/>
      <c r="DX178" s="39"/>
      <c r="DY178" s="40">
        <f t="shared" si="435"/>
        <v>0</v>
      </c>
      <c r="DZ178" s="23"/>
      <c r="EA178" s="37"/>
      <c r="EB178" s="37"/>
      <c r="EC178" s="37"/>
      <c r="ED178" s="38"/>
      <c r="EE178" s="39"/>
      <c r="EF178" s="39"/>
      <c r="EG178" s="40">
        <f t="shared" si="436"/>
        <v>0</v>
      </c>
      <c r="EH178" s="23"/>
      <c r="EI178" s="37"/>
      <c r="EJ178" s="37"/>
      <c r="EK178" s="37"/>
      <c r="EL178" s="38"/>
      <c r="EM178" s="39"/>
      <c r="EN178" s="39"/>
      <c r="EO178" s="40">
        <f t="shared" si="840"/>
        <v>0</v>
      </c>
      <c r="EP178" s="23"/>
      <c r="EQ178" s="37"/>
      <c r="ER178" s="37"/>
      <c r="ES178" s="37"/>
      <c r="ET178" s="38"/>
      <c r="EU178" s="39"/>
      <c r="EV178" s="39"/>
      <c r="EW178" s="40">
        <f t="shared" si="438"/>
        <v>0</v>
      </c>
      <c r="EX178" s="23"/>
      <c r="EY178" s="37"/>
      <c r="EZ178" s="37"/>
      <c r="FA178" s="37"/>
      <c r="FB178" s="38"/>
      <c r="FC178" s="39"/>
      <c r="FD178" s="39"/>
      <c r="FE178" s="40">
        <f t="shared" si="439"/>
        <v>0</v>
      </c>
      <c r="FF178" s="23"/>
      <c r="FG178" s="37"/>
      <c r="FH178" s="37"/>
      <c r="FI178" s="37"/>
      <c r="FJ178" s="38"/>
      <c r="FK178" s="39"/>
      <c r="FL178" s="39"/>
      <c r="FM178" s="40">
        <f t="shared" si="440"/>
        <v>0</v>
      </c>
      <c r="FN178" s="23"/>
    </row>
    <row r="179" spans="1:170" ht="16">
      <c r="A179" s="36">
        <v>42568</v>
      </c>
      <c r="B179" s="23"/>
      <c r="C179" s="132"/>
      <c r="D179" s="132"/>
      <c r="E179" s="132"/>
      <c r="F179" s="142"/>
      <c r="G179" s="140"/>
      <c r="H179" s="140"/>
      <c r="I179" s="141">
        <f t="shared" si="420"/>
        <v>0</v>
      </c>
      <c r="J179" s="23"/>
      <c r="K179" s="132"/>
      <c r="L179" s="132"/>
      <c r="M179" s="132"/>
      <c r="N179" s="139"/>
      <c r="O179" s="140"/>
      <c r="P179" s="140"/>
      <c r="Q179" s="141">
        <f t="shared" si="421"/>
        <v>0</v>
      </c>
      <c r="R179" s="23"/>
      <c r="S179" s="132"/>
      <c r="T179" s="132"/>
      <c r="U179" s="132"/>
      <c r="V179" s="139"/>
      <c r="W179" s="140"/>
      <c r="X179" s="140"/>
      <c r="Y179" s="141">
        <f t="shared" si="422"/>
        <v>0</v>
      </c>
      <c r="Z179" s="23"/>
      <c r="AA179" s="132">
        <v>8</v>
      </c>
      <c r="AB179" s="132">
        <v>447</v>
      </c>
      <c r="AC179" s="132">
        <v>22</v>
      </c>
      <c r="AD179" s="139"/>
      <c r="AE179" s="140">
        <v>993</v>
      </c>
      <c r="AF179" s="140">
        <v>439</v>
      </c>
      <c r="AG179" s="141">
        <f t="shared" si="423"/>
        <v>0.4420946626384693</v>
      </c>
      <c r="AH179" s="23"/>
      <c r="AI179" s="132"/>
      <c r="AJ179" s="132"/>
      <c r="AK179" s="132"/>
      <c r="AL179" s="139"/>
      <c r="AM179" s="140"/>
      <c r="AN179" s="140"/>
      <c r="AO179" s="141">
        <f t="shared" si="883"/>
        <v>0</v>
      </c>
      <c r="AP179" s="23"/>
      <c r="AQ179" s="132">
        <v>8</v>
      </c>
      <c r="AR179" s="132">
        <v>382</v>
      </c>
      <c r="AS179" s="132">
        <v>20</v>
      </c>
      <c r="AT179" s="139"/>
      <c r="AU179" s="140">
        <v>810</v>
      </c>
      <c r="AV179" s="140">
        <v>322</v>
      </c>
      <c r="AW179" s="141">
        <f t="shared" si="425"/>
        <v>0.39753086419753086</v>
      </c>
      <c r="AX179" s="23"/>
      <c r="AY179" s="132">
        <v>8</v>
      </c>
      <c r="AZ179" s="132">
        <v>303</v>
      </c>
      <c r="BA179" s="132">
        <v>11</v>
      </c>
      <c r="BB179" s="139"/>
      <c r="BC179" s="140">
        <v>549</v>
      </c>
      <c r="BD179" s="140">
        <v>131</v>
      </c>
      <c r="BE179" s="141">
        <f t="shared" si="426"/>
        <v>0.23861566484517305</v>
      </c>
      <c r="BF179" s="23"/>
      <c r="BG179" s="132"/>
      <c r="BH179" s="132"/>
      <c r="BI179" s="132"/>
      <c r="BJ179" s="139"/>
      <c r="BK179" s="140"/>
      <c r="BL179" s="140"/>
      <c r="BM179" s="141">
        <f t="shared" si="427"/>
        <v>0</v>
      </c>
      <c r="BN179" s="23"/>
      <c r="BO179" s="132"/>
      <c r="BP179" s="132"/>
      <c r="BQ179" s="132"/>
      <c r="BR179" s="139"/>
      <c r="BS179" s="140"/>
      <c r="BT179" s="140"/>
      <c r="BU179" s="141">
        <f t="shared" si="428"/>
        <v>0</v>
      </c>
      <c r="BV179" s="23"/>
      <c r="BW179" s="132"/>
      <c r="BX179" s="132"/>
      <c r="BY179" s="132"/>
      <c r="BZ179" s="139"/>
      <c r="CA179" s="140"/>
      <c r="CB179" s="140"/>
      <c r="CC179" s="141">
        <f t="shared" si="429"/>
        <v>0</v>
      </c>
      <c r="CD179" s="23"/>
      <c r="CE179" s="132">
        <v>7.5</v>
      </c>
      <c r="CF179" s="132">
        <v>443</v>
      </c>
      <c r="CG179" s="132">
        <v>14</v>
      </c>
      <c r="CH179" s="139"/>
      <c r="CI179" s="140">
        <v>651</v>
      </c>
      <c r="CJ179" s="140">
        <v>189</v>
      </c>
      <c r="CK179" s="141">
        <f t="shared" si="430"/>
        <v>0.29032258064516131</v>
      </c>
      <c r="CL179" s="23"/>
      <c r="CM179" s="132"/>
      <c r="CN179" s="132"/>
      <c r="CO179" s="132"/>
      <c r="CP179" s="139"/>
      <c r="CQ179" s="140"/>
      <c r="CR179" s="140"/>
      <c r="CS179" s="141">
        <f t="shared" si="431"/>
        <v>0</v>
      </c>
      <c r="CT179" s="23"/>
      <c r="CU179" s="132"/>
      <c r="CV179" s="132"/>
      <c r="CW179" s="132"/>
      <c r="CX179" s="139"/>
      <c r="CY179" s="140"/>
      <c r="CZ179" s="140"/>
      <c r="DA179" s="141">
        <f t="shared" si="432"/>
        <v>0</v>
      </c>
      <c r="DB179" s="23"/>
      <c r="DC179" s="132"/>
      <c r="DD179" s="132"/>
      <c r="DE179" s="132"/>
      <c r="DF179" s="139"/>
      <c r="DG179" s="140"/>
      <c r="DH179" s="140"/>
      <c r="DI179" s="141">
        <f t="shared" si="433"/>
        <v>0</v>
      </c>
      <c r="DJ179" s="23"/>
      <c r="DK179" s="132"/>
      <c r="DL179" s="132"/>
      <c r="DM179" s="132"/>
      <c r="DN179" s="139"/>
      <c r="DO179" s="140"/>
      <c r="DP179" s="140"/>
      <c r="DQ179" s="141">
        <f t="shared" si="434"/>
        <v>0</v>
      </c>
      <c r="DR179" s="23"/>
      <c r="DS179" s="132"/>
      <c r="DT179" s="132"/>
      <c r="DU179" s="132"/>
      <c r="DV179" s="139"/>
      <c r="DW179" s="140"/>
      <c r="DX179" s="140"/>
      <c r="DY179" s="141">
        <f t="shared" si="435"/>
        <v>0</v>
      </c>
      <c r="DZ179" s="23"/>
      <c r="EA179" s="132"/>
      <c r="EB179" s="132"/>
      <c r="EC179" s="132"/>
      <c r="ED179" s="139"/>
      <c r="EE179" s="140"/>
      <c r="EF179" s="140"/>
      <c r="EG179" s="141">
        <f t="shared" si="436"/>
        <v>0</v>
      </c>
      <c r="EH179" s="23"/>
      <c r="EI179" s="132"/>
      <c r="EJ179" s="132"/>
      <c r="EK179" s="132"/>
      <c r="EL179" s="139"/>
      <c r="EM179" s="140"/>
      <c r="EN179" s="140"/>
      <c r="EO179" s="141">
        <f t="shared" si="840"/>
        <v>0</v>
      </c>
      <c r="EP179" s="23"/>
      <c r="EQ179" s="132"/>
      <c r="ER179" s="132"/>
      <c r="ES179" s="132"/>
      <c r="ET179" s="139"/>
      <c r="EU179" s="140"/>
      <c r="EV179" s="140"/>
      <c r="EW179" s="141">
        <f t="shared" si="438"/>
        <v>0</v>
      </c>
      <c r="EX179" s="23"/>
      <c r="EY179" s="132"/>
      <c r="EZ179" s="132"/>
      <c r="FA179" s="132"/>
      <c r="FB179" s="139"/>
      <c r="FC179" s="140"/>
      <c r="FD179" s="140"/>
      <c r="FE179" s="141">
        <f t="shared" si="439"/>
        <v>0</v>
      </c>
      <c r="FF179" s="23"/>
      <c r="FG179" s="132"/>
      <c r="FH179" s="132"/>
      <c r="FI179" s="132"/>
      <c r="FJ179" s="139"/>
      <c r="FK179" s="140"/>
      <c r="FL179" s="140"/>
      <c r="FM179" s="141">
        <f t="shared" si="440"/>
        <v>0</v>
      </c>
      <c r="FN179" s="23"/>
    </row>
    <row r="180" spans="1:170" ht="16">
      <c r="A180" s="36">
        <v>42569</v>
      </c>
      <c r="B180" s="23"/>
      <c r="C180" s="132"/>
      <c r="D180" s="132"/>
      <c r="E180" s="132"/>
      <c r="F180" s="142"/>
      <c r="G180" s="140"/>
      <c r="H180" s="140"/>
      <c r="I180" s="141">
        <f t="shared" si="420"/>
        <v>0</v>
      </c>
      <c r="J180" s="23"/>
      <c r="K180" s="132"/>
      <c r="L180" s="132"/>
      <c r="M180" s="132"/>
      <c r="N180" s="139"/>
      <c r="O180" s="140"/>
      <c r="P180" s="140"/>
      <c r="Q180" s="141">
        <f t="shared" si="421"/>
        <v>0</v>
      </c>
      <c r="R180" s="23"/>
      <c r="S180" s="132"/>
      <c r="T180" s="132"/>
      <c r="U180" s="132"/>
      <c r="V180" s="139"/>
      <c r="W180" s="140"/>
      <c r="X180" s="140"/>
      <c r="Y180" s="141">
        <f t="shared" si="422"/>
        <v>0</v>
      </c>
      <c r="Z180" s="23"/>
      <c r="AA180" s="132">
        <v>8</v>
      </c>
      <c r="AB180" s="132">
        <v>416</v>
      </c>
      <c r="AC180" s="132">
        <v>17</v>
      </c>
      <c r="AD180" s="139"/>
      <c r="AE180" s="140">
        <v>674</v>
      </c>
      <c r="AF180" s="140">
        <v>203</v>
      </c>
      <c r="AG180" s="141">
        <f t="shared" si="423"/>
        <v>0.30118694362017806</v>
      </c>
      <c r="AH180" s="23"/>
      <c r="AI180" s="132"/>
      <c r="AJ180" s="132"/>
      <c r="AK180" s="132"/>
      <c r="AL180" s="139"/>
      <c r="AM180" s="140"/>
      <c r="AN180" s="140"/>
      <c r="AO180" s="141">
        <f t="shared" si="883"/>
        <v>0</v>
      </c>
      <c r="AP180" s="23"/>
      <c r="AQ180" s="132">
        <v>8</v>
      </c>
      <c r="AR180" s="132">
        <v>395</v>
      </c>
      <c r="AS180" s="132">
        <v>25</v>
      </c>
      <c r="AT180" s="139"/>
      <c r="AU180" s="140">
        <v>1027</v>
      </c>
      <c r="AV180" s="140">
        <v>566</v>
      </c>
      <c r="AW180" s="141">
        <f t="shared" si="425"/>
        <v>0.55111976630963977</v>
      </c>
      <c r="AX180" s="23"/>
      <c r="AY180" s="132">
        <v>8</v>
      </c>
      <c r="AZ180" s="132">
        <v>253</v>
      </c>
      <c r="BA180" s="132">
        <v>12</v>
      </c>
      <c r="BB180" s="139"/>
      <c r="BC180" s="140">
        <v>530</v>
      </c>
      <c r="BD180" s="140">
        <v>172</v>
      </c>
      <c r="BE180" s="141">
        <f t="shared" si="426"/>
        <v>0.32452830188679244</v>
      </c>
      <c r="BF180" s="23"/>
      <c r="BG180" s="132"/>
      <c r="BH180" s="132"/>
      <c r="BI180" s="132"/>
      <c r="BJ180" s="139"/>
      <c r="BK180" s="140"/>
      <c r="BL180" s="140"/>
      <c r="BM180" s="141">
        <f t="shared" si="427"/>
        <v>0</v>
      </c>
      <c r="BN180" s="23"/>
      <c r="BO180" s="132"/>
      <c r="BP180" s="132"/>
      <c r="BQ180" s="132"/>
      <c r="BR180" s="139"/>
      <c r="BS180" s="140"/>
      <c r="BT180" s="140"/>
      <c r="BU180" s="141">
        <f t="shared" si="428"/>
        <v>0</v>
      </c>
      <c r="BV180" s="23"/>
      <c r="BW180" s="132"/>
      <c r="BX180" s="132"/>
      <c r="BY180" s="132"/>
      <c r="BZ180" s="139"/>
      <c r="CA180" s="140"/>
      <c r="CB180" s="140"/>
      <c r="CC180" s="141">
        <f t="shared" si="429"/>
        <v>0</v>
      </c>
      <c r="CD180" s="23"/>
      <c r="CE180" s="132">
        <v>7</v>
      </c>
      <c r="CF180" s="132">
        <v>430</v>
      </c>
      <c r="CG180" s="132">
        <v>9</v>
      </c>
      <c r="CH180" s="139"/>
      <c r="CI180" s="140">
        <v>465</v>
      </c>
      <c r="CJ180" s="140">
        <v>62</v>
      </c>
      <c r="CK180" s="141">
        <f t="shared" si="430"/>
        <v>0.13333333333333333</v>
      </c>
      <c r="CL180" s="23"/>
      <c r="CM180" s="132">
        <v>6</v>
      </c>
      <c r="CN180" s="132">
        <v>313</v>
      </c>
      <c r="CO180" s="132">
        <v>23</v>
      </c>
      <c r="CP180" s="139"/>
      <c r="CQ180" s="140">
        <v>588</v>
      </c>
      <c r="CR180" s="140">
        <v>267</v>
      </c>
      <c r="CS180" s="141">
        <f t="shared" si="431"/>
        <v>0.45408163265306123</v>
      </c>
      <c r="CT180" s="23"/>
      <c r="CU180" s="132"/>
      <c r="CV180" s="132"/>
      <c r="CW180" s="132"/>
      <c r="CX180" s="139"/>
      <c r="CY180" s="140"/>
      <c r="CZ180" s="140"/>
      <c r="DA180" s="141">
        <f t="shared" si="432"/>
        <v>0</v>
      </c>
      <c r="DB180" s="23"/>
      <c r="DC180" s="132"/>
      <c r="DD180" s="132"/>
      <c r="DE180" s="132"/>
      <c r="DF180" s="139"/>
      <c r="DG180" s="140"/>
      <c r="DH180" s="140"/>
      <c r="DI180" s="141">
        <f t="shared" si="433"/>
        <v>0</v>
      </c>
      <c r="DJ180" s="23"/>
      <c r="DK180" s="132"/>
      <c r="DL180" s="132"/>
      <c r="DM180" s="132"/>
      <c r="DN180" s="139"/>
      <c r="DO180" s="140"/>
      <c r="DP180" s="140"/>
      <c r="DQ180" s="141">
        <f t="shared" si="434"/>
        <v>0</v>
      </c>
      <c r="DR180" s="23"/>
      <c r="DS180" s="132"/>
      <c r="DT180" s="132"/>
      <c r="DU180" s="132"/>
      <c r="DV180" s="139"/>
      <c r="DW180" s="140"/>
      <c r="DX180" s="140"/>
      <c r="DY180" s="141">
        <f t="shared" si="435"/>
        <v>0</v>
      </c>
      <c r="DZ180" s="23"/>
      <c r="EA180" s="132"/>
      <c r="EB180" s="132"/>
      <c r="EC180" s="132"/>
      <c r="ED180" s="139"/>
      <c r="EE180" s="140"/>
      <c r="EF180" s="140"/>
      <c r="EG180" s="141">
        <f t="shared" si="436"/>
        <v>0</v>
      </c>
      <c r="EH180" s="23"/>
      <c r="EI180" s="132"/>
      <c r="EJ180" s="132"/>
      <c r="EK180" s="132"/>
      <c r="EL180" s="139"/>
      <c r="EM180" s="140"/>
      <c r="EN180" s="140"/>
      <c r="EO180" s="141">
        <f t="shared" si="840"/>
        <v>0</v>
      </c>
      <c r="EP180" s="23"/>
      <c r="EQ180" s="132"/>
      <c r="ER180" s="132"/>
      <c r="ES180" s="132"/>
      <c r="ET180" s="139"/>
      <c r="EU180" s="140"/>
      <c r="EV180" s="140"/>
      <c r="EW180" s="141">
        <f t="shared" si="438"/>
        <v>0</v>
      </c>
      <c r="EX180" s="23"/>
      <c r="EY180" s="132"/>
      <c r="EZ180" s="132"/>
      <c r="FA180" s="132"/>
      <c r="FB180" s="139"/>
      <c r="FC180" s="140"/>
      <c r="FD180" s="140"/>
      <c r="FE180" s="141">
        <f t="shared" si="439"/>
        <v>0</v>
      </c>
      <c r="FF180" s="23"/>
      <c r="FG180" s="132"/>
      <c r="FH180" s="132"/>
      <c r="FI180" s="132"/>
      <c r="FJ180" s="139"/>
      <c r="FK180" s="140"/>
      <c r="FL180" s="140"/>
      <c r="FM180" s="141">
        <f t="shared" si="440"/>
        <v>0</v>
      </c>
      <c r="FN180" s="23"/>
    </row>
    <row r="181" spans="1:170" ht="16">
      <c r="A181" s="36">
        <v>42570</v>
      </c>
      <c r="B181" s="23"/>
      <c r="C181" s="132"/>
      <c r="D181" s="132"/>
      <c r="E181" s="132"/>
      <c r="F181" s="139"/>
      <c r="G181" s="140"/>
      <c r="H181" s="140"/>
      <c r="I181" s="141">
        <f t="shared" si="420"/>
        <v>0</v>
      </c>
      <c r="J181" s="23"/>
      <c r="K181" s="132"/>
      <c r="L181" s="132"/>
      <c r="M181" s="132"/>
      <c r="N181" s="139"/>
      <c r="O181" s="140"/>
      <c r="P181" s="140"/>
      <c r="Q181" s="141">
        <f t="shared" si="421"/>
        <v>0</v>
      </c>
      <c r="R181" s="23"/>
      <c r="S181" s="132"/>
      <c r="T181" s="132"/>
      <c r="U181" s="132"/>
      <c r="V181" s="139"/>
      <c r="W181" s="140"/>
      <c r="X181" s="140"/>
      <c r="Y181" s="141">
        <f t="shared" si="422"/>
        <v>0</v>
      </c>
      <c r="Z181" s="23"/>
      <c r="AA181" s="132">
        <v>8</v>
      </c>
      <c r="AB181" s="132">
        <v>318</v>
      </c>
      <c r="AC181" s="132">
        <v>11</v>
      </c>
      <c r="AD181" s="139"/>
      <c r="AE181" s="140">
        <v>379</v>
      </c>
      <c r="AF181" s="140">
        <v>9</v>
      </c>
      <c r="AG181" s="141">
        <f t="shared" si="423"/>
        <v>2.3746701846965697E-2</v>
      </c>
      <c r="AH181" s="23"/>
      <c r="AI181" s="132">
        <v>2</v>
      </c>
      <c r="AJ181" s="132">
        <v>117</v>
      </c>
      <c r="AK181" s="132">
        <v>7</v>
      </c>
      <c r="AL181" s="139"/>
      <c r="AM181" s="140">
        <v>272</v>
      </c>
      <c r="AN181" s="140">
        <v>171</v>
      </c>
      <c r="AO181" s="141">
        <f t="shared" si="883"/>
        <v>0.62867647058823528</v>
      </c>
      <c r="AP181" s="23"/>
      <c r="AQ181" s="132">
        <v>8</v>
      </c>
      <c r="AR181" s="132">
        <v>310</v>
      </c>
      <c r="AS181" s="132">
        <v>14</v>
      </c>
      <c r="AT181" s="139"/>
      <c r="AU181" s="140">
        <v>550</v>
      </c>
      <c r="AV181" s="140">
        <v>181</v>
      </c>
      <c r="AW181" s="141">
        <f t="shared" si="425"/>
        <v>0.3290909090909091</v>
      </c>
      <c r="AX181" s="23"/>
      <c r="AY181" s="132">
        <v>8</v>
      </c>
      <c r="AZ181" s="132">
        <v>286</v>
      </c>
      <c r="BA181" s="132">
        <v>11</v>
      </c>
      <c r="BB181" s="139"/>
      <c r="BC181" s="140">
        <v>415</v>
      </c>
      <c r="BD181" s="140">
        <v>70</v>
      </c>
      <c r="BE181" s="141">
        <f t="shared" si="426"/>
        <v>0.16867469879518071</v>
      </c>
      <c r="BF181" s="23"/>
      <c r="BG181" s="132"/>
      <c r="BH181" s="132"/>
      <c r="BI181" s="132"/>
      <c r="BJ181" s="139"/>
      <c r="BK181" s="140"/>
      <c r="BL181" s="140"/>
      <c r="BM181" s="141">
        <f t="shared" si="427"/>
        <v>0</v>
      </c>
      <c r="BN181" s="23"/>
      <c r="BO181" s="132"/>
      <c r="BP181" s="132"/>
      <c r="BQ181" s="132"/>
      <c r="BR181" s="139"/>
      <c r="BS181" s="140"/>
      <c r="BT181" s="140"/>
      <c r="BU181" s="141">
        <f t="shared" si="428"/>
        <v>0</v>
      </c>
      <c r="BV181" s="23"/>
      <c r="BW181" s="132"/>
      <c r="BX181" s="132"/>
      <c r="BY181" s="132"/>
      <c r="BZ181" s="139"/>
      <c r="CA181" s="140"/>
      <c r="CB181" s="140"/>
      <c r="CC181" s="141">
        <f t="shared" si="429"/>
        <v>0</v>
      </c>
      <c r="CD181" s="23"/>
      <c r="CE181" s="132">
        <v>7.3</v>
      </c>
      <c r="CF181" s="132">
        <v>380</v>
      </c>
      <c r="CG181" s="132">
        <v>14</v>
      </c>
      <c r="CH181" s="139"/>
      <c r="CI181" s="140">
        <v>773</v>
      </c>
      <c r="CJ181" s="140">
        <v>443</v>
      </c>
      <c r="CK181" s="141">
        <f t="shared" si="430"/>
        <v>0.57309184993531692</v>
      </c>
      <c r="CL181" s="23"/>
      <c r="CM181" s="132">
        <v>4</v>
      </c>
      <c r="CN181" s="132">
        <v>216</v>
      </c>
      <c r="CO181" s="132">
        <v>10</v>
      </c>
      <c r="CP181" s="139"/>
      <c r="CQ181" s="140">
        <v>228</v>
      </c>
      <c r="CR181" s="140">
        <v>37</v>
      </c>
      <c r="CS181" s="141">
        <f t="shared" si="431"/>
        <v>0.16228070175438597</v>
      </c>
      <c r="CT181" s="23"/>
      <c r="CU181" s="132">
        <v>6</v>
      </c>
      <c r="CV181" s="132">
        <v>331</v>
      </c>
      <c r="CW181" s="132">
        <v>14</v>
      </c>
      <c r="CX181" s="139"/>
      <c r="CY181" s="140">
        <v>328</v>
      </c>
      <c r="CZ181" s="140">
        <v>23</v>
      </c>
      <c r="DA181" s="141">
        <f t="shared" si="432"/>
        <v>7.0121951219512202E-2</v>
      </c>
      <c r="DB181" s="23"/>
      <c r="DC181" s="132">
        <v>6.4</v>
      </c>
      <c r="DD181" s="132">
        <v>327</v>
      </c>
      <c r="DE181" s="132">
        <v>10</v>
      </c>
      <c r="DF181" s="139"/>
      <c r="DG181" s="140">
        <v>341</v>
      </c>
      <c r="DH181" s="140">
        <v>54</v>
      </c>
      <c r="DI181" s="141">
        <f t="shared" si="433"/>
        <v>0.15835777126099707</v>
      </c>
      <c r="DJ181" s="23"/>
      <c r="DK181" s="132"/>
      <c r="DL181" s="132"/>
      <c r="DM181" s="132"/>
      <c r="DN181" s="139"/>
      <c r="DO181" s="140"/>
      <c r="DP181" s="140"/>
      <c r="DQ181" s="141">
        <f t="shared" si="434"/>
        <v>0</v>
      </c>
      <c r="DR181" s="23"/>
      <c r="DS181" s="132"/>
      <c r="DT181" s="132"/>
      <c r="DU181" s="132"/>
      <c r="DV181" s="139"/>
      <c r="DW181" s="140"/>
      <c r="DX181" s="140"/>
      <c r="DY181" s="141">
        <f t="shared" si="435"/>
        <v>0</v>
      </c>
      <c r="DZ181" s="23"/>
      <c r="EA181" s="132"/>
      <c r="EB181" s="132"/>
      <c r="EC181" s="132"/>
      <c r="ED181" s="139"/>
      <c r="EE181" s="140"/>
      <c r="EF181" s="140"/>
      <c r="EG181" s="141">
        <f t="shared" si="436"/>
        <v>0</v>
      </c>
      <c r="EH181" s="23"/>
      <c r="EI181" s="132"/>
      <c r="EJ181" s="132"/>
      <c r="EK181" s="132"/>
      <c r="EL181" s="139"/>
      <c r="EM181" s="140"/>
      <c r="EN181" s="140"/>
      <c r="EO181" s="141">
        <f t="shared" si="840"/>
        <v>0</v>
      </c>
      <c r="EP181" s="23"/>
      <c r="EQ181" s="132"/>
      <c r="ER181" s="132"/>
      <c r="ES181" s="132"/>
      <c r="ET181" s="139"/>
      <c r="EU181" s="140"/>
      <c r="EV181" s="140"/>
      <c r="EW181" s="141">
        <f t="shared" si="438"/>
        <v>0</v>
      </c>
      <c r="EX181" s="23"/>
      <c r="EY181" s="132"/>
      <c r="EZ181" s="132"/>
      <c r="FA181" s="132"/>
      <c r="FB181" s="139"/>
      <c r="FC181" s="140"/>
      <c r="FD181" s="140"/>
      <c r="FE181" s="141">
        <f t="shared" si="439"/>
        <v>0</v>
      </c>
      <c r="FF181" s="23"/>
      <c r="FG181" s="132"/>
      <c r="FH181" s="132"/>
      <c r="FI181" s="132"/>
      <c r="FJ181" s="139"/>
      <c r="FK181" s="140"/>
      <c r="FL181" s="140"/>
      <c r="FM181" s="141">
        <f t="shared" si="440"/>
        <v>0</v>
      </c>
      <c r="FN181" s="23"/>
    </row>
    <row r="182" spans="1:170" ht="16">
      <c r="A182" s="48" t="s">
        <v>42</v>
      </c>
      <c r="B182" s="23"/>
      <c r="C182" s="49">
        <f t="shared" ref="C182:E182" si="1514">SUM(C177:C181)</f>
        <v>4</v>
      </c>
      <c r="D182" s="49">
        <f t="shared" si="1514"/>
        <v>121</v>
      </c>
      <c r="E182" s="49">
        <f t="shared" si="1514"/>
        <v>4</v>
      </c>
      <c r="F182" s="50">
        <f>IFERROR(SUM(D182/E182),0)</f>
        <v>30.25</v>
      </c>
      <c r="G182" s="51">
        <f t="shared" ref="G182:H182" si="1515">SUM(G177:G181)</f>
        <v>88</v>
      </c>
      <c r="H182" s="51">
        <f t="shared" si="1515"/>
        <v>-46</v>
      </c>
      <c r="I182" s="52">
        <f t="shared" si="420"/>
        <v>-0.52272727272727271</v>
      </c>
      <c r="J182" s="23"/>
      <c r="K182" s="49">
        <f t="shared" ref="K182:M182" si="1516">SUM(K177:K181)</f>
        <v>0</v>
      </c>
      <c r="L182" s="49">
        <f t="shared" si="1516"/>
        <v>0</v>
      </c>
      <c r="M182" s="49">
        <f t="shared" si="1516"/>
        <v>0</v>
      </c>
      <c r="N182" s="50">
        <f>IFERROR(SUM(L182/M182),0)</f>
        <v>0</v>
      </c>
      <c r="O182" s="51">
        <f t="shared" ref="O182:P182" si="1517">SUM(O177:O181)</f>
        <v>0</v>
      </c>
      <c r="P182" s="51">
        <f t="shared" si="1517"/>
        <v>0</v>
      </c>
      <c r="Q182" s="52">
        <f t="shared" si="421"/>
        <v>0</v>
      </c>
      <c r="R182" s="23"/>
      <c r="S182" s="49">
        <f t="shared" ref="S182:U182" si="1518">SUM(S177:S181)</f>
        <v>0</v>
      </c>
      <c r="T182" s="49">
        <f t="shared" si="1518"/>
        <v>0</v>
      </c>
      <c r="U182" s="49">
        <f t="shared" si="1518"/>
        <v>0</v>
      </c>
      <c r="V182" s="50">
        <f>IFERROR(SUM(T182/U182),0)</f>
        <v>0</v>
      </c>
      <c r="W182" s="51">
        <f t="shared" ref="W182:X182" si="1519">SUM(W177:W181)</f>
        <v>0</v>
      </c>
      <c r="X182" s="51">
        <f t="shared" si="1519"/>
        <v>0</v>
      </c>
      <c r="Y182" s="52">
        <f t="shared" si="422"/>
        <v>0</v>
      </c>
      <c r="Z182" s="23"/>
      <c r="AA182" s="49">
        <f t="shared" ref="AA182:AC182" si="1520">SUM(AA177:AA181)</f>
        <v>40</v>
      </c>
      <c r="AB182" s="49">
        <f t="shared" si="1520"/>
        <v>2024</v>
      </c>
      <c r="AC182" s="49">
        <f t="shared" si="1520"/>
        <v>103</v>
      </c>
      <c r="AD182" s="50">
        <f>IFERROR(SUM(AB182/AC182),0)</f>
        <v>19.650485436893202</v>
      </c>
      <c r="AE182" s="51">
        <f t="shared" ref="AE182:AF182" si="1521">SUM(AE177:AE181)</f>
        <v>3740</v>
      </c>
      <c r="AF182" s="51">
        <f t="shared" si="1521"/>
        <v>1345</v>
      </c>
      <c r="AG182" s="52">
        <f t="shared" si="423"/>
        <v>0.35962566844919786</v>
      </c>
      <c r="AH182" s="23"/>
      <c r="AI182" s="49">
        <f t="shared" ref="AI182:AK182" si="1522">SUM(AI177:AI181)</f>
        <v>5</v>
      </c>
      <c r="AJ182" s="49">
        <f t="shared" si="1522"/>
        <v>247</v>
      </c>
      <c r="AK182" s="49">
        <f t="shared" si="1522"/>
        <v>16</v>
      </c>
      <c r="AL182" s="50">
        <f>IFERROR(SUM(AJ182/AK182),0)</f>
        <v>15.4375</v>
      </c>
      <c r="AM182" s="51">
        <f t="shared" ref="AM182:AN182" si="1523">SUM(AM177:AM181)</f>
        <v>503</v>
      </c>
      <c r="AN182" s="51">
        <f t="shared" si="1523"/>
        <v>284</v>
      </c>
      <c r="AO182" s="52">
        <f t="shared" si="883"/>
        <v>0.56461232604373757</v>
      </c>
      <c r="AP182" s="23"/>
      <c r="AQ182" s="49">
        <f t="shared" ref="AQ182:AS182" si="1524">SUM(AQ177:AQ181)</f>
        <v>40</v>
      </c>
      <c r="AR182" s="49">
        <f t="shared" si="1524"/>
        <v>1884</v>
      </c>
      <c r="AS182" s="49">
        <f t="shared" si="1524"/>
        <v>98</v>
      </c>
      <c r="AT182" s="50">
        <f>IFERROR(SUM(AR182/AS182),0)</f>
        <v>19.224489795918366</v>
      </c>
      <c r="AU182" s="51">
        <f t="shared" ref="AU182:AV182" si="1525">SUM(AU177:AU181)</f>
        <v>3562</v>
      </c>
      <c r="AV182" s="51">
        <f t="shared" si="1525"/>
        <v>1338</v>
      </c>
      <c r="AW182" s="52">
        <f t="shared" si="425"/>
        <v>0.37563166760247052</v>
      </c>
      <c r="AX182" s="23"/>
      <c r="AY182" s="49">
        <f t="shared" ref="AY182:BA182" si="1526">SUM(AY177:AY181)</f>
        <v>40</v>
      </c>
      <c r="AZ182" s="49">
        <f t="shared" si="1526"/>
        <v>1410</v>
      </c>
      <c r="BA182" s="49">
        <f t="shared" si="1526"/>
        <v>64</v>
      </c>
      <c r="BB182" s="50">
        <f>IFERROR(SUM(AZ182/BA182),0)</f>
        <v>22.03125</v>
      </c>
      <c r="BC182" s="51">
        <f t="shared" ref="BC182:BD182" si="1527">SUM(BC177:BC181)</f>
        <v>2477</v>
      </c>
      <c r="BD182" s="51">
        <f t="shared" si="1527"/>
        <v>595</v>
      </c>
      <c r="BE182" s="52">
        <f t="shared" si="426"/>
        <v>0.24020993136859103</v>
      </c>
      <c r="BF182" s="23"/>
      <c r="BG182" s="49">
        <f t="shared" ref="BG182:BI182" si="1528">SUM(BG177:BG181)</f>
        <v>4</v>
      </c>
      <c r="BH182" s="49">
        <f t="shared" si="1528"/>
        <v>264</v>
      </c>
      <c r="BI182" s="49">
        <f t="shared" si="1528"/>
        <v>5</v>
      </c>
      <c r="BJ182" s="50">
        <f>IFERROR(SUM(BH182/BI182),0)</f>
        <v>52.8</v>
      </c>
      <c r="BK182" s="51">
        <f t="shared" ref="BK182:BL182" si="1529">SUM(BK177:BK181)</f>
        <v>73</v>
      </c>
      <c r="BL182" s="51">
        <f t="shared" si="1529"/>
        <v>-114</v>
      </c>
      <c r="BM182" s="52">
        <f t="shared" si="427"/>
        <v>-1.5616438356164384</v>
      </c>
      <c r="BN182" s="23"/>
      <c r="BO182" s="49">
        <f t="shared" ref="BO182:BQ182" si="1530">SUM(BO177:BO181)</f>
        <v>0</v>
      </c>
      <c r="BP182" s="49">
        <f t="shared" si="1530"/>
        <v>0</v>
      </c>
      <c r="BQ182" s="49">
        <f t="shared" si="1530"/>
        <v>0</v>
      </c>
      <c r="BR182" s="50">
        <f>IFERROR(SUM(BP182/BQ182),0)</f>
        <v>0</v>
      </c>
      <c r="BS182" s="51">
        <f t="shared" ref="BS182:BT182" si="1531">SUM(BS177:BS181)</f>
        <v>0</v>
      </c>
      <c r="BT182" s="51">
        <f t="shared" si="1531"/>
        <v>0</v>
      </c>
      <c r="BU182" s="52">
        <f t="shared" si="428"/>
        <v>0</v>
      </c>
      <c r="BV182" s="23"/>
      <c r="BW182" s="49">
        <f t="shared" ref="BW182:BY182" si="1532">SUM(BW177:BW181)</f>
        <v>0</v>
      </c>
      <c r="BX182" s="49">
        <f t="shared" si="1532"/>
        <v>0</v>
      </c>
      <c r="BY182" s="49">
        <f t="shared" si="1532"/>
        <v>0</v>
      </c>
      <c r="BZ182" s="50">
        <f>IFERROR(SUM(BX182/BY182),0)</f>
        <v>0</v>
      </c>
      <c r="CA182" s="51">
        <f t="shared" ref="CA182:CB182" si="1533">SUM(CA177:CA181)</f>
        <v>0</v>
      </c>
      <c r="CB182" s="51">
        <f t="shared" si="1533"/>
        <v>0</v>
      </c>
      <c r="CC182" s="52">
        <f t="shared" si="429"/>
        <v>0</v>
      </c>
      <c r="CD182" s="23"/>
      <c r="CE182" s="49">
        <f t="shared" ref="CE182:CG182" si="1534">SUM(CE177:CE181)</f>
        <v>36.5</v>
      </c>
      <c r="CF182" s="49">
        <f t="shared" si="1534"/>
        <v>2083</v>
      </c>
      <c r="CG182" s="49">
        <f t="shared" si="1534"/>
        <v>76</v>
      </c>
      <c r="CH182" s="50">
        <f>IFERROR(SUM(CF182/CG182),0)</f>
        <v>27.407894736842106</v>
      </c>
      <c r="CI182" s="51">
        <f t="shared" ref="CI182:CJ182" si="1535">SUM(CI177:CI181)</f>
        <v>3143</v>
      </c>
      <c r="CJ182" s="51">
        <f t="shared" si="1535"/>
        <v>1168</v>
      </c>
      <c r="CK182" s="52">
        <f t="shared" si="430"/>
        <v>0.37161947184218896</v>
      </c>
      <c r="CL182" s="23"/>
      <c r="CM182" s="49">
        <f t="shared" ref="CM182:CO182" si="1536">SUM(CM177:CM181)</f>
        <v>14</v>
      </c>
      <c r="CN182" s="49">
        <f t="shared" si="1536"/>
        <v>688</v>
      </c>
      <c r="CO182" s="49">
        <f t="shared" si="1536"/>
        <v>40</v>
      </c>
      <c r="CP182" s="50">
        <f>IFERROR(SUM(CN182/CO182),0)</f>
        <v>17.2</v>
      </c>
      <c r="CQ182" s="51">
        <f t="shared" ref="CQ182:CR182" si="1537">SUM(CQ177:CQ181)</f>
        <v>944</v>
      </c>
      <c r="CR182" s="51">
        <f t="shared" si="1537"/>
        <v>278</v>
      </c>
      <c r="CS182" s="52">
        <f t="shared" si="431"/>
        <v>0.29449152542372881</v>
      </c>
      <c r="CT182" s="23"/>
      <c r="CU182" s="49">
        <f t="shared" ref="CU182:CW182" si="1538">SUM(CU177:CU181)</f>
        <v>12</v>
      </c>
      <c r="CV182" s="49">
        <f t="shared" si="1538"/>
        <v>583</v>
      </c>
      <c r="CW182" s="49">
        <f t="shared" si="1538"/>
        <v>35</v>
      </c>
      <c r="CX182" s="50">
        <f>IFERROR(SUM(CV182/CW182),0)</f>
        <v>16.657142857142858</v>
      </c>
      <c r="CY182" s="51">
        <f t="shared" ref="CY182:CZ182" si="1539">SUM(CY177:CY181)</f>
        <v>736</v>
      </c>
      <c r="CZ182" s="51">
        <f t="shared" si="1539"/>
        <v>182</v>
      </c>
      <c r="DA182" s="52">
        <f t="shared" si="432"/>
        <v>0.24728260869565216</v>
      </c>
      <c r="DB182" s="23"/>
      <c r="DC182" s="49">
        <f t="shared" ref="DC182:DE182" si="1540">SUM(DC177:DC181)</f>
        <v>13.9</v>
      </c>
      <c r="DD182" s="49">
        <f t="shared" si="1540"/>
        <v>649</v>
      </c>
      <c r="DE182" s="49">
        <f t="shared" si="1540"/>
        <v>21</v>
      </c>
      <c r="DF182" s="50">
        <f>IFERROR(SUM(DD182/DE182),0)</f>
        <v>30.904761904761905</v>
      </c>
      <c r="DG182" s="51">
        <f t="shared" ref="DG182:DH182" si="1541">SUM(DG177:DG181)</f>
        <v>678</v>
      </c>
      <c r="DH182" s="51">
        <f t="shared" si="1541"/>
        <v>106</v>
      </c>
      <c r="DI182" s="52">
        <f t="shared" si="433"/>
        <v>0.15634218289085547</v>
      </c>
      <c r="DJ182" s="23"/>
      <c r="DK182" s="49">
        <f t="shared" ref="DK182:DM182" si="1542">SUM(DK177:DK181)</f>
        <v>0</v>
      </c>
      <c r="DL182" s="49">
        <f t="shared" si="1542"/>
        <v>0</v>
      </c>
      <c r="DM182" s="49">
        <f t="shared" si="1542"/>
        <v>0</v>
      </c>
      <c r="DN182" s="50">
        <f>IFERROR(SUM(DL182/DM182),0)</f>
        <v>0</v>
      </c>
      <c r="DO182" s="51">
        <f t="shared" ref="DO182:DP182" si="1543">SUM(DO177:DO181)</f>
        <v>0</v>
      </c>
      <c r="DP182" s="51">
        <f t="shared" si="1543"/>
        <v>0</v>
      </c>
      <c r="DQ182" s="52">
        <f t="shared" si="434"/>
        <v>0</v>
      </c>
      <c r="DR182" s="23"/>
      <c r="DS182" s="49">
        <f t="shared" ref="DS182:DU182" si="1544">SUM(DS177:DS181)</f>
        <v>4</v>
      </c>
      <c r="DT182" s="49">
        <f t="shared" si="1544"/>
        <v>138</v>
      </c>
      <c r="DU182" s="49">
        <f t="shared" si="1544"/>
        <v>8</v>
      </c>
      <c r="DV182" s="50">
        <f>IFERROR(SUM(DT182/DU182),0)</f>
        <v>17.25</v>
      </c>
      <c r="DW182" s="51">
        <f t="shared" ref="DW182:DX182" si="1545">SUM(DW177:DW181)</f>
        <v>140</v>
      </c>
      <c r="DX182" s="51">
        <f t="shared" si="1545"/>
        <v>-3</v>
      </c>
      <c r="DY182" s="52">
        <f t="shared" si="435"/>
        <v>-2.1428571428571429E-2</v>
      </c>
      <c r="DZ182" s="23"/>
      <c r="EA182" s="49">
        <f t="shared" ref="EA182:EC182" si="1546">SUM(EA177:EA181)</f>
        <v>7</v>
      </c>
      <c r="EB182" s="49">
        <f t="shared" si="1546"/>
        <v>406</v>
      </c>
      <c r="EC182" s="49">
        <f t="shared" si="1546"/>
        <v>19</v>
      </c>
      <c r="ED182" s="50">
        <f>IFERROR(SUM(EB182/EC182),0)</f>
        <v>21.368421052631579</v>
      </c>
      <c r="EE182" s="51">
        <f t="shared" ref="EE182:EF182" si="1547">SUM(EE177:EE181)</f>
        <v>462</v>
      </c>
      <c r="EF182" s="51">
        <f t="shared" si="1547"/>
        <v>145</v>
      </c>
      <c r="EG182" s="52">
        <f t="shared" si="436"/>
        <v>0.31385281385281383</v>
      </c>
      <c r="EH182" s="23"/>
      <c r="EI182" s="49">
        <f t="shared" ref="EI182:EK182" si="1548">SUM(EI177:EI181)</f>
        <v>2.4</v>
      </c>
      <c r="EJ182" s="49">
        <f t="shared" si="1548"/>
        <v>115</v>
      </c>
      <c r="EK182" s="49">
        <f t="shared" si="1548"/>
        <v>1</v>
      </c>
      <c r="EL182" s="50">
        <f>IFERROR(SUM(EJ182/EK182),0)</f>
        <v>115</v>
      </c>
      <c r="EM182" s="51">
        <f t="shared" ref="EM182:EN182" si="1549">SUM(EM177:EM181)</f>
        <v>26</v>
      </c>
      <c r="EN182" s="51">
        <f t="shared" si="1549"/>
        <v>-79</v>
      </c>
      <c r="EO182" s="52">
        <f t="shared" si="840"/>
        <v>-3.0384615384615383</v>
      </c>
      <c r="EP182" s="23"/>
      <c r="EQ182" s="49">
        <f t="shared" ref="EQ182:ES182" si="1550">SUM(EQ177:EQ181)</f>
        <v>0</v>
      </c>
      <c r="ER182" s="49">
        <f t="shared" si="1550"/>
        <v>0</v>
      </c>
      <c r="ES182" s="49">
        <f t="shared" si="1550"/>
        <v>0</v>
      </c>
      <c r="ET182" s="50">
        <f>IFERROR(SUM(ER182/ES182),0)</f>
        <v>0</v>
      </c>
      <c r="EU182" s="51">
        <f t="shared" ref="EU182:EV182" si="1551">SUM(EU177:EU181)</f>
        <v>0</v>
      </c>
      <c r="EV182" s="51">
        <f t="shared" si="1551"/>
        <v>0</v>
      </c>
      <c r="EW182" s="52">
        <f t="shared" si="438"/>
        <v>0</v>
      </c>
      <c r="EX182" s="23"/>
      <c r="EY182" s="49">
        <f t="shared" ref="EY182:FA182" si="1552">SUM(EY177:EY181)</f>
        <v>4.3</v>
      </c>
      <c r="EZ182" s="49">
        <f t="shared" si="1552"/>
        <v>207</v>
      </c>
      <c r="FA182" s="49">
        <f t="shared" si="1552"/>
        <v>6</v>
      </c>
      <c r="FB182" s="50">
        <f>IFERROR(SUM(EZ182/FA182),0)</f>
        <v>34.5</v>
      </c>
      <c r="FC182" s="51">
        <f t="shared" ref="FC182:FD182" si="1553">SUM(FC177:FC181)</f>
        <v>62</v>
      </c>
      <c r="FD182" s="51">
        <f t="shared" si="1553"/>
        <v>-117</v>
      </c>
      <c r="FE182" s="52">
        <f t="shared" si="439"/>
        <v>-1.8870967741935485</v>
      </c>
      <c r="FF182" s="23"/>
      <c r="FG182" s="49">
        <f t="shared" ref="FG182:FI182" si="1554">SUM(FG177:FG181)</f>
        <v>0</v>
      </c>
      <c r="FH182" s="49">
        <f t="shared" si="1554"/>
        <v>0</v>
      </c>
      <c r="FI182" s="49">
        <f t="shared" si="1554"/>
        <v>0</v>
      </c>
      <c r="FJ182" s="50">
        <f>IFERROR(SUM(FH182/FI182),0)</f>
        <v>0</v>
      </c>
      <c r="FK182" s="51">
        <f t="shared" ref="FK182:FL182" si="1555">SUM(FK177:FK181)</f>
        <v>0</v>
      </c>
      <c r="FL182" s="51">
        <f t="shared" si="1555"/>
        <v>0</v>
      </c>
      <c r="FM182" s="52">
        <f t="shared" si="440"/>
        <v>0</v>
      </c>
      <c r="FN182" s="23"/>
    </row>
    <row r="183" spans="1:170" ht="16">
      <c r="A183" s="36">
        <v>42573</v>
      </c>
      <c r="B183" s="23"/>
      <c r="C183" s="37"/>
      <c r="D183" s="37"/>
      <c r="E183" s="37"/>
      <c r="F183" s="38"/>
      <c r="G183" s="39"/>
      <c r="H183" s="39"/>
      <c r="I183" s="40">
        <f t="shared" si="420"/>
        <v>0</v>
      </c>
      <c r="J183" s="23"/>
      <c r="K183" s="37"/>
      <c r="L183" s="37"/>
      <c r="M183" s="37"/>
      <c r="N183" s="38"/>
      <c r="O183" s="39"/>
      <c r="P183" s="39"/>
      <c r="Q183" s="40">
        <f t="shared" si="421"/>
        <v>0</v>
      </c>
      <c r="R183" s="23"/>
      <c r="S183" s="37"/>
      <c r="T183" s="37"/>
      <c r="U183" s="37"/>
      <c r="V183" s="38"/>
      <c r="W183" s="39"/>
      <c r="X183" s="39"/>
      <c r="Y183" s="40">
        <f t="shared" si="422"/>
        <v>0</v>
      </c>
      <c r="Z183" s="23"/>
      <c r="AA183" s="37">
        <v>8</v>
      </c>
      <c r="AB183" s="37">
        <v>410</v>
      </c>
      <c r="AC183" s="37">
        <v>23</v>
      </c>
      <c r="AD183" s="38"/>
      <c r="AE183" s="39">
        <v>659</v>
      </c>
      <c r="AF183" s="39">
        <v>195</v>
      </c>
      <c r="AG183" s="40">
        <f t="shared" si="423"/>
        <v>0.29590288315629742</v>
      </c>
      <c r="AH183" s="23"/>
      <c r="AI183" s="37">
        <v>2.2999999999999998</v>
      </c>
      <c r="AJ183" s="37">
        <v>59</v>
      </c>
      <c r="AK183" s="37">
        <v>11</v>
      </c>
      <c r="AL183" s="38"/>
      <c r="AM183" s="39">
        <v>208</v>
      </c>
      <c r="AN183" s="39">
        <v>125</v>
      </c>
      <c r="AO183" s="40">
        <f t="shared" si="883"/>
        <v>0.60096153846153844</v>
      </c>
      <c r="AP183" s="23"/>
      <c r="AQ183" s="37">
        <v>8</v>
      </c>
      <c r="AR183" s="37">
        <v>413</v>
      </c>
      <c r="AS183" s="37">
        <v>14</v>
      </c>
      <c r="AT183" s="38"/>
      <c r="AU183" s="39">
        <v>477</v>
      </c>
      <c r="AV183" s="39">
        <v>7</v>
      </c>
      <c r="AW183" s="40">
        <f t="shared" si="425"/>
        <v>1.4675052410901468E-2</v>
      </c>
      <c r="AX183" s="23"/>
      <c r="AY183" s="37">
        <v>8</v>
      </c>
      <c r="AZ183" s="37">
        <v>361</v>
      </c>
      <c r="BA183" s="37">
        <v>8</v>
      </c>
      <c r="BB183" s="38"/>
      <c r="BC183" s="39">
        <v>393</v>
      </c>
      <c r="BD183" s="39">
        <v>-32</v>
      </c>
      <c r="BE183" s="40">
        <f t="shared" si="426"/>
        <v>-8.1424936386768454E-2</v>
      </c>
      <c r="BF183" s="23"/>
      <c r="BG183" s="154"/>
      <c r="BH183" s="154"/>
      <c r="BI183" s="154"/>
      <c r="BJ183" s="38"/>
      <c r="BK183" s="155"/>
      <c r="BL183" s="155"/>
      <c r="BM183" s="40">
        <f t="shared" si="427"/>
        <v>0</v>
      </c>
      <c r="BN183" s="23"/>
      <c r="BO183" s="37">
        <v>2</v>
      </c>
      <c r="BP183" s="37">
        <v>55</v>
      </c>
      <c r="BQ183" s="37">
        <v>5</v>
      </c>
      <c r="BR183" s="38"/>
      <c r="BS183" s="39">
        <v>162</v>
      </c>
      <c r="BT183" s="39">
        <v>92</v>
      </c>
      <c r="BU183" s="40">
        <f t="shared" si="428"/>
        <v>0.5679012345679012</v>
      </c>
      <c r="BV183" s="23"/>
      <c r="BW183" s="37"/>
      <c r="BX183" s="37"/>
      <c r="BY183" s="37"/>
      <c r="BZ183" s="38"/>
      <c r="CA183" s="39"/>
      <c r="CB183" s="39"/>
      <c r="CC183" s="40">
        <f t="shared" si="429"/>
        <v>0</v>
      </c>
      <c r="CD183" s="23"/>
      <c r="CE183" s="37">
        <v>7.4</v>
      </c>
      <c r="CF183" s="37">
        <v>365</v>
      </c>
      <c r="CG183" s="37">
        <v>19</v>
      </c>
      <c r="CH183" s="38"/>
      <c r="CI183" s="39">
        <v>800</v>
      </c>
      <c r="CJ183" s="39">
        <v>433</v>
      </c>
      <c r="CK183" s="40">
        <f t="shared" si="430"/>
        <v>0.54125000000000001</v>
      </c>
      <c r="CL183" s="23"/>
      <c r="CM183" s="37">
        <v>4</v>
      </c>
      <c r="CN183" s="37">
        <v>238</v>
      </c>
      <c r="CO183" s="37">
        <v>12</v>
      </c>
      <c r="CP183" s="38"/>
      <c r="CQ183" s="39">
        <v>210</v>
      </c>
      <c r="CR183" s="39">
        <v>-20</v>
      </c>
      <c r="CS183" s="40">
        <f t="shared" si="431"/>
        <v>-9.5238095238095233E-2</v>
      </c>
      <c r="CT183" s="23"/>
      <c r="CU183" s="37">
        <v>3.3</v>
      </c>
      <c r="CV183" s="37">
        <v>181</v>
      </c>
      <c r="CW183" s="37">
        <v>10</v>
      </c>
      <c r="CX183" s="38"/>
      <c r="CY183" s="39">
        <v>274</v>
      </c>
      <c r="CZ183" s="39">
        <v>86</v>
      </c>
      <c r="DA183" s="40">
        <f t="shared" si="432"/>
        <v>0.31386861313868614</v>
      </c>
      <c r="DB183" s="23"/>
      <c r="DC183" s="37">
        <v>3.4</v>
      </c>
      <c r="DD183" s="37">
        <v>223</v>
      </c>
      <c r="DE183" s="37">
        <v>7</v>
      </c>
      <c r="DF183" s="38"/>
      <c r="DG183" s="39">
        <v>331</v>
      </c>
      <c r="DH183" s="39">
        <v>127</v>
      </c>
      <c r="DI183" s="40">
        <f t="shared" si="433"/>
        <v>0.38368580060422963</v>
      </c>
      <c r="DJ183" s="23"/>
      <c r="DK183" s="37"/>
      <c r="DL183" s="37"/>
      <c r="DM183" s="37"/>
      <c r="DN183" s="38"/>
      <c r="DO183" s="39"/>
      <c r="DP183" s="39"/>
      <c r="DQ183" s="40">
        <f t="shared" si="434"/>
        <v>0</v>
      </c>
      <c r="DR183" s="23"/>
      <c r="DS183" s="37"/>
      <c r="DT183" s="37"/>
      <c r="DU183" s="37"/>
      <c r="DV183" s="38"/>
      <c r="DW183" s="39"/>
      <c r="DX183" s="39"/>
      <c r="DY183" s="40">
        <f t="shared" si="435"/>
        <v>0</v>
      </c>
      <c r="DZ183" s="23"/>
      <c r="EA183" s="37"/>
      <c r="EB183" s="37"/>
      <c r="EC183" s="37"/>
      <c r="ED183" s="38"/>
      <c r="EE183" s="39"/>
      <c r="EF183" s="39"/>
      <c r="EG183" s="40">
        <f t="shared" si="436"/>
        <v>0</v>
      </c>
      <c r="EH183" s="23"/>
      <c r="EI183" s="37"/>
      <c r="EJ183" s="37"/>
      <c r="EK183" s="37"/>
      <c r="EL183" s="38"/>
      <c r="EM183" s="39"/>
      <c r="EN183" s="39"/>
      <c r="EO183" s="40">
        <f t="shared" si="840"/>
        <v>0</v>
      </c>
      <c r="EP183" s="23"/>
      <c r="EQ183" s="37"/>
      <c r="ER183" s="37"/>
      <c r="ES183" s="37"/>
      <c r="ET183" s="38"/>
      <c r="EU183" s="39"/>
      <c r="EV183" s="39"/>
      <c r="EW183" s="40">
        <f t="shared" si="438"/>
        <v>0</v>
      </c>
      <c r="EX183" s="23"/>
      <c r="EY183" s="37"/>
      <c r="EZ183" s="37"/>
      <c r="FA183" s="37"/>
      <c r="FB183" s="38"/>
      <c r="FC183" s="39"/>
      <c r="FD183" s="39"/>
      <c r="FE183" s="40">
        <f t="shared" si="439"/>
        <v>0</v>
      </c>
      <c r="FF183" s="23"/>
      <c r="FG183" s="37"/>
      <c r="FH183" s="37"/>
      <c r="FI183" s="37"/>
      <c r="FJ183" s="38"/>
      <c r="FK183" s="39"/>
      <c r="FL183" s="39"/>
      <c r="FM183" s="40">
        <f t="shared" si="440"/>
        <v>0</v>
      </c>
      <c r="FN183" s="23"/>
    </row>
    <row r="184" spans="1:170" ht="16">
      <c r="A184" s="36">
        <v>42574</v>
      </c>
      <c r="B184" s="23"/>
      <c r="C184" s="37"/>
      <c r="D184" s="37"/>
      <c r="E184" s="37"/>
      <c r="F184" s="38"/>
      <c r="G184" s="39"/>
      <c r="H184" s="39"/>
      <c r="I184" s="40">
        <f t="shared" si="420"/>
        <v>0</v>
      </c>
      <c r="J184" s="23"/>
      <c r="K184" s="37"/>
      <c r="L184" s="37"/>
      <c r="M184" s="37"/>
      <c r="N184" s="38"/>
      <c r="O184" s="39"/>
      <c r="P184" s="39"/>
      <c r="Q184" s="40">
        <f t="shared" si="421"/>
        <v>0</v>
      </c>
      <c r="R184" s="23"/>
      <c r="S184" s="37"/>
      <c r="T184" s="37"/>
      <c r="U184" s="37"/>
      <c r="V184" s="38"/>
      <c r="W184" s="39"/>
      <c r="X184" s="39"/>
      <c r="Y184" s="40">
        <f t="shared" si="422"/>
        <v>0</v>
      </c>
      <c r="Z184" s="23"/>
      <c r="AA184" s="37">
        <v>8</v>
      </c>
      <c r="AB184" s="37">
        <v>458</v>
      </c>
      <c r="AC184" s="37">
        <v>22</v>
      </c>
      <c r="AD184" s="38"/>
      <c r="AE184" s="39">
        <v>744</v>
      </c>
      <c r="AF184" s="39">
        <v>211</v>
      </c>
      <c r="AG184" s="40">
        <f t="shared" si="423"/>
        <v>0.28360215053763443</v>
      </c>
      <c r="AH184" s="23"/>
      <c r="AI184" s="37"/>
      <c r="AJ184" s="37"/>
      <c r="AK184" s="37"/>
      <c r="AL184" s="38"/>
      <c r="AM184" s="39"/>
      <c r="AN184" s="39"/>
      <c r="AO184" s="40">
        <f t="shared" si="883"/>
        <v>0</v>
      </c>
      <c r="AP184" s="23"/>
      <c r="AQ184" s="37">
        <v>8</v>
      </c>
      <c r="AR184" s="37">
        <v>407</v>
      </c>
      <c r="AS184" s="37">
        <v>27</v>
      </c>
      <c r="AT184" s="38"/>
      <c r="AU184" s="39">
        <v>820</v>
      </c>
      <c r="AV184" s="39">
        <v>330</v>
      </c>
      <c r="AW184" s="40">
        <f t="shared" si="425"/>
        <v>0.40243902439024393</v>
      </c>
      <c r="AX184" s="23"/>
      <c r="AY184" s="37">
        <v>8</v>
      </c>
      <c r="AZ184" s="37">
        <v>211</v>
      </c>
      <c r="BA184" s="37">
        <v>7</v>
      </c>
      <c r="BB184" s="38"/>
      <c r="BC184" s="39">
        <v>165</v>
      </c>
      <c r="BD184" s="39">
        <v>-185</v>
      </c>
      <c r="BE184" s="40">
        <f t="shared" si="426"/>
        <v>-1.1212121212121211</v>
      </c>
      <c r="BF184" s="23"/>
      <c r="BG184" s="37"/>
      <c r="BH184" s="37"/>
      <c r="BI184" s="37"/>
      <c r="BJ184" s="38"/>
      <c r="BK184" s="39"/>
      <c r="BL184" s="39"/>
      <c r="BM184" s="40">
        <f t="shared" si="427"/>
        <v>0</v>
      </c>
      <c r="BN184" s="23"/>
      <c r="BO184" s="37">
        <v>3.1</v>
      </c>
      <c r="BP184" s="37">
        <v>98</v>
      </c>
      <c r="BQ184" s="37">
        <v>4</v>
      </c>
      <c r="BR184" s="38"/>
      <c r="BS184" s="39">
        <v>186</v>
      </c>
      <c r="BT184" s="39">
        <v>58</v>
      </c>
      <c r="BU184" s="40">
        <f t="shared" si="428"/>
        <v>0.31182795698924731</v>
      </c>
      <c r="BV184" s="23"/>
      <c r="BW184" s="37"/>
      <c r="BX184" s="37"/>
      <c r="BY184" s="37"/>
      <c r="BZ184" s="38"/>
      <c r="CA184" s="39"/>
      <c r="CB184" s="39"/>
      <c r="CC184" s="40">
        <f t="shared" si="429"/>
        <v>0</v>
      </c>
      <c r="CD184" s="23"/>
      <c r="CE184" s="37">
        <v>7.5</v>
      </c>
      <c r="CF184" s="37">
        <v>408</v>
      </c>
      <c r="CG184" s="37">
        <v>16</v>
      </c>
      <c r="CH184" s="38"/>
      <c r="CI184" s="39">
        <v>555</v>
      </c>
      <c r="CJ184" s="39">
        <v>126</v>
      </c>
      <c r="CK184" s="40">
        <f t="shared" si="430"/>
        <v>0.22702702702702704</v>
      </c>
      <c r="CL184" s="23"/>
      <c r="CM184" s="37">
        <v>2</v>
      </c>
      <c r="CN184" s="37">
        <v>111</v>
      </c>
      <c r="CO184" s="37">
        <v>5</v>
      </c>
      <c r="CP184" s="38"/>
      <c r="CQ184" s="39">
        <v>137</v>
      </c>
      <c r="CR184" s="39">
        <v>18</v>
      </c>
      <c r="CS184" s="40">
        <f t="shared" si="431"/>
        <v>0.13138686131386862</v>
      </c>
      <c r="CT184" s="23"/>
      <c r="CU184" s="37">
        <v>4</v>
      </c>
      <c r="CV184" s="37">
        <v>253</v>
      </c>
      <c r="CW184" s="37">
        <v>9</v>
      </c>
      <c r="CX184" s="38"/>
      <c r="CY184" s="39">
        <v>273</v>
      </c>
      <c r="CZ184" s="39">
        <v>3</v>
      </c>
      <c r="DA184" s="40">
        <f t="shared" si="432"/>
        <v>1.098901098901099E-2</v>
      </c>
      <c r="DB184" s="23"/>
      <c r="DC184" s="37">
        <v>4</v>
      </c>
      <c r="DD184" s="37">
        <v>241</v>
      </c>
      <c r="DE184" s="37">
        <v>9</v>
      </c>
      <c r="DF184" s="38"/>
      <c r="DG184" s="39">
        <v>248</v>
      </c>
      <c r="DH184" s="39">
        <v>3</v>
      </c>
      <c r="DI184" s="40">
        <f t="shared" si="433"/>
        <v>1.2096774193548387E-2</v>
      </c>
      <c r="DJ184" s="23"/>
      <c r="DK184" s="37"/>
      <c r="DL184" s="37"/>
      <c r="DM184" s="37"/>
      <c r="DN184" s="38"/>
      <c r="DO184" s="39"/>
      <c r="DP184" s="39"/>
      <c r="DQ184" s="40">
        <f t="shared" si="434"/>
        <v>0</v>
      </c>
      <c r="DR184" s="23"/>
      <c r="DS184" s="37"/>
      <c r="DT184" s="37"/>
      <c r="DU184" s="37"/>
      <c r="DV184" s="38"/>
      <c r="DW184" s="39"/>
      <c r="DX184" s="39"/>
      <c r="DY184" s="40">
        <f t="shared" si="435"/>
        <v>0</v>
      </c>
      <c r="DZ184" s="23"/>
      <c r="EA184" s="37">
        <v>3</v>
      </c>
      <c r="EB184" s="37">
        <v>209</v>
      </c>
      <c r="EC184" s="37">
        <v>11</v>
      </c>
      <c r="ED184" s="38"/>
      <c r="EE184" s="39">
        <v>351</v>
      </c>
      <c r="EF184" s="39">
        <v>146</v>
      </c>
      <c r="EG184" s="40">
        <f t="shared" si="436"/>
        <v>0.41595441595441596</v>
      </c>
      <c r="EH184" s="23"/>
      <c r="EI184" s="37"/>
      <c r="EJ184" s="37"/>
      <c r="EK184" s="37"/>
      <c r="EL184" s="38"/>
      <c r="EM184" s="39"/>
      <c r="EN184" s="39"/>
      <c r="EO184" s="40">
        <f t="shared" si="840"/>
        <v>0</v>
      </c>
      <c r="EP184" s="23"/>
      <c r="EQ184" s="37">
        <v>3</v>
      </c>
      <c r="ER184" s="37">
        <v>215</v>
      </c>
      <c r="ES184" s="37">
        <v>12</v>
      </c>
      <c r="ET184" s="38"/>
      <c r="EU184" s="39">
        <v>319</v>
      </c>
      <c r="EV184" s="39">
        <v>104</v>
      </c>
      <c r="EW184" s="40">
        <f t="shared" si="438"/>
        <v>0.32601880877742945</v>
      </c>
      <c r="EX184" s="23"/>
      <c r="EY184" s="37"/>
      <c r="EZ184" s="37"/>
      <c r="FA184" s="37"/>
      <c r="FB184" s="38"/>
      <c r="FC184" s="39"/>
      <c r="FD184" s="39"/>
      <c r="FE184" s="40">
        <f t="shared" si="439"/>
        <v>0</v>
      </c>
      <c r="FF184" s="23"/>
      <c r="FG184" s="37"/>
      <c r="FH184" s="37"/>
      <c r="FI184" s="37"/>
      <c r="FJ184" s="38"/>
      <c r="FK184" s="39"/>
      <c r="FL184" s="39"/>
      <c r="FM184" s="40">
        <f t="shared" si="440"/>
        <v>0</v>
      </c>
      <c r="FN184" s="23"/>
    </row>
    <row r="185" spans="1:170" ht="16">
      <c r="A185" s="36">
        <v>42575</v>
      </c>
      <c r="B185" s="23"/>
      <c r="C185" s="132"/>
      <c r="D185" s="132"/>
      <c r="E185" s="132"/>
      <c r="F185" s="139"/>
      <c r="G185" s="140"/>
      <c r="H185" s="140"/>
      <c r="I185" s="141">
        <f t="shared" si="420"/>
        <v>0</v>
      </c>
      <c r="J185" s="23"/>
      <c r="K185" s="132"/>
      <c r="L185" s="132"/>
      <c r="M185" s="132"/>
      <c r="N185" s="139"/>
      <c r="O185" s="140"/>
      <c r="P185" s="140"/>
      <c r="Q185" s="141">
        <f t="shared" si="421"/>
        <v>0</v>
      </c>
      <c r="R185" s="23"/>
      <c r="S185" s="132"/>
      <c r="T185" s="132"/>
      <c r="U185" s="132"/>
      <c r="V185" s="139"/>
      <c r="W185" s="140"/>
      <c r="X185" s="140"/>
      <c r="Y185" s="141">
        <f t="shared" si="422"/>
        <v>0</v>
      </c>
      <c r="Z185" s="23"/>
      <c r="AA185" s="132">
        <v>8</v>
      </c>
      <c r="AB185" s="132">
        <v>377</v>
      </c>
      <c r="AC185" s="132">
        <v>21</v>
      </c>
      <c r="AD185" s="139"/>
      <c r="AE185" s="140">
        <v>689</v>
      </c>
      <c r="AF185" s="140">
        <v>245</v>
      </c>
      <c r="AG185" s="141">
        <f t="shared" si="423"/>
        <v>0.35558780841799709</v>
      </c>
      <c r="AH185" s="23"/>
      <c r="AI185" s="132"/>
      <c r="AJ185" s="132"/>
      <c r="AK185" s="132"/>
      <c r="AL185" s="142"/>
      <c r="AM185" s="140"/>
      <c r="AN185" s="140"/>
      <c r="AO185" s="141">
        <f t="shared" si="883"/>
        <v>0</v>
      </c>
      <c r="AP185" s="23"/>
      <c r="AQ185" s="132">
        <v>8</v>
      </c>
      <c r="AR185" s="132">
        <v>364</v>
      </c>
      <c r="AS185" s="132">
        <v>14</v>
      </c>
      <c r="AT185" s="142"/>
      <c r="AU185" s="140">
        <v>368</v>
      </c>
      <c r="AV185" s="140">
        <v>-71</v>
      </c>
      <c r="AW185" s="141">
        <f t="shared" si="425"/>
        <v>-0.19293478260869565</v>
      </c>
      <c r="AX185" s="23"/>
      <c r="AY185" s="132">
        <v>8</v>
      </c>
      <c r="AZ185" s="132">
        <v>228</v>
      </c>
      <c r="BA185" s="132">
        <v>9</v>
      </c>
      <c r="BB185" s="139"/>
      <c r="BC185" s="140">
        <v>273</v>
      </c>
      <c r="BD185" s="140">
        <v>-67</v>
      </c>
      <c r="BE185" s="141">
        <f t="shared" si="426"/>
        <v>-0.24542124542124541</v>
      </c>
      <c r="BF185" s="23"/>
      <c r="BG185" s="132"/>
      <c r="BH185" s="132"/>
      <c r="BI185" s="132"/>
      <c r="BJ185" s="139"/>
      <c r="BK185" s="140"/>
      <c r="BL185" s="140"/>
      <c r="BM185" s="141">
        <f t="shared" si="427"/>
        <v>0</v>
      </c>
      <c r="BN185" s="23"/>
      <c r="BO185" s="132">
        <v>4</v>
      </c>
      <c r="BP185" s="132">
        <v>96</v>
      </c>
      <c r="BQ185" s="132">
        <v>14</v>
      </c>
      <c r="BR185" s="139"/>
      <c r="BS185" s="140">
        <v>233</v>
      </c>
      <c r="BT185" s="140">
        <v>97</v>
      </c>
      <c r="BU185" s="141">
        <f t="shared" si="428"/>
        <v>0.41630901287553645</v>
      </c>
      <c r="BV185" s="23"/>
      <c r="BW185" s="132"/>
      <c r="BX185" s="132"/>
      <c r="BY185" s="132"/>
      <c r="BZ185" s="139"/>
      <c r="CA185" s="140"/>
      <c r="CB185" s="140"/>
      <c r="CC185" s="141">
        <f t="shared" si="429"/>
        <v>0</v>
      </c>
      <c r="CD185" s="23"/>
      <c r="CE185" s="132">
        <v>7.5</v>
      </c>
      <c r="CF185" s="132">
        <v>360</v>
      </c>
      <c r="CG185" s="132">
        <v>19</v>
      </c>
      <c r="CH185" s="139"/>
      <c r="CI185" s="140">
        <v>570</v>
      </c>
      <c r="CJ185" s="140">
        <v>205</v>
      </c>
      <c r="CK185" s="141">
        <f t="shared" si="430"/>
        <v>0.35964912280701755</v>
      </c>
      <c r="CL185" s="23"/>
      <c r="CM185" s="132">
        <v>5</v>
      </c>
      <c r="CN185" s="132">
        <v>239</v>
      </c>
      <c r="CO185" s="132">
        <v>15</v>
      </c>
      <c r="CP185" s="139"/>
      <c r="CQ185" s="140">
        <v>343</v>
      </c>
      <c r="CR185" s="140">
        <v>93</v>
      </c>
      <c r="CS185" s="141">
        <f t="shared" si="431"/>
        <v>0.27113702623906705</v>
      </c>
      <c r="CT185" s="23"/>
      <c r="CU185" s="132">
        <v>4.2</v>
      </c>
      <c r="CV185" s="132">
        <v>261</v>
      </c>
      <c r="CW185" s="132">
        <v>17</v>
      </c>
      <c r="CX185" s="139"/>
      <c r="CY185" s="140">
        <v>345</v>
      </c>
      <c r="CZ185" s="140">
        <v>87</v>
      </c>
      <c r="DA185" s="141">
        <f t="shared" si="432"/>
        <v>0.25217391304347825</v>
      </c>
      <c r="DB185" s="23"/>
      <c r="DC185" s="132">
        <v>4</v>
      </c>
      <c r="DD185" s="132">
        <v>180</v>
      </c>
      <c r="DE185" s="132">
        <v>9</v>
      </c>
      <c r="DF185" s="139"/>
      <c r="DG185" s="140">
        <v>255</v>
      </c>
      <c r="DH185" s="140">
        <v>68</v>
      </c>
      <c r="DI185" s="141">
        <f t="shared" si="433"/>
        <v>0.26666666666666666</v>
      </c>
      <c r="DJ185" s="23"/>
      <c r="DK185" s="132"/>
      <c r="DL185" s="132"/>
      <c r="DM185" s="132"/>
      <c r="DN185" s="139"/>
      <c r="DO185" s="140"/>
      <c r="DP185" s="140"/>
      <c r="DQ185" s="141">
        <f t="shared" si="434"/>
        <v>0</v>
      </c>
      <c r="DR185" s="23"/>
      <c r="DS185" s="132"/>
      <c r="DT185" s="132"/>
      <c r="DU185" s="132"/>
      <c r="DV185" s="139"/>
      <c r="DW185" s="140"/>
      <c r="DX185" s="140"/>
      <c r="DY185" s="141">
        <f t="shared" si="435"/>
        <v>0</v>
      </c>
      <c r="DZ185" s="23"/>
      <c r="EA185" s="132">
        <v>4</v>
      </c>
      <c r="EB185" s="132">
        <v>266</v>
      </c>
      <c r="EC185" s="132">
        <v>14</v>
      </c>
      <c r="ED185" s="139"/>
      <c r="EE185" s="140">
        <v>372</v>
      </c>
      <c r="EF185" s="140">
        <v>129</v>
      </c>
      <c r="EG185" s="141">
        <f t="shared" si="436"/>
        <v>0.34677419354838712</v>
      </c>
      <c r="EH185" s="23"/>
      <c r="EI185" s="132"/>
      <c r="EJ185" s="132"/>
      <c r="EK185" s="132"/>
      <c r="EL185" s="139"/>
      <c r="EM185" s="140"/>
      <c r="EN185" s="140"/>
      <c r="EO185" s="141">
        <f t="shared" si="840"/>
        <v>0</v>
      </c>
      <c r="EP185" s="23"/>
      <c r="EQ185" s="132">
        <v>4</v>
      </c>
      <c r="ER185" s="132">
        <v>272</v>
      </c>
      <c r="ES185" s="132">
        <v>7</v>
      </c>
      <c r="ET185" s="139"/>
      <c r="EU185" s="140">
        <v>203</v>
      </c>
      <c r="EV185" s="140">
        <v>-48</v>
      </c>
      <c r="EW185" s="141">
        <f t="shared" si="438"/>
        <v>-0.23645320197044334</v>
      </c>
      <c r="EX185" s="23"/>
      <c r="EY185" s="132"/>
      <c r="EZ185" s="132"/>
      <c r="FA185" s="132"/>
      <c r="FB185" s="139"/>
      <c r="FC185" s="140"/>
      <c r="FD185" s="140"/>
      <c r="FE185" s="141">
        <f t="shared" si="439"/>
        <v>0</v>
      </c>
      <c r="FF185" s="23"/>
      <c r="FG185" s="132"/>
      <c r="FH185" s="132"/>
      <c r="FI185" s="132"/>
      <c r="FJ185" s="139"/>
      <c r="FK185" s="140"/>
      <c r="FL185" s="140"/>
      <c r="FM185" s="141">
        <f t="shared" si="440"/>
        <v>0</v>
      </c>
      <c r="FN185" s="23"/>
    </row>
    <row r="186" spans="1:170" ht="16">
      <c r="A186" s="36">
        <v>42576</v>
      </c>
      <c r="B186" s="23"/>
      <c r="C186" s="132"/>
      <c r="D186" s="132"/>
      <c r="E186" s="132"/>
      <c r="F186" s="139"/>
      <c r="G186" s="140"/>
      <c r="H186" s="140"/>
      <c r="I186" s="141">
        <f t="shared" si="420"/>
        <v>0</v>
      </c>
      <c r="J186" s="23"/>
      <c r="K186" s="132"/>
      <c r="L186" s="132"/>
      <c r="M186" s="132"/>
      <c r="N186" s="139"/>
      <c r="O186" s="140"/>
      <c r="P186" s="140"/>
      <c r="Q186" s="141">
        <f t="shared" si="421"/>
        <v>0</v>
      </c>
      <c r="R186" s="23"/>
      <c r="S186" s="132"/>
      <c r="T186" s="132"/>
      <c r="U186" s="132"/>
      <c r="V186" s="139"/>
      <c r="W186" s="140"/>
      <c r="X186" s="140"/>
      <c r="Y186" s="141">
        <f t="shared" si="422"/>
        <v>0</v>
      </c>
      <c r="Z186" s="23"/>
      <c r="AA186" s="132">
        <v>8</v>
      </c>
      <c r="AB186" s="132">
        <v>302</v>
      </c>
      <c r="AC186" s="132">
        <v>26</v>
      </c>
      <c r="AD186" s="139"/>
      <c r="AE186" s="140">
        <v>705</v>
      </c>
      <c r="AF186" s="140">
        <v>295</v>
      </c>
      <c r="AG186" s="141">
        <f t="shared" si="423"/>
        <v>0.41843971631205673</v>
      </c>
      <c r="AH186" s="23"/>
      <c r="AI186" s="132"/>
      <c r="AJ186" s="132"/>
      <c r="AK186" s="132"/>
      <c r="AL186" s="139"/>
      <c r="AM186" s="140"/>
      <c r="AN186" s="140"/>
      <c r="AO186" s="141">
        <f t="shared" si="883"/>
        <v>0</v>
      </c>
      <c r="AP186" s="23"/>
      <c r="AQ186" s="132">
        <v>8</v>
      </c>
      <c r="AR186" s="132">
        <v>366</v>
      </c>
      <c r="AS186" s="132">
        <v>21</v>
      </c>
      <c r="AT186" s="139"/>
      <c r="AU186" s="140">
        <v>820</v>
      </c>
      <c r="AV186" s="140">
        <v>364</v>
      </c>
      <c r="AW186" s="141">
        <f t="shared" si="425"/>
        <v>0.44390243902439025</v>
      </c>
      <c r="AX186" s="23"/>
      <c r="AY186" s="132">
        <v>8</v>
      </c>
      <c r="AZ186" s="132">
        <v>176</v>
      </c>
      <c r="BA186" s="132">
        <v>10</v>
      </c>
      <c r="BB186" s="139"/>
      <c r="BC186" s="140">
        <v>296</v>
      </c>
      <c r="BD186" s="140">
        <v>-23</v>
      </c>
      <c r="BE186" s="141">
        <f t="shared" si="426"/>
        <v>-7.77027027027027E-2</v>
      </c>
      <c r="BF186" s="23"/>
      <c r="BG186" s="132"/>
      <c r="BH186" s="132"/>
      <c r="BI186" s="132"/>
      <c r="BJ186" s="139"/>
      <c r="BK186" s="140"/>
      <c r="BL186" s="140"/>
      <c r="BM186" s="141">
        <f t="shared" si="427"/>
        <v>0</v>
      </c>
      <c r="BN186" s="23"/>
      <c r="BO186" s="132">
        <v>2.5</v>
      </c>
      <c r="BP186" s="132">
        <v>61</v>
      </c>
      <c r="BQ186" s="132">
        <v>7</v>
      </c>
      <c r="BR186" s="139"/>
      <c r="BS186" s="140">
        <v>180</v>
      </c>
      <c r="BT186" s="140">
        <v>92</v>
      </c>
      <c r="BU186" s="141">
        <f t="shared" si="428"/>
        <v>0.51111111111111107</v>
      </c>
      <c r="BV186" s="23"/>
      <c r="BW186" s="132"/>
      <c r="BX186" s="132"/>
      <c r="BY186" s="132"/>
      <c r="BZ186" s="139"/>
      <c r="CA186" s="140"/>
      <c r="CB186" s="140"/>
      <c r="CC186" s="141">
        <f t="shared" si="429"/>
        <v>0</v>
      </c>
      <c r="CD186" s="23"/>
      <c r="CE186" s="132">
        <v>8</v>
      </c>
      <c r="CF186" s="132">
        <v>382</v>
      </c>
      <c r="CG186" s="132">
        <v>21</v>
      </c>
      <c r="CH186" s="139"/>
      <c r="CI186" s="140">
        <v>614</v>
      </c>
      <c r="CJ186" s="140">
        <v>209</v>
      </c>
      <c r="CK186" s="141">
        <f t="shared" si="430"/>
        <v>0.34039087947882735</v>
      </c>
      <c r="CL186" s="23"/>
      <c r="CM186" s="132">
        <v>4</v>
      </c>
      <c r="CN186" s="132">
        <v>204</v>
      </c>
      <c r="CO186" s="132">
        <v>10</v>
      </c>
      <c r="CP186" s="139"/>
      <c r="CQ186" s="140">
        <v>270</v>
      </c>
      <c r="CR186" s="140">
        <v>53</v>
      </c>
      <c r="CS186" s="141">
        <f t="shared" si="431"/>
        <v>0.1962962962962963</v>
      </c>
      <c r="CT186" s="23"/>
      <c r="CU186" s="132">
        <v>4</v>
      </c>
      <c r="CV186" s="132">
        <v>257</v>
      </c>
      <c r="CW186" s="132">
        <v>10</v>
      </c>
      <c r="CX186" s="139"/>
      <c r="CY186" s="140">
        <v>249</v>
      </c>
      <c r="CZ186" s="140">
        <v>-13</v>
      </c>
      <c r="DA186" s="141">
        <f t="shared" si="432"/>
        <v>-5.2208835341365459E-2</v>
      </c>
      <c r="DB186" s="23"/>
      <c r="DC186" s="132">
        <v>4</v>
      </c>
      <c r="DD186" s="132">
        <v>314</v>
      </c>
      <c r="DE186" s="132">
        <v>14</v>
      </c>
      <c r="DF186" s="139"/>
      <c r="DG186" s="140">
        <v>342</v>
      </c>
      <c r="DH186" s="140">
        <v>57</v>
      </c>
      <c r="DI186" s="141">
        <f t="shared" si="433"/>
        <v>0.16666666666666666</v>
      </c>
      <c r="DJ186" s="23"/>
      <c r="DK186" s="132"/>
      <c r="DL186" s="132"/>
      <c r="DM186" s="132"/>
      <c r="DN186" s="139"/>
      <c r="DO186" s="140"/>
      <c r="DP186" s="140"/>
      <c r="DQ186" s="141">
        <f t="shared" si="434"/>
        <v>0</v>
      </c>
      <c r="DR186" s="23"/>
      <c r="DS186" s="132"/>
      <c r="DT186" s="132"/>
      <c r="DU186" s="132"/>
      <c r="DV186" s="139"/>
      <c r="DW186" s="140"/>
      <c r="DX186" s="140"/>
      <c r="DY186" s="141">
        <f t="shared" si="435"/>
        <v>0</v>
      </c>
      <c r="DZ186" s="23"/>
      <c r="EA186" s="132"/>
      <c r="EB186" s="132"/>
      <c r="EC186" s="132"/>
      <c r="ED186" s="139"/>
      <c r="EE186" s="140"/>
      <c r="EF186" s="140"/>
      <c r="EG186" s="141">
        <f t="shared" si="436"/>
        <v>0</v>
      </c>
      <c r="EH186" s="23"/>
      <c r="EI186" s="132"/>
      <c r="EJ186" s="132"/>
      <c r="EK186" s="132"/>
      <c r="EL186" s="139"/>
      <c r="EM186" s="140"/>
      <c r="EN186" s="140"/>
      <c r="EO186" s="141">
        <f t="shared" si="840"/>
        <v>0</v>
      </c>
      <c r="EP186" s="23"/>
      <c r="EQ186" s="132">
        <v>4</v>
      </c>
      <c r="ER186" s="132">
        <v>340</v>
      </c>
      <c r="ES186" s="132">
        <v>9</v>
      </c>
      <c r="ET186" s="142"/>
      <c r="EU186" s="140">
        <v>305</v>
      </c>
      <c r="EV186" s="140">
        <v>4</v>
      </c>
      <c r="EW186" s="141">
        <f t="shared" si="438"/>
        <v>1.3114754098360656E-2</v>
      </c>
      <c r="EX186" s="23"/>
      <c r="EY186" s="132"/>
      <c r="EZ186" s="132"/>
      <c r="FA186" s="132"/>
      <c r="FB186" s="139"/>
      <c r="FC186" s="140"/>
      <c r="FD186" s="140"/>
      <c r="FE186" s="141">
        <f t="shared" si="439"/>
        <v>0</v>
      </c>
      <c r="FF186" s="23"/>
      <c r="FG186" s="132">
        <v>4</v>
      </c>
      <c r="FH186" s="132">
        <v>121</v>
      </c>
      <c r="FI186" s="132">
        <v>5</v>
      </c>
      <c r="FJ186" s="139"/>
      <c r="FK186" s="140">
        <v>62</v>
      </c>
      <c r="FL186" s="140">
        <f>79</f>
        <v>79</v>
      </c>
      <c r="FM186" s="141">
        <f t="shared" si="440"/>
        <v>1.2741935483870968</v>
      </c>
      <c r="FN186" s="23"/>
    </row>
    <row r="187" spans="1:170" ht="16">
      <c r="A187" s="36">
        <v>42577</v>
      </c>
      <c r="B187" s="23"/>
      <c r="C187" s="132"/>
      <c r="D187" s="132"/>
      <c r="E187" s="132"/>
      <c r="F187" s="142"/>
      <c r="G187" s="140"/>
      <c r="H187" s="140"/>
      <c r="I187" s="141">
        <f t="shared" si="420"/>
        <v>0</v>
      </c>
      <c r="J187" s="23"/>
      <c r="K187" s="132"/>
      <c r="L187" s="132"/>
      <c r="M187" s="132"/>
      <c r="N187" s="139"/>
      <c r="O187" s="140"/>
      <c r="P187" s="140"/>
      <c r="Q187" s="141">
        <f t="shared" si="421"/>
        <v>0</v>
      </c>
      <c r="R187" s="23"/>
      <c r="S187" s="132"/>
      <c r="T187" s="132"/>
      <c r="U187" s="132"/>
      <c r="V187" s="139"/>
      <c r="W187" s="140"/>
      <c r="X187" s="140"/>
      <c r="Y187" s="141">
        <f t="shared" si="422"/>
        <v>0</v>
      </c>
      <c r="Z187" s="23"/>
      <c r="AA187" s="132">
        <v>6</v>
      </c>
      <c r="AB187" s="132">
        <v>389</v>
      </c>
      <c r="AC187" s="132">
        <v>13</v>
      </c>
      <c r="AD187" s="139"/>
      <c r="AE187" s="140">
        <v>427</v>
      </c>
      <c r="AF187" s="140">
        <v>-3</v>
      </c>
      <c r="AG187" s="141">
        <f t="shared" si="423"/>
        <v>-7.0257611241217799E-3</v>
      </c>
      <c r="AH187" s="23"/>
      <c r="AI187" s="132"/>
      <c r="AJ187" s="132"/>
      <c r="AK187" s="132"/>
      <c r="AL187" s="139"/>
      <c r="AM187" s="140"/>
      <c r="AN187" s="140"/>
      <c r="AO187" s="141">
        <f t="shared" si="883"/>
        <v>0</v>
      </c>
      <c r="AP187" s="23"/>
      <c r="AQ187" s="132">
        <v>6</v>
      </c>
      <c r="AR187" s="132">
        <v>346</v>
      </c>
      <c r="AS187" s="132">
        <v>11</v>
      </c>
      <c r="AT187" s="139"/>
      <c r="AU187" s="140">
        <v>314</v>
      </c>
      <c r="AV187" s="140">
        <v>-94</v>
      </c>
      <c r="AW187" s="141">
        <f t="shared" si="425"/>
        <v>-0.29936305732484075</v>
      </c>
      <c r="AX187" s="23"/>
      <c r="AY187" s="132">
        <v>6</v>
      </c>
      <c r="AZ187" s="132">
        <v>175</v>
      </c>
      <c r="BA187" s="132">
        <v>11</v>
      </c>
      <c r="BB187" s="139"/>
      <c r="BC187" s="140">
        <v>300</v>
      </c>
      <c r="BD187" s="140">
        <v>4</v>
      </c>
      <c r="BE187" s="141">
        <f t="shared" si="426"/>
        <v>1.3333333333333334E-2</v>
      </c>
      <c r="BF187" s="23"/>
      <c r="BG187" s="132"/>
      <c r="BH187" s="132"/>
      <c r="BI187" s="132"/>
      <c r="BJ187" s="139"/>
      <c r="BK187" s="140"/>
      <c r="BL187" s="140"/>
      <c r="BM187" s="141">
        <f t="shared" si="427"/>
        <v>0</v>
      </c>
      <c r="BN187" s="23"/>
      <c r="BO187" s="132">
        <v>3</v>
      </c>
      <c r="BP187" s="132">
        <v>87</v>
      </c>
      <c r="BQ187" s="132">
        <v>5</v>
      </c>
      <c r="BR187" s="139"/>
      <c r="BS187" s="140">
        <v>138</v>
      </c>
      <c r="BT187" s="140">
        <v>31</v>
      </c>
      <c r="BU187" s="141">
        <f t="shared" si="428"/>
        <v>0.22463768115942029</v>
      </c>
      <c r="BV187" s="23"/>
      <c r="BW187" s="132"/>
      <c r="BX187" s="132"/>
      <c r="BY187" s="132"/>
      <c r="BZ187" s="139"/>
      <c r="CA187" s="140"/>
      <c r="CB187" s="140"/>
      <c r="CC187" s="141">
        <f t="shared" si="429"/>
        <v>0</v>
      </c>
      <c r="CD187" s="23"/>
      <c r="CE187" s="132">
        <v>8</v>
      </c>
      <c r="CF187" s="132">
        <v>363</v>
      </c>
      <c r="CG187" s="132">
        <v>20</v>
      </c>
      <c r="CH187" s="139"/>
      <c r="CI187" s="140">
        <v>706</v>
      </c>
      <c r="CJ187" s="140">
        <v>350</v>
      </c>
      <c r="CK187" s="141">
        <f t="shared" si="430"/>
        <v>0.49575070821529743</v>
      </c>
      <c r="CL187" s="23"/>
      <c r="CM187" s="132">
        <v>2</v>
      </c>
      <c r="CN187" s="132">
        <v>207</v>
      </c>
      <c r="CO187" s="132">
        <v>9</v>
      </c>
      <c r="CP187" s="139"/>
      <c r="CQ187" s="140">
        <v>207</v>
      </c>
      <c r="CR187" s="140">
        <v>49</v>
      </c>
      <c r="CS187" s="141">
        <f t="shared" si="431"/>
        <v>0.23671497584541062</v>
      </c>
      <c r="CT187" s="23"/>
      <c r="CU187" s="132">
        <v>8</v>
      </c>
      <c r="CV187" s="132">
        <v>563</v>
      </c>
      <c r="CW187" s="132">
        <v>34</v>
      </c>
      <c r="CX187" s="139"/>
      <c r="CY187" s="140">
        <v>760</v>
      </c>
      <c r="CZ187" s="140">
        <v>348</v>
      </c>
      <c r="DA187" s="141">
        <f t="shared" si="432"/>
        <v>0.45789473684210524</v>
      </c>
      <c r="DB187" s="23"/>
      <c r="DC187" s="132">
        <v>4</v>
      </c>
      <c r="DD187" s="132">
        <v>445</v>
      </c>
      <c r="DE187" s="132">
        <v>29</v>
      </c>
      <c r="DF187" s="139"/>
      <c r="DG187" s="140">
        <v>423</v>
      </c>
      <c r="DH187" s="140">
        <v>95</v>
      </c>
      <c r="DI187" s="141">
        <f t="shared" si="433"/>
        <v>0.22458628841607564</v>
      </c>
      <c r="DJ187" s="23"/>
      <c r="DK187" s="132"/>
      <c r="DL187" s="132"/>
      <c r="DM187" s="132"/>
      <c r="DN187" s="139"/>
      <c r="DO187" s="140"/>
      <c r="DP187" s="140"/>
      <c r="DQ187" s="141">
        <f t="shared" si="434"/>
        <v>0</v>
      </c>
      <c r="DR187" s="23"/>
      <c r="DS187" s="132"/>
      <c r="DT187" s="132"/>
      <c r="DU187" s="132"/>
      <c r="DV187" s="139"/>
      <c r="DW187" s="140"/>
      <c r="DX187" s="140"/>
      <c r="DY187" s="141">
        <f t="shared" si="435"/>
        <v>0</v>
      </c>
      <c r="DZ187" s="23"/>
      <c r="EA187" s="132">
        <v>4</v>
      </c>
      <c r="EB187" s="132">
        <v>284</v>
      </c>
      <c r="EC187" s="132">
        <v>8</v>
      </c>
      <c r="ED187" s="139"/>
      <c r="EE187" s="140">
        <v>172</v>
      </c>
      <c r="EF187" s="140">
        <v>-67</v>
      </c>
      <c r="EG187" s="141">
        <f t="shared" si="436"/>
        <v>-0.38953488372093026</v>
      </c>
      <c r="EH187" s="23"/>
      <c r="EI187" s="132"/>
      <c r="EJ187" s="132"/>
      <c r="EK187" s="132"/>
      <c r="EL187" s="139"/>
      <c r="EM187" s="140"/>
      <c r="EN187" s="140"/>
      <c r="EO187" s="141">
        <f t="shared" si="840"/>
        <v>0</v>
      </c>
      <c r="EP187" s="23"/>
      <c r="EQ187" s="132">
        <v>5</v>
      </c>
      <c r="ER187" s="132">
        <v>266</v>
      </c>
      <c r="ES187" s="132">
        <v>8</v>
      </c>
      <c r="ET187" s="139"/>
      <c r="EU187" s="140">
        <v>280</v>
      </c>
      <c r="EV187" s="140">
        <v>28</v>
      </c>
      <c r="EW187" s="141">
        <f t="shared" si="438"/>
        <v>0.1</v>
      </c>
      <c r="EX187" s="23"/>
      <c r="EY187" s="132"/>
      <c r="EZ187" s="132"/>
      <c r="FA187" s="132"/>
      <c r="FB187" s="139"/>
      <c r="FC187" s="140"/>
      <c r="FD187" s="140"/>
      <c r="FE187" s="141">
        <f t="shared" si="439"/>
        <v>0</v>
      </c>
      <c r="FF187" s="23"/>
      <c r="FG187" s="132">
        <v>2</v>
      </c>
      <c r="FH187" s="132">
        <v>79</v>
      </c>
      <c r="FI187" s="132">
        <v>7</v>
      </c>
      <c r="FJ187" s="139"/>
      <c r="FK187" s="140">
        <v>186</v>
      </c>
      <c r="FL187" s="140">
        <v>141</v>
      </c>
      <c r="FM187" s="141">
        <f t="shared" si="440"/>
        <v>0.75806451612903225</v>
      </c>
      <c r="FN187" s="23"/>
    </row>
    <row r="188" spans="1:170" ht="16">
      <c r="A188" s="48" t="s">
        <v>42</v>
      </c>
      <c r="B188" s="23"/>
      <c r="C188" s="49">
        <f t="shared" ref="C188:E188" si="1556">SUM(C183:C187)</f>
        <v>0</v>
      </c>
      <c r="D188" s="49">
        <f t="shared" si="1556"/>
        <v>0</v>
      </c>
      <c r="E188" s="49">
        <f t="shared" si="1556"/>
        <v>0</v>
      </c>
      <c r="F188" s="50">
        <f>IFERROR(SUM(D188/E188),0)</f>
        <v>0</v>
      </c>
      <c r="G188" s="51">
        <f t="shared" ref="G188:H188" si="1557">SUM(G183:G187)</f>
        <v>0</v>
      </c>
      <c r="H188" s="51">
        <f t="shared" si="1557"/>
        <v>0</v>
      </c>
      <c r="I188" s="52">
        <f t="shared" si="420"/>
        <v>0</v>
      </c>
      <c r="J188" s="23"/>
      <c r="K188" s="49">
        <f t="shared" ref="K188:M188" si="1558">SUM(K183:K187)</f>
        <v>0</v>
      </c>
      <c r="L188" s="49">
        <f t="shared" si="1558"/>
        <v>0</v>
      </c>
      <c r="M188" s="49">
        <f t="shared" si="1558"/>
        <v>0</v>
      </c>
      <c r="N188" s="50">
        <f>IFERROR(SUM(L188/M188),0)</f>
        <v>0</v>
      </c>
      <c r="O188" s="51">
        <f t="shared" ref="O188:P188" si="1559">SUM(O183:O187)</f>
        <v>0</v>
      </c>
      <c r="P188" s="51">
        <f t="shared" si="1559"/>
        <v>0</v>
      </c>
      <c r="Q188" s="52">
        <f t="shared" si="421"/>
        <v>0</v>
      </c>
      <c r="R188" s="23"/>
      <c r="S188" s="49">
        <f t="shared" ref="S188:U188" si="1560">SUM(S183:S187)</f>
        <v>0</v>
      </c>
      <c r="T188" s="49">
        <f t="shared" si="1560"/>
        <v>0</v>
      </c>
      <c r="U188" s="49">
        <f t="shared" si="1560"/>
        <v>0</v>
      </c>
      <c r="V188" s="50">
        <f>IFERROR(SUM(T188/U188),0)</f>
        <v>0</v>
      </c>
      <c r="W188" s="51">
        <f t="shared" ref="W188:X188" si="1561">SUM(W183:W187)</f>
        <v>0</v>
      </c>
      <c r="X188" s="51">
        <f t="shared" si="1561"/>
        <v>0</v>
      </c>
      <c r="Y188" s="52">
        <f t="shared" si="422"/>
        <v>0</v>
      </c>
      <c r="Z188" s="23"/>
      <c r="AA188" s="49">
        <f t="shared" ref="AA188:AC188" si="1562">SUM(AA183:AA187)</f>
        <v>38</v>
      </c>
      <c r="AB188" s="49">
        <f t="shared" si="1562"/>
        <v>1936</v>
      </c>
      <c r="AC188" s="49">
        <f t="shared" si="1562"/>
        <v>105</v>
      </c>
      <c r="AD188" s="50">
        <f>IFERROR(SUM(AB188/AC188),0)</f>
        <v>18.438095238095237</v>
      </c>
      <c r="AE188" s="51">
        <f t="shared" ref="AE188:AF188" si="1563">SUM(AE183:AE187)</f>
        <v>3224</v>
      </c>
      <c r="AF188" s="51">
        <f t="shared" si="1563"/>
        <v>943</v>
      </c>
      <c r="AG188" s="52">
        <f t="shared" si="423"/>
        <v>0.29249379652605462</v>
      </c>
      <c r="AH188" s="23"/>
      <c r="AI188" s="49">
        <f t="shared" ref="AI188:AK188" si="1564">SUM(AI183:AI187)</f>
        <v>2.2999999999999998</v>
      </c>
      <c r="AJ188" s="49">
        <f t="shared" si="1564"/>
        <v>59</v>
      </c>
      <c r="AK188" s="49">
        <f t="shared" si="1564"/>
        <v>11</v>
      </c>
      <c r="AL188" s="50">
        <f>IFERROR(SUM(AJ188/AK188),0)</f>
        <v>5.3636363636363633</v>
      </c>
      <c r="AM188" s="51">
        <f t="shared" ref="AM188:AN188" si="1565">SUM(AM183:AM187)</f>
        <v>208</v>
      </c>
      <c r="AN188" s="51">
        <f t="shared" si="1565"/>
        <v>125</v>
      </c>
      <c r="AO188" s="52">
        <f t="shared" si="883"/>
        <v>0.60096153846153844</v>
      </c>
      <c r="AP188" s="23"/>
      <c r="AQ188" s="49">
        <f t="shared" ref="AQ188:AS188" si="1566">SUM(AQ183:AQ187)</f>
        <v>38</v>
      </c>
      <c r="AR188" s="49">
        <f t="shared" si="1566"/>
        <v>1896</v>
      </c>
      <c r="AS188" s="49">
        <f t="shared" si="1566"/>
        <v>87</v>
      </c>
      <c r="AT188" s="50">
        <f>IFERROR(SUM(AR188/AS188),0)</f>
        <v>21.793103448275861</v>
      </c>
      <c r="AU188" s="51">
        <f t="shared" ref="AU188:AV188" si="1567">SUM(AU183:AU187)</f>
        <v>2799</v>
      </c>
      <c r="AV188" s="51">
        <f t="shared" si="1567"/>
        <v>536</v>
      </c>
      <c r="AW188" s="52">
        <f t="shared" si="425"/>
        <v>0.19149696320114326</v>
      </c>
      <c r="AX188" s="23"/>
      <c r="AY188" s="49">
        <f t="shared" ref="AY188:BA188" si="1568">SUM(AY183:AY187)</f>
        <v>38</v>
      </c>
      <c r="AZ188" s="49">
        <f t="shared" si="1568"/>
        <v>1151</v>
      </c>
      <c r="BA188" s="49">
        <f t="shared" si="1568"/>
        <v>45</v>
      </c>
      <c r="BB188" s="50">
        <f>IFERROR(SUM(AZ188/BA188),0)</f>
        <v>25.577777777777779</v>
      </c>
      <c r="BC188" s="51">
        <f t="shared" ref="BC188:BD188" si="1569">SUM(BC183:BC187)</f>
        <v>1427</v>
      </c>
      <c r="BD188" s="51">
        <f t="shared" si="1569"/>
        <v>-303</v>
      </c>
      <c r="BE188" s="52">
        <f t="shared" si="426"/>
        <v>-0.21233356692361599</v>
      </c>
      <c r="BF188" s="23"/>
      <c r="BG188" s="49">
        <f t="shared" ref="BG188:BI188" si="1570">SUM(BG183:BG187)</f>
        <v>0</v>
      </c>
      <c r="BH188" s="49">
        <f t="shared" si="1570"/>
        <v>0</v>
      </c>
      <c r="BI188" s="49">
        <f t="shared" si="1570"/>
        <v>0</v>
      </c>
      <c r="BJ188" s="50">
        <f>IFERROR(SUM(BH188/BI188),0)</f>
        <v>0</v>
      </c>
      <c r="BK188" s="51">
        <f t="shared" ref="BK188:BL188" si="1571">SUM(BK183:BK187)</f>
        <v>0</v>
      </c>
      <c r="BL188" s="51">
        <f t="shared" si="1571"/>
        <v>0</v>
      </c>
      <c r="BM188" s="52">
        <f t="shared" si="427"/>
        <v>0</v>
      </c>
      <c r="BN188" s="23"/>
      <c r="BO188" s="49">
        <f t="shared" ref="BO188:BQ188" si="1572">SUM(BO183:BO187)</f>
        <v>14.6</v>
      </c>
      <c r="BP188" s="49">
        <f t="shared" si="1572"/>
        <v>397</v>
      </c>
      <c r="BQ188" s="49">
        <f t="shared" si="1572"/>
        <v>35</v>
      </c>
      <c r="BR188" s="50">
        <f>IFERROR(SUM(BP188/BQ188),0)</f>
        <v>11.342857142857143</v>
      </c>
      <c r="BS188" s="51">
        <f t="shared" ref="BS188:BT188" si="1573">SUM(BS183:BS187)</f>
        <v>899</v>
      </c>
      <c r="BT188" s="51">
        <f t="shared" si="1573"/>
        <v>370</v>
      </c>
      <c r="BU188" s="52">
        <f t="shared" si="428"/>
        <v>0.41156840934371525</v>
      </c>
      <c r="BV188" s="23"/>
      <c r="BW188" s="49">
        <f t="shared" ref="BW188:BY188" si="1574">SUM(BW183:BW187)</f>
        <v>0</v>
      </c>
      <c r="BX188" s="49">
        <f t="shared" si="1574"/>
        <v>0</v>
      </c>
      <c r="BY188" s="49">
        <f t="shared" si="1574"/>
        <v>0</v>
      </c>
      <c r="BZ188" s="50">
        <f>IFERROR(SUM(BX188/BY188),0)</f>
        <v>0</v>
      </c>
      <c r="CA188" s="51">
        <f t="shared" ref="CA188:CB188" si="1575">SUM(CA183:CA187)</f>
        <v>0</v>
      </c>
      <c r="CB188" s="51">
        <f t="shared" si="1575"/>
        <v>0</v>
      </c>
      <c r="CC188" s="52">
        <f t="shared" si="429"/>
        <v>0</v>
      </c>
      <c r="CD188" s="23"/>
      <c r="CE188" s="49">
        <f t="shared" ref="CE188:CG188" si="1576">SUM(CE183:CE187)</f>
        <v>38.4</v>
      </c>
      <c r="CF188" s="49">
        <f t="shared" si="1576"/>
        <v>1878</v>
      </c>
      <c r="CG188" s="49">
        <f t="shared" si="1576"/>
        <v>95</v>
      </c>
      <c r="CH188" s="50">
        <f>IFERROR(SUM(CF188/CG188),0)</f>
        <v>19.768421052631577</v>
      </c>
      <c r="CI188" s="51">
        <f t="shared" ref="CI188:CJ188" si="1577">SUM(CI183:CI187)</f>
        <v>3245</v>
      </c>
      <c r="CJ188" s="51">
        <f t="shared" si="1577"/>
        <v>1323</v>
      </c>
      <c r="CK188" s="52">
        <f t="shared" si="430"/>
        <v>0.40770416024653311</v>
      </c>
      <c r="CL188" s="23"/>
      <c r="CM188" s="49">
        <f t="shared" ref="CM188:CO188" si="1578">SUM(CM183:CM187)</f>
        <v>17</v>
      </c>
      <c r="CN188" s="49">
        <f t="shared" si="1578"/>
        <v>999</v>
      </c>
      <c r="CO188" s="49">
        <f t="shared" si="1578"/>
        <v>51</v>
      </c>
      <c r="CP188" s="50">
        <f>IFERROR(SUM(CN188/CO188),0)</f>
        <v>19.588235294117649</v>
      </c>
      <c r="CQ188" s="51">
        <f t="shared" ref="CQ188:CR188" si="1579">SUM(CQ183:CQ187)</f>
        <v>1167</v>
      </c>
      <c r="CR188" s="51">
        <f t="shared" si="1579"/>
        <v>193</v>
      </c>
      <c r="CS188" s="52">
        <f t="shared" si="431"/>
        <v>0.16538131962296487</v>
      </c>
      <c r="CT188" s="23"/>
      <c r="CU188" s="49">
        <f t="shared" ref="CU188:CW188" si="1580">SUM(CU183:CU187)</f>
        <v>23.5</v>
      </c>
      <c r="CV188" s="49">
        <f t="shared" si="1580"/>
        <v>1515</v>
      </c>
      <c r="CW188" s="49">
        <f t="shared" si="1580"/>
        <v>80</v>
      </c>
      <c r="CX188" s="50">
        <f>IFERROR(SUM(CV188/CW188),0)</f>
        <v>18.9375</v>
      </c>
      <c r="CY188" s="51">
        <f t="shared" ref="CY188:CZ188" si="1581">SUM(CY183:CY187)</f>
        <v>1901</v>
      </c>
      <c r="CZ188" s="51">
        <f t="shared" si="1581"/>
        <v>511</v>
      </c>
      <c r="DA188" s="52">
        <f t="shared" si="432"/>
        <v>0.26880589163598106</v>
      </c>
      <c r="DB188" s="23"/>
      <c r="DC188" s="49">
        <f t="shared" ref="DC188:DE188" si="1582">SUM(DC183:DC187)</f>
        <v>19.399999999999999</v>
      </c>
      <c r="DD188" s="49">
        <f t="shared" si="1582"/>
        <v>1403</v>
      </c>
      <c r="DE188" s="49">
        <f t="shared" si="1582"/>
        <v>68</v>
      </c>
      <c r="DF188" s="50">
        <f>IFERROR(SUM(DD188/DE188),0)</f>
        <v>20.632352941176471</v>
      </c>
      <c r="DG188" s="51">
        <f t="shared" ref="DG188:DH188" si="1583">SUM(DG183:DG187)</f>
        <v>1599</v>
      </c>
      <c r="DH188" s="51">
        <f t="shared" si="1583"/>
        <v>350</v>
      </c>
      <c r="DI188" s="52">
        <f t="shared" si="433"/>
        <v>0.21888680425265791</v>
      </c>
      <c r="DJ188" s="23"/>
      <c r="DK188" s="49">
        <f t="shared" ref="DK188:DM188" si="1584">SUM(DK183:DK187)</f>
        <v>0</v>
      </c>
      <c r="DL188" s="49">
        <f t="shared" si="1584"/>
        <v>0</v>
      </c>
      <c r="DM188" s="49">
        <f t="shared" si="1584"/>
        <v>0</v>
      </c>
      <c r="DN188" s="50">
        <f>IFERROR(SUM(DL188/DM188),0)</f>
        <v>0</v>
      </c>
      <c r="DO188" s="51">
        <f t="shared" ref="DO188:DP188" si="1585">SUM(DO183:DO187)</f>
        <v>0</v>
      </c>
      <c r="DP188" s="51">
        <f t="shared" si="1585"/>
        <v>0</v>
      </c>
      <c r="DQ188" s="52">
        <f t="shared" si="434"/>
        <v>0</v>
      </c>
      <c r="DR188" s="23"/>
      <c r="DS188" s="49">
        <f t="shared" ref="DS188:DU188" si="1586">SUM(DS183:DS187)</f>
        <v>0</v>
      </c>
      <c r="DT188" s="49">
        <f t="shared" si="1586"/>
        <v>0</v>
      </c>
      <c r="DU188" s="49">
        <f t="shared" si="1586"/>
        <v>0</v>
      </c>
      <c r="DV188" s="50">
        <f>IFERROR(SUM(DT188/DU188),0)</f>
        <v>0</v>
      </c>
      <c r="DW188" s="51">
        <f t="shared" ref="DW188:DX188" si="1587">SUM(DW183:DW187)</f>
        <v>0</v>
      </c>
      <c r="DX188" s="51">
        <f t="shared" si="1587"/>
        <v>0</v>
      </c>
      <c r="DY188" s="52">
        <f t="shared" si="435"/>
        <v>0</v>
      </c>
      <c r="DZ188" s="23"/>
      <c r="EA188" s="49">
        <f t="shared" ref="EA188:EC188" si="1588">SUM(EA183:EA187)</f>
        <v>11</v>
      </c>
      <c r="EB188" s="49">
        <f t="shared" si="1588"/>
        <v>759</v>
      </c>
      <c r="EC188" s="49">
        <f t="shared" si="1588"/>
        <v>33</v>
      </c>
      <c r="ED188" s="50">
        <f>IFERROR(SUM(EB188/EC188),0)</f>
        <v>23</v>
      </c>
      <c r="EE188" s="51">
        <f t="shared" ref="EE188:EF188" si="1589">SUM(EE183:EE187)</f>
        <v>895</v>
      </c>
      <c r="EF188" s="51">
        <f t="shared" si="1589"/>
        <v>208</v>
      </c>
      <c r="EG188" s="52">
        <f t="shared" si="436"/>
        <v>0.23240223463687151</v>
      </c>
      <c r="EH188" s="23"/>
      <c r="EI188" s="49">
        <f t="shared" ref="EI188:EK188" si="1590">SUM(EI183:EI187)</f>
        <v>0</v>
      </c>
      <c r="EJ188" s="49">
        <f t="shared" si="1590"/>
        <v>0</v>
      </c>
      <c r="EK188" s="49">
        <f t="shared" si="1590"/>
        <v>0</v>
      </c>
      <c r="EL188" s="50">
        <f>IFERROR(SUM(EJ188/EK188),0)</f>
        <v>0</v>
      </c>
      <c r="EM188" s="51">
        <f t="shared" ref="EM188:EN188" si="1591">SUM(EM183:EM187)</f>
        <v>0</v>
      </c>
      <c r="EN188" s="51">
        <f t="shared" si="1591"/>
        <v>0</v>
      </c>
      <c r="EO188" s="52">
        <f t="shared" si="840"/>
        <v>0</v>
      </c>
      <c r="EP188" s="23"/>
      <c r="EQ188" s="49">
        <f t="shared" ref="EQ188:ES188" si="1592">SUM(EQ183:EQ187)</f>
        <v>16</v>
      </c>
      <c r="ER188" s="49">
        <f t="shared" si="1592"/>
        <v>1093</v>
      </c>
      <c r="ES188" s="49">
        <f t="shared" si="1592"/>
        <v>36</v>
      </c>
      <c r="ET188" s="50">
        <f>IFERROR(SUM(ER188/ES188),0)</f>
        <v>30.361111111111111</v>
      </c>
      <c r="EU188" s="51">
        <f t="shared" ref="EU188:EV188" si="1593">SUM(EU183:EU187)</f>
        <v>1107</v>
      </c>
      <c r="EV188" s="51">
        <f t="shared" si="1593"/>
        <v>88</v>
      </c>
      <c r="EW188" s="52">
        <f t="shared" si="438"/>
        <v>7.9494128274616077E-2</v>
      </c>
      <c r="EX188" s="23"/>
      <c r="EY188" s="49">
        <f t="shared" ref="EY188:FA188" si="1594">SUM(EY183:EY187)</f>
        <v>0</v>
      </c>
      <c r="EZ188" s="49">
        <f t="shared" si="1594"/>
        <v>0</v>
      </c>
      <c r="FA188" s="49">
        <f t="shared" si="1594"/>
        <v>0</v>
      </c>
      <c r="FB188" s="50">
        <f>IFERROR(SUM(EZ188/FA188),0)</f>
        <v>0</v>
      </c>
      <c r="FC188" s="51">
        <f t="shared" ref="FC188:FD188" si="1595">SUM(FC183:FC187)</f>
        <v>0</v>
      </c>
      <c r="FD188" s="51">
        <f t="shared" si="1595"/>
        <v>0</v>
      </c>
      <c r="FE188" s="52">
        <f t="shared" si="439"/>
        <v>0</v>
      </c>
      <c r="FF188" s="23"/>
      <c r="FG188" s="49">
        <f t="shared" ref="FG188:FI188" si="1596">SUM(FG183:FG187)</f>
        <v>6</v>
      </c>
      <c r="FH188" s="49">
        <f t="shared" si="1596"/>
        <v>200</v>
      </c>
      <c r="FI188" s="49">
        <f t="shared" si="1596"/>
        <v>12</v>
      </c>
      <c r="FJ188" s="50">
        <f>IFERROR(SUM(FH188/FI188),0)</f>
        <v>16.666666666666668</v>
      </c>
      <c r="FK188" s="51">
        <f t="shared" ref="FK188:FL188" si="1597">SUM(FK183:FK187)</f>
        <v>248</v>
      </c>
      <c r="FL188" s="51">
        <f t="shared" si="1597"/>
        <v>220</v>
      </c>
      <c r="FM188" s="52">
        <f t="shared" si="440"/>
        <v>0.88709677419354838</v>
      </c>
      <c r="FN188" s="23"/>
    </row>
    <row r="189" spans="1:170" ht="16">
      <c r="A189" s="36">
        <v>42580</v>
      </c>
      <c r="B189" s="23"/>
      <c r="C189" s="37"/>
      <c r="D189" s="37"/>
      <c r="E189" s="37"/>
      <c r="F189" s="38"/>
      <c r="G189" s="39"/>
      <c r="H189" s="39"/>
      <c r="I189" s="40">
        <f t="shared" si="420"/>
        <v>0</v>
      </c>
      <c r="J189" s="23"/>
      <c r="K189" s="37"/>
      <c r="L189" s="37"/>
      <c r="M189" s="37"/>
      <c r="N189" s="38"/>
      <c r="O189" s="39"/>
      <c r="P189" s="39"/>
      <c r="Q189" s="40">
        <f t="shared" si="421"/>
        <v>0</v>
      </c>
      <c r="R189" s="23"/>
      <c r="S189" s="37"/>
      <c r="T189" s="37"/>
      <c r="U189" s="37"/>
      <c r="V189" s="38"/>
      <c r="W189" s="39"/>
      <c r="X189" s="39"/>
      <c r="Y189" s="40">
        <f t="shared" si="422"/>
        <v>0</v>
      </c>
      <c r="Z189" s="23"/>
      <c r="AA189" s="37">
        <v>8</v>
      </c>
      <c r="AB189" s="37">
        <v>486</v>
      </c>
      <c r="AC189" s="37">
        <v>30</v>
      </c>
      <c r="AD189" s="133"/>
      <c r="AE189" s="39">
        <v>679</v>
      </c>
      <c r="AF189" s="39">
        <v>148</v>
      </c>
      <c r="AG189" s="40">
        <f t="shared" si="423"/>
        <v>0.21796759941089838</v>
      </c>
      <c r="AH189" s="23"/>
      <c r="AI189" s="37"/>
      <c r="AJ189" s="37"/>
      <c r="AK189" s="37"/>
      <c r="AL189" s="38"/>
      <c r="AM189" s="39"/>
      <c r="AN189" s="39"/>
      <c r="AO189" s="40">
        <f t="shared" si="883"/>
        <v>0</v>
      </c>
      <c r="AP189" s="23"/>
      <c r="AQ189" s="37">
        <v>8</v>
      </c>
      <c r="AR189" s="37">
        <v>423</v>
      </c>
      <c r="AS189" s="37">
        <v>19</v>
      </c>
      <c r="AT189" s="38"/>
      <c r="AU189" s="39">
        <v>544</v>
      </c>
      <c r="AV189" s="39">
        <v>52</v>
      </c>
      <c r="AW189" s="40">
        <f t="shared" si="425"/>
        <v>9.5588235294117641E-2</v>
      </c>
      <c r="AX189" s="23"/>
      <c r="AY189" s="37">
        <v>8</v>
      </c>
      <c r="AZ189" s="37">
        <v>336</v>
      </c>
      <c r="BA189" s="37">
        <v>15</v>
      </c>
      <c r="BB189" s="38"/>
      <c r="BC189" s="39">
        <v>331</v>
      </c>
      <c r="BD189" s="39">
        <v>-91</v>
      </c>
      <c r="BE189" s="40">
        <f t="shared" si="426"/>
        <v>-0.27492447129909364</v>
      </c>
      <c r="BF189" s="23"/>
      <c r="BG189" s="37"/>
      <c r="BH189" s="154"/>
      <c r="BI189" s="154"/>
      <c r="BJ189" s="38"/>
      <c r="BK189" s="155"/>
      <c r="BL189" s="155"/>
      <c r="BM189" s="40">
        <f t="shared" si="427"/>
        <v>0</v>
      </c>
      <c r="BN189" s="23"/>
      <c r="BO189" s="37">
        <v>3</v>
      </c>
      <c r="BP189" s="37">
        <v>75</v>
      </c>
      <c r="BQ189" s="37">
        <v>3</v>
      </c>
      <c r="BR189" s="38"/>
      <c r="BS189" s="39">
        <v>138</v>
      </c>
      <c r="BT189" s="39">
        <v>31</v>
      </c>
      <c r="BU189" s="40">
        <f t="shared" si="428"/>
        <v>0.22463768115942029</v>
      </c>
      <c r="BV189" s="23"/>
      <c r="BW189" s="37"/>
      <c r="BX189" s="37"/>
      <c r="BY189" s="37"/>
      <c r="BZ189" s="38"/>
      <c r="CA189" s="39"/>
      <c r="CB189" s="39"/>
      <c r="CC189" s="40">
        <f t="shared" si="429"/>
        <v>0</v>
      </c>
      <c r="CD189" s="23"/>
      <c r="CE189" s="37">
        <v>4.4000000000000004</v>
      </c>
      <c r="CF189" s="37">
        <v>254</v>
      </c>
      <c r="CG189" s="37">
        <v>13</v>
      </c>
      <c r="CH189" s="38"/>
      <c r="CI189" s="39">
        <v>296</v>
      </c>
      <c r="CJ189" s="39">
        <v>45</v>
      </c>
      <c r="CK189" s="40">
        <f t="shared" si="430"/>
        <v>0.15202702702702703</v>
      </c>
      <c r="CL189" s="23"/>
      <c r="CM189" s="37">
        <v>3.5</v>
      </c>
      <c r="CN189" s="37">
        <v>185</v>
      </c>
      <c r="CO189" s="37">
        <v>8</v>
      </c>
      <c r="CP189" s="38"/>
      <c r="CQ189" s="39">
        <v>155</v>
      </c>
      <c r="CR189" s="39">
        <v>-38</v>
      </c>
      <c r="CS189" s="40">
        <f t="shared" si="431"/>
        <v>-0.24516129032258063</v>
      </c>
      <c r="CT189" s="23"/>
      <c r="CU189" s="37">
        <v>3.4</v>
      </c>
      <c r="CV189" s="37">
        <v>211</v>
      </c>
      <c r="CW189" s="37">
        <v>14</v>
      </c>
      <c r="CX189" s="38"/>
      <c r="CY189" s="39">
        <v>351</v>
      </c>
      <c r="CZ189" s="39">
        <v>134</v>
      </c>
      <c r="DA189" s="40">
        <f t="shared" si="432"/>
        <v>0.38176638176638178</v>
      </c>
      <c r="DB189" s="23"/>
      <c r="DC189" s="37">
        <v>4</v>
      </c>
      <c r="DD189" s="37">
        <v>244</v>
      </c>
      <c r="DE189" s="37">
        <v>13</v>
      </c>
      <c r="DF189" s="38"/>
      <c r="DG189" s="39">
        <v>254</v>
      </c>
      <c r="DH189" s="39">
        <v>17</v>
      </c>
      <c r="DI189" s="40">
        <f t="shared" si="433"/>
        <v>6.6929133858267723E-2</v>
      </c>
      <c r="DJ189" s="23"/>
      <c r="DK189" s="37"/>
      <c r="DL189" s="37"/>
      <c r="DM189" s="37"/>
      <c r="DN189" s="38"/>
      <c r="DO189" s="39"/>
      <c r="DP189" s="39"/>
      <c r="DQ189" s="40">
        <f t="shared" si="434"/>
        <v>0</v>
      </c>
      <c r="DR189" s="23"/>
      <c r="DS189" s="37"/>
      <c r="DT189" s="37"/>
      <c r="DU189" s="37"/>
      <c r="DV189" s="38"/>
      <c r="DW189" s="39"/>
      <c r="DX189" s="39"/>
      <c r="DY189" s="40">
        <f t="shared" si="435"/>
        <v>0</v>
      </c>
      <c r="DZ189" s="23"/>
      <c r="EA189" s="37"/>
      <c r="EB189" s="37"/>
      <c r="EC189" s="37"/>
      <c r="ED189" s="38"/>
      <c r="EE189" s="39"/>
      <c r="EF189" s="39"/>
      <c r="EG189" s="40">
        <f t="shared" si="436"/>
        <v>0</v>
      </c>
      <c r="EH189" s="23"/>
      <c r="EI189" s="37"/>
      <c r="EJ189" s="37"/>
      <c r="EK189" s="37"/>
      <c r="EL189" s="38"/>
      <c r="EM189" s="39"/>
      <c r="EN189" s="39"/>
      <c r="EO189" s="40">
        <f t="shared" si="840"/>
        <v>0</v>
      </c>
      <c r="EP189" s="23"/>
      <c r="EQ189" s="37">
        <v>4</v>
      </c>
      <c r="ER189" s="37">
        <v>221</v>
      </c>
      <c r="ES189" s="37">
        <v>9</v>
      </c>
      <c r="ET189" s="38"/>
      <c r="EU189" s="39">
        <v>339</v>
      </c>
      <c r="EV189" s="39">
        <v>112</v>
      </c>
      <c r="EW189" s="40">
        <f t="shared" si="438"/>
        <v>0.3303834808259587</v>
      </c>
      <c r="EX189" s="23"/>
      <c r="EY189" s="37"/>
      <c r="EZ189" s="37"/>
      <c r="FA189" s="37"/>
      <c r="FB189" s="38"/>
      <c r="FC189" s="39"/>
      <c r="FD189" s="39"/>
      <c r="FE189" s="40">
        <f t="shared" si="439"/>
        <v>0</v>
      </c>
      <c r="FF189" s="23"/>
      <c r="FG189" s="37">
        <v>2</v>
      </c>
      <c r="FH189" s="37">
        <v>50</v>
      </c>
      <c r="FI189" s="37">
        <v>4</v>
      </c>
      <c r="FJ189" s="38"/>
      <c r="FK189" s="39">
        <v>56</v>
      </c>
      <c r="FL189" s="39">
        <v>-17</v>
      </c>
      <c r="FM189" s="40">
        <f t="shared" si="440"/>
        <v>-0.30357142857142855</v>
      </c>
      <c r="FN189" s="23"/>
    </row>
    <row r="190" spans="1:170" ht="16">
      <c r="A190" s="36">
        <v>42581</v>
      </c>
      <c r="B190" s="23"/>
      <c r="C190" s="37"/>
      <c r="D190" s="37"/>
      <c r="E190" s="37"/>
      <c r="F190" s="38"/>
      <c r="G190" s="39"/>
      <c r="H190" s="39"/>
      <c r="I190" s="40">
        <f t="shared" si="420"/>
        <v>0</v>
      </c>
      <c r="J190" s="23"/>
      <c r="K190" s="37"/>
      <c r="L190" s="37"/>
      <c r="M190" s="37"/>
      <c r="N190" s="38"/>
      <c r="O190" s="39"/>
      <c r="P190" s="39"/>
      <c r="Q190" s="40">
        <f t="shared" si="421"/>
        <v>0</v>
      </c>
      <c r="R190" s="23"/>
      <c r="S190" s="37"/>
      <c r="T190" s="37"/>
      <c r="U190" s="37"/>
      <c r="V190" s="38"/>
      <c r="W190" s="39"/>
      <c r="X190" s="39"/>
      <c r="Y190" s="40">
        <f t="shared" si="422"/>
        <v>0</v>
      </c>
      <c r="Z190" s="23"/>
      <c r="AA190" s="37">
        <v>8</v>
      </c>
      <c r="AB190" s="37">
        <v>323</v>
      </c>
      <c r="AC190" s="37">
        <v>27</v>
      </c>
      <c r="AD190" s="38"/>
      <c r="AE190" s="39">
        <v>472</v>
      </c>
      <c r="AF190" s="39">
        <v>85</v>
      </c>
      <c r="AG190" s="40">
        <f t="shared" si="423"/>
        <v>0.18008474576271186</v>
      </c>
      <c r="AH190" s="23"/>
      <c r="AI190" s="37"/>
      <c r="AJ190" s="37"/>
      <c r="AK190" s="37"/>
      <c r="AL190" s="38"/>
      <c r="AM190" s="39"/>
      <c r="AN190" s="39"/>
      <c r="AO190" s="40">
        <f t="shared" si="883"/>
        <v>0</v>
      </c>
      <c r="AP190" s="23"/>
      <c r="AQ190" s="37">
        <v>6</v>
      </c>
      <c r="AR190" s="37">
        <v>316</v>
      </c>
      <c r="AS190" s="37">
        <v>18</v>
      </c>
      <c r="AT190" s="38"/>
      <c r="AU190" s="39">
        <v>312</v>
      </c>
      <c r="AV190" s="39">
        <v>-23</v>
      </c>
      <c r="AW190" s="40">
        <f t="shared" si="425"/>
        <v>-7.371794871794872E-2</v>
      </c>
      <c r="AX190" s="23"/>
      <c r="AY190" s="37">
        <v>8</v>
      </c>
      <c r="AZ190" s="37">
        <v>278</v>
      </c>
      <c r="BA190" s="37">
        <v>21</v>
      </c>
      <c r="BB190" s="133"/>
      <c r="BC190" s="39">
        <v>451</v>
      </c>
      <c r="BD190" s="39">
        <v>98</v>
      </c>
      <c r="BE190" s="40">
        <f t="shared" si="426"/>
        <v>0.21729490022172948</v>
      </c>
      <c r="BF190" s="23"/>
      <c r="BG190" s="37"/>
      <c r="BH190" s="154"/>
      <c r="BI190" s="154"/>
      <c r="BJ190" s="38"/>
      <c r="BK190" s="155"/>
      <c r="BL190" s="155"/>
      <c r="BM190" s="40">
        <f t="shared" si="427"/>
        <v>0</v>
      </c>
      <c r="BN190" s="23"/>
      <c r="BO190" s="37">
        <v>3</v>
      </c>
      <c r="BP190" s="37">
        <v>61</v>
      </c>
      <c r="BQ190" s="37">
        <v>4</v>
      </c>
      <c r="BR190" s="38"/>
      <c r="BS190" s="39">
        <v>124</v>
      </c>
      <c r="BT190" s="39">
        <v>33</v>
      </c>
      <c r="BU190" s="40">
        <f t="shared" si="428"/>
        <v>0.2661290322580645</v>
      </c>
      <c r="BV190" s="23"/>
      <c r="BW190" s="37"/>
      <c r="BX190" s="37"/>
      <c r="BY190" s="37"/>
      <c r="BZ190" s="38"/>
      <c r="CA190" s="39"/>
      <c r="CB190" s="39"/>
      <c r="CC190" s="40">
        <f t="shared" si="429"/>
        <v>0</v>
      </c>
      <c r="CD190" s="23"/>
      <c r="CE190" s="37">
        <v>7.1</v>
      </c>
      <c r="CF190" s="37">
        <v>393</v>
      </c>
      <c r="CG190" s="37">
        <v>20</v>
      </c>
      <c r="CH190" s="38"/>
      <c r="CI190" s="39">
        <v>316</v>
      </c>
      <c r="CJ190" s="39">
        <v>-36</v>
      </c>
      <c r="CK190" s="40">
        <f t="shared" si="430"/>
        <v>-0.11392405063291139</v>
      </c>
      <c r="CL190" s="23"/>
      <c r="CM190" s="37">
        <v>4.0999999999999996</v>
      </c>
      <c r="CN190" s="37">
        <v>183</v>
      </c>
      <c r="CO190" s="37">
        <v>10</v>
      </c>
      <c r="CP190" s="38"/>
      <c r="CQ190" s="39">
        <v>176</v>
      </c>
      <c r="CR190" s="39">
        <v>-8</v>
      </c>
      <c r="CS190" s="40">
        <f t="shared" si="431"/>
        <v>-4.5454545454545456E-2</v>
      </c>
      <c r="CT190" s="23"/>
      <c r="CU190" s="37">
        <v>8</v>
      </c>
      <c r="CV190" s="37">
        <v>490</v>
      </c>
      <c r="CW190" s="37">
        <v>35</v>
      </c>
      <c r="CX190" s="38"/>
      <c r="CY190" s="39">
        <v>674</v>
      </c>
      <c r="CZ190" s="39">
        <v>220</v>
      </c>
      <c r="DA190" s="40">
        <f t="shared" si="432"/>
        <v>0.32640949554896143</v>
      </c>
      <c r="DB190" s="23"/>
      <c r="DC190" s="37">
        <v>8</v>
      </c>
      <c r="DD190" s="37">
        <v>349</v>
      </c>
      <c r="DE190" s="37">
        <v>29</v>
      </c>
      <c r="DF190" s="38"/>
      <c r="DG190" s="39">
        <v>474</v>
      </c>
      <c r="DH190" s="39">
        <v>131</v>
      </c>
      <c r="DI190" s="40">
        <f t="shared" si="433"/>
        <v>0.27637130801687765</v>
      </c>
      <c r="DJ190" s="23"/>
      <c r="DK190" s="37"/>
      <c r="DL190" s="37"/>
      <c r="DM190" s="37"/>
      <c r="DN190" s="38"/>
      <c r="DO190" s="39"/>
      <c r="DP190" s="39"/>
      <c r="DQ190" s="40">
        <f t="shared" si="434"/>
        <v>0</v>
      </c>
      <c r="DR190" s="23"/>
      <c r="DS190" s="37"/>
      <c r="DT190" s="37"/>
      <c r="DU190" s="37"/>
      <c r="DV190" s="38"/>
      <c r="DW190" s="39"/>
      <c r="DX190" s="39"/>
      <c r="DY190" s="40">
        <f t="shared" si="435"/>
        <v>0</v>
      </c>
      <c r="DZ190" s="23"/>
      <c r="EA190" s="37">
        <v>8</v>
      </c>
      <c r="EB190" s="37">
        <v>480</v>
      </c>
      <c r="EC190" s="37">
        <v>44</v>
      </c>
      <c r="ED190" s="38"/>
      <c r="EE190" s="39">
        <v>738</v>
      </c>
      <c r="EF190" s="39">
        <v>317</v>
      </c>
      <c r="EG190" s="40">
        <f t="shared" si="436"/>
        <v>0.42953929539295393</v>
      </c>
      <c r="EH190" s="23"/>
      <c r="EI190" s="37"/>
      <c r="EJ190" s="37"/>
      <c r="EK190" s="37"/>
      <c r="EL190" s="38"/>
      <c r="EM190" s="39"/>
      <c r="EN190" s="39"/>
      <c r="EO190" s="40">
        <f t="shared" si="840"/>
        <v>0</v>
      </c>
      <c r="EP190" s="23"/>
      <c r="EQ190" s="37"/>
      <c r="ER190" s="37"/>
      <c r="ES190" s="37"/>
      <c r="ET190" s="38"/>
      <c r="EU190" s="39"/>
      <c r="EV190" s="39"/>
      <c r="EW190" s="40">
        <f t="shared" si="438"/>
        <v>0</v>
      </c>
      <c r="EX190" s="23"/>
      <c r="EY190" s="37"/>
      <c r="EZ190" s="37"/>
      <c r="FA190" s="37"/>
      <c r="FB190" s="38"/>
      <c r="FC190" s="39"/>
      <c r="FD190" s="39"/>
      <c r="FE190" s="40">
        <f t="shared" si="439"/>
        <v>0</v>
      </c>
      <c r="FF190" s="23"/>
      <c r="FG190" s="37"/>
      <c r="FH190" s="37"/>
      <c r="FI190" s="37"/>
      <c r="FJ190" s="38"/>
      <c r="FK190" s="39"/>
      <c r="FL190" s="39"/>
      <c r="FM190" s="40">
        <f t="shared" si="440"/>
        <v>0</v>
      </c>
      <c r="FN190" s="23"/>
    </row>
    <row r="191" spans="1:170" ht="16">
      <c r="A191" s="36">
        <v>42582</v>
      </c>
      <c r="B191" s="23"/>
      <c r="C191" s="37"/>
      <c r="D191" s="37"/>
      <c r="E191" s="37"/>
      <c r="F191" s="38"/>
      <c r="G191" s="39"/>
      <c r="H191" s="39"/>
      <c r="I191" s="40">
        <f t="shared" si="420"/>
        <v>0</v>
      </c>
      <c r="J191" s="23"/>
      <c r="K191" s="37"/>
      <c r="L191" s="37"/>
      <c r="M191" s="37"/>
      <c r="N191" s="38"/>
      <c r="O191" s="39"/>
      <c r="P191" s="39"/>
      <c r="Q191" s="40">
        <f t="shared" si="421"/>
        <v>0</v>
      </c>
      <c r="R191" s="23"/>
      <c r="S191" s="132"/>
      <c r="T191" s="132"/>
      <c r="U191" s="132"/>
      <c r="V191" s="139"/>
      <c r="W191" s="140"/>
      <c r="X191" s="140"/>
      <c r="Y191" s="40">
        <f t="shared" si="422"/>
        <v>0</v>
      </c>
      <c r="Z191" s="23"/>
      <c r="AA191" s="37">
        <v>8</v>
      </c>
      <c r="AB191" s="37">
        <v>373</v>
      </c>
      <c r="AC191" s="37">
        <v>40</v>
      </c>
      <c r="AD191" s="38"/>
      <c r="AE191" s="39">
        <v>709</v>
      </c>
      <c r="AF191" s="39">
        <v>304</v>
      </c>
      <c r="AG191" s="40">
        <f t="shared" si="423"/>
        <v>0.42877291960507757</v>
      </c>
      <c r="AH191" s="23"/>
      <c r="AI191" s="37">
        <v>3</v>
      </c>
      <c r="AJ191" s="37">
        <v>140</v>
      </c>
      <c r="AK191" s="37">
        <v>12</v>
      </c>
      <c r="AL191" s="38"/>
      <c r="AM191" s="39">
        <v>260</v>
      </c>
      <c r="AN191" s="39">
        <v>125</v>
      </c>
      <c r="AO191" s="40">
        <f t="shared" si="883"/>
        <v>0.48076923076923078</v>
      </c>
      <c r="AP191" s="23"/>
      <c r="AQ191" s="37">
        <v>8</v>
      </c>
      <c r="AR191" s="37">
        <v>408</v>
      </c>
      <c r="AS191" s="37">
        <v>14</v>
      </c>
      <c r="AT191" s="38"/>
      <c r="AU191" s="39">
        <v>302</v>
      </c>
      <c r="AV191" s="39">
        <v>-124</v>
      </c>
      <c r="AW191" s="40">
        <f t="shared" si="425"/>
        <v>-0.41059602649006621</v>
      </c>
      <c r="AX191" s="23"/>
      <c r="AY191" s="37">
        <v>8</v>
      </c>
      <c r="AZ191" s="37">
        <v>301</v>
      </c>
      <c r="BA191" s="37">
        <v>14</v>
      </c>
      <c r="BB191" s="38"/>
      <c r="BC191" s="39">
        <v>284</v>
      </c>
      <c r="BD191" s="39">
        <v>-73</v>
      </c>
      <c r="BE191" s="40">
        <f t="shared" si="426"/>
        <v>-0.25704225352112675</v>
      </c>
      <c r="BF191" s="23"/>
      <c r="BG191" s="37"/>
      <c r="BH191" s="37"/>
      <c r="BI191" s="37"/>
      <c r="BJ191" s="38"/>
      <c r="BK191" s="39"/>
      <c r="BL191" s="39"/>
      <c r="BM191" s="40">
        <f t="shared" si="427"/>
        <v>0</v>
      </c>
      <c r="BN191" s="23"/>
      <c r="BO191" s="37">
        <v>3</v>
      </c>
      <c r="BP191" s="37">
        <v>76</v>
      </c>
      <c r="BQ191" s="37">
        <v>3</v>
      </c>
      <c r="BR191" s="133"/>
      <c r="BS191" s="39">
        <v>78</v>
      </c>
      <c r="BT191" s="39">
        <v>-19</v>
      </c>
      <c r="BU191" s="40">
        <v>-0.19</v>
      </c>
      <c r="BV191" s="23"/>
      <c r="BW191" s="37"/>
      <c r="BX191" s="37"/>
      <c r="BY191" s="37"/>
      <c r="BZ191" s="38"/>
      <c r="CA191" s="39"/>
      <c r="CB191" s="39"/>
      <c r="CC191" s="40">
        <f t="shared" si="429"/>
        <v>0</v>
      </c>
      <c r="CD191" s="23"/>
      <c r="CE191" s="37">
        <v>8</v>
      </c>
      <c r="CF191" s="37">
        <v>513</v>
      </c>
      <c r="CG191" s="37">
        <v>25</v>
      </c>
      <c r="CH191" s="38"/>
      <c r="CI191" s="39">
        <v>486</v>
      </c>
      <c r="CJ191" s="39">
        <v>66</v>
      </c>
      <c r="CK191" s="40">
        <f t="shared" si="430"/>
        <v>0.13580246913580246</v>
      </c>
      <c r="CL191" s="23"/>
      <c r="CM191" s="37">
        <v>2.1</v>
      </c>
      <c r="CN191" s="37">
        <v>120</v>
      </c>
      <c r="CO191" s="37">
        <v>6</v>
      </c>
      <c r="CP191" s="38"/>
      <c r="CQ191" s="39">
        <v>166</v>
      </c>
      <c r="CR191" s="39">
        <v>60</v>
      </c>
      <c r="CS191" s="40">
        <f t="shared" si="431"/>
        <v>0.36144578313253012</v>
      </c>
      <c r="CT191" s="23"/>
      <c r="CU191" s="37">
        <v>5.0999999999999996</v>
      </c>
      <c r="CV191" s="37"/>
      <c r="CW191" s="37">
        <v>311</v>
      </c>
      <c r="CX191" s="133">
        <v>19</v>
      </c>
      <c r="CY191" s="39"/>
      <c r="CZ191" s="39">
        <v>325</v>
      </c>
      <c r="DA191" s="40">
        <v>0.46</v>
      </c>
      <c r="DB191" s="23"/>
      <c r="DC191" s="37">
        <v>7</v>
      </c>
      <c r="DD191" s="37">
        <v>313</v>
      </c>
      <c r="DE191" s="37">
        <v>18</v>
      </c>
      <c r="DF191" s="38"/>
      <c r="DG191" s="39">
        <v>420</v>
      </c>
      <c r="DH191" s="39">
        <v>119</v>
      </c>
      <c r="DI191" s="40">
        <f t="shared" si="433"/>
        <v>0.28333333333333333</v>
      </c>
      <c r="DJ191" s="23"/>
      <c r="DK191" s="37"/>
      <c r="DL191" s="37"/>
      <c r="DM191" s="37"/>
      <c r="DN191" s="38"/>
      <c r="DO191" s="39"/>
      <c r="DP191" s="39"/>
      <c r="DQ191" s="40">
        <f t="shared" si="434"/>
        <v>0</v>
      </c>
      <c r="DR191" s="23"/>
      <c r="DS191" s="37"/>
      <c r="DT191" s="37"/>
      <c r="DU191" s="37"/>
      <c r="DV191" s="38"/>
      <c r="DW191" s="39"/>
      <c r="DX191" s="39"/>
      <c r="DY191" s="40">
        <f t="shared" si="435"/>
        <v>0</v>
      </c>
      <c r="DZ191" s="23"/>
      <c r="EA191" s="37">
        <v>4</v>
      </c>
      <c r="EB191" s="37">
        <v>230</v>
      </c>
      <c r="EC191" s="37">
        <v>25</v>
      </c>
      <c r="ED191" s="38"/>
      <c r="EE191" s="39">
        <v>381</v>
      </c>
      <c r="EF191" s="39">
        <v>183</v>
      </c>
      <c r="EG191" s="40">
        <f t="shared" si="436"/>
        <v>0.48031496062992124</v>
      </c>
      <c r="EH191" s="23"/>
      <c r="EI191" s="37"/>
      <c r="EJ191" s="37"/>
      <c r="EK191" s="37"/>
      <c r="EL191" s="38"/>
      <c r="EM191" s="39"/>
      <c r="EN191" s="39"/>
      <c r="EO191" s="40">
        <f t="shared" si="840"/>
        <v>0</v>
      </c>
      <c r="EP191" s="23"/>
      <c r="EQ191" s="37">
        <v>3.3</v>
      </c>
      <c r="ER191" s="37">
        <v>224</v>
      </c>
      <c r="ES191" s="37">
        <v>10</v>
      </c>
      <c r="ET191" s="38"/>
      <c r="EU191" s="39">
        <v>226</v>
      </c>
      <c r="EV191" s="39">
        <v>41</v>
      </c>
      <c r="EW191" s="40">
        <f t="shared" si="438"/>
        <v>0.18141592920353983</v>
      </c>
      <c r="EX191" s="23"/>
      <c r="EY191" s="37"/>
      <c r="EZ191" s="37"/>
      <c r="FA191" s="37"/>
      <c r="FB191" s="38"/>
      <c r="FC191" s="39"/>
      <c r="FD191" s="39"/>
      <c r="FE191" s="40">
        <f t="shared" si="439"/>
        <v>0</v>
      </c>
      <c r="FF191" s="23"/>
      <c r="FG191" s="37">
        <v>4</v>
      </c>
      <c r="FH191" s="37">
        <v>128</v>
      </c>
      <c r="FI191" s="37">
        <v>10</v>
      </c>
      <c r="FJ191" s="38"/>
      <c r="FK191" s="39">
        <v>207</v>
      </c>
      <c r="FL191" s="39">
        <v>59</v>
      </c>
      <c r="FM191" s="40">
        <f t="shared" si="440"/>
        <v>0.28502415458937197</v>
      </c>
      <c r="FN191" s="23"/>
    </row>
    <row r="192" spans="1:170" ht="16">
      <c r="A192" s="99" t="s">
        <v>47</v>
      </c>
      <c r="B192" s="100"/>
      <c r="C192" s="104">
        <f t="shared" ref="C192:E192" si="1598">SUM(C165:C169,C171:C175,C177:C181,C183:C187,C189:C191)</f>
        <v>42.199999999999996</v>
      </c>
      <c r="D192" s="104">
        <f t="shared" si="1598"/>
        <v>904</v>
      </c>
      <c r="E192" s="104">
        <f t="shared" si="1598"/>
        <v>37</v>
      </c>
      <c r="F192" s="108">
        <f>IFERROR(SUM(D192/E192),0)</f>
        <v>24.432432432432432</v>
      </c>
      <c r="G192" s="110">
        <f t="shared" ref="G192:H192" si="1599">SUM(G165:G169,G171:G175,G177:G181,G183:G187,G189:G191)</f>
        <v>1103</v>
      </c>
      <c r="H192" s="110">
        <f t="shared" si="1599"/>
        <v>-140</v>
      </c>
      <c r="I192" s="112">
        <f t="shared" si="420"/>
        <v>-0.12692656391659113</v>
      </c>
      <c r="J192" s="100"/>
      <c r="K192" s="104">
        <f t="shared" ref="K192:M192" si="1600">SUM(K165:K169,K171:K175,K177:K181,K183:K187,K189:K191)</f>
        <v>0</v>
      </c>
      <c r="L192" s="104">
        <f t="shared" si="1600"/>
        <v>0</v>
      </c>
      <c r="M192" s="104">
        <f t="shared" si="1600"/>
        <v>0</v>
      </c>
      <c r="N192" s="108">
        <f>IFERROR(SUM(L192/M192),0)</f>
        <v>0</v>
      </c>
      <c r="O192" s="110">
        <f t="shared" ref="O192:P192" si="1601">SUM(O165:O169,O171:O175,O177:O181,O183:O187,O189:O191)</f>
        <v>0</v>
      </c>
      <c r="P192" s="110">
        <f t="shared" si="1601"/>
        <v>0</v>
      </c>
      <c r="Q192" s="112">
        <f t="shared" si="421"/>
        <v>0</v>
      </c>
      <c r="R192" s="100"/>
      <c r="S192" s="104">
        <f t="shared" ref="S192:U192" si="1602">SUM(S165:S169,S171:S175,S177:S181,S183:S187,S189:S191)</f>
        <v>0</v>
      </c>
      <c r="T192" s="104">
        <f t="shared" si="1602"/>
        <v>0</v>
      </c>
      <c r="U192" s="104">
        <f t="shared" si="1602"/>
        <v>0</v>
      </c>
      <c r="V192" s="108">
        <f>IFERROR(SUM(T192/U192),0)</f>
        <v>0</v>
      </c>
      <c r="W192" s="110">
        <f t="shared" ref="W192:X192" si="1603">SUM(W165:W169,W171:W175,W177:W181,W183:W187,W189:W191)</f>
        <v>0</v>
      </c>
      <c r="X192" s="110">
        <f t="shared" si="1603"/>
        <v>0</v>
      </c>
      <c r="Y192" s="112">
        <f t="shared" si="422"/>
        <v>0</v>
      </c>
      <c r="Z192" s="100"/>
      <c r="AA192" s="104">
        <f t="shared" ref="AA192:AC192" si="1604">SUM(AA165:AA169,AA171:AA175,AA177:AA181,AA183:AA187,AA189:AA191)</f>
        <v>166</v>
      </c>
      <c r="AB192" s="104">
        <f t="shared" si="1604"/>
        <v>8119</v>
      </c>
      <c r="AC192" s="104">
        <f t="shared" si="1604"/>
        <v>483</v>
      </c>
      <c r="AD192" s="108">
        <f>IFERROR(SUM(AB192/AC192),0)</f>
        <v>16.80952380952381</v>
      </c>
      <c r="AE192" s="110">
        <f t="shared" ref="AE192:AF192" si="1605">SUM(AE165:AE169,AE171:AE175,AE177:AE181,AE183:AE187,AE189:AE191)</f>
        <v>13549</v>
      </c>
      <c r="AF192" s="110">
        <f t="shared" si="1605"/>
        <v>4625</v>
      </c>
      <c r="AG192" s="112">
        <f t="shared" si="423"/>
        <v>0.34135360543213522</v>
      </c>
      <c r="AH192" s="100"/>
      <c r="AI192" s="104">
        <f t="shared" ref="AI192:AK192" si="1606">SUM(AI165:AI169,AI171:AI175,AI177:AI181,AI183:AI187,AI189:AI191)</f>
        <v>32.900000000000006</v>
      </c>
      <c r="AJ192" s="104">
        <f t="shared" si="1606"/>
        <v>1582</v>
      </c>
      <c r="AK192" s="104">
        <f t="shared" si="1606"/>
        <v>112</v>
      </c>
      <c r="AL192" s="108">
        <f>IFERROR(SUM(AJ192/AK192),0)</f>
        <v>14.125</v>
      </c>
      <c r="AM192" s="110">
        <f t="shared" ref="AM192:AN192" si="1607">SUM(AM165:AM169,AM171:AM175,AM177:AM181,AM183:AM187,AM189:AM191)</f>
        <v>2437</v>
      </c>
      <c r="AN192" s="110">
        <f t="shared" si="1607"/>
        <v>1033</v>
      </c>
      <c r="AO192" s="112">
        <f t="shared" si="883"/>
        <v>0.4238818219121871</v>
      </c>
      <c r="AP192" s="100"/>
      <c r="AQ192" s="104">
        <f t="shared" ref="AQ192:AS192" si="1608">SUM(AQ165:AQ169,AQ171:AQ175,AQ177:AQ181,AQ183:AQ187,AQ189:AQ191)</f>
        <v>164</v>
      </c>
      <c r="AR192" s="104">
        <f t="shared" si="1608"/>
        <v>7905</v>
      </c>
      <c r="AS192" s="104">
        <f t="shared" si="1608"/>
        <v>347</v>
      </c>
      <c r="AT192" s="108">
        <f>IFERROR(SUM(AR192/AS192),0)</f>
        <v>22.780979827089336</v>
      </c>
      <c r="AU192" s="110">
        <f t="shared" ref="AU192:AV192" si="1609">SUM(AU165:AU169,AU171:AU175,AU177:AU181,AU183:AU187,AU189:AU191)</f>
        <v>10584</v>
      </c>
      <c r="AV192" s="110">
        <f t="shared" si="1609"/>
        <v>1920</v>
      </c>
      <c r="AW192" s="112">
        <f t="shared" si="425"/>
        <v>0.18140589569160998</v>
      </c>
      <c r="AX192" s="100"/>
      <c r="AY192" s="104">
        <f t="shared" ref="AY192:BA192" si="1610">SUM(AY165:AY169,AY171:AY175,AY177:AY181,AY183:AY187,AY189:AY191)</f>
        <v>158</v>
      </c>
      <c r="AZ192" s="104">
        <f t="shared" si="1610"/>
        <v>5529</v>
      </c>
      <c r="BA192" s="104">
        <f t="shared" si="1610"/>
        <v>239</v>
      </c>
      <c r="BB192" s="108">
        <f>IFERROR(SUM(AZ192/BA192),0)</f>
        <v>23.13389121338912</v>
      </c>
      <c r="BC192" s="110">
        <f t="shared" ref="BC192:BD192" si="1611">SUM(BC165:BC169,BC171:BC175,BC177:BC181,BC183:BC187,BC189:BC191)</f>
        <v>7265</v>
      </c>
      <c r="BD192" s="110">
        <f t="shared" si="1611"/>
        <v>257</v>
      </c>
      <c r="BE192" s="112">
        <f t="shared" si="426"/>
        <v>3.5375086028905711E-2</v>
      </c>
      <c r="BF192" s="100"/>
      <c r="BG192" s="104">
        <f t="shared" ref="BG192:BI192" si="1612">SUM(BG165:BG169,BG171:BG175,BG177:BG181,BG183:BG187,BG189:BG191)</f>
        <v>67.3</v>
      </c>
      <c r="BH192" s="104">
        <f t="shared" si="1612"/>
        <v>4039</v>
      </c>
      <c r="BI192" s="104">
        <f t="shared" si="1612"/>
        <v>131</v>
      </c>
      <c r="BJ192" s="108">
        <f>IFERROR(SUM(BH192/BI192),0)</f>
        <v>30.832061068702291</v>
      </c>
      <c r="BK192" s="110">
        <f t="shared" ref="BK192:BL192" si="1613">SUM(BK165:BK169,BK171:BK175,BK177:BK181,BK183:BK187,BK189:BK191)</f>
        <v>2888</v>
      </c>
      <c r="BL192" s="110">
        <f t="shared" si="1613"/>
        <v>43</v>
      </c>
      <c r="BM192" s="112">
        <f t="shared" si="427"/>
        <v>1.4889196675900277E-2</v>
      </c>
      <c r="BN192" s="100"/>
      <c r="BO192" s="104">
        <f t="shared" ref="BO192:BQ192" si="1614">SUM(BO165:BO169,BO171:BO175,BO177:BO181,BO183:BO187,BO189:BO191)</f>
        <v>62.7</v>
      </c>
      <c r="BP192" s="104">
        <f t="shared" si="1614"/>
        <v>1591</v>
      </c>
      <c r="BQ192" s="104">
        <f t="shared" si="1614"/>
        <v>102</v>
      </c>
      <c r="BR192" s="108">
        <f>IFERROR(SUM(BP192/BQ192),0)</f>
        <v>15.598039215686274</v>
      </c>
      <c r="BS192" s="110">
        <f t="shared" ref="BS192:BT192" si="1615">SUM(BS165:BS169,BS171:BS175,BS177:BS181,BS183:BS187,BS189:BS191)</f>
        <v>2876</v>
      </c>
      <c r="BT192" s="110">
        <f t="shared" si="1615"/>
        <v>896</v>
      </c>
      <c r="BU192" s="112">
        <f t="shared" ref="BU192:BU328" si="1616">IFERROR(SUM(BT192/BS192),0)</f>
        <v>0.31154381084840055</v>
      </c>
      <c r="BV192" s="100"/>
      <c r="BW192" s="104">
        <f t="shared" ref="BW192:BY192" si="1617">SUM(BW165:BW169,BW171:BW175,BW177:BW181,BW183:BW187,BW189:BW191)</f>
        <v>13.6</v>
      </c>
      <c r="BX192" s="104">
        <f t="shared" si="1617"/>
        <v>423</v>
      </c>
      <c r="BY192" s="104">
        <f t="shared" si="1617"/>
        <v>25</v>
      </c>
      <c r="BZ192" s="108">
        <f>IFERROR(SUM(BX192/BY192),0)</f>
        <v>16.920000000000002</v>
      </c>
      <c r="CA192" s="110">
        <f t="shared" ref="CA192:CB192" si="1618">SUM(CA165:CA169,CA171:CA175,CA177:CA181,CA183:CA187,CA189:CA191)</f>
        <v>543</v>
      </c>
      <c r="CB192" s="110">
        <f t="shared" si="1618"/>
        <v>59</v>
      </c>
      <c r="CC192" s="112">
        <f t="shared" si="429"/>
        <v>0.10865561694290976</v>
      </c>
      <c r="CD192" s="100"/>
      <c r="CE192" s="104">
        <f t="shared" ref="CE192:CG192" si="1619">SUM(CE165:CE169,CE171:CE175,CE177:CE181,CE183:CE187,CE189:CE191)</f>
        <v>161.9</v>
      </c>
      <c r="CF192" s="104">
        <f t="shared" si="1619"/>
        <v>8912</v>
      </c>
      <c r="CG192" s="104">
        <f t="shared" si="1619"/>
        <v>409</v>
      </c>
      <c r="CH192" s="108">
        <f>IFERROR(SUM(CF192/CG192),0)</f>
        <v>21.789731051344742</v>
      </c>
      <c r="CI192" s="110">
        <f t="shared" ref="CI192:CJ192" si="1620">SUM(CI165:CI169,CI171:CI175,CI177:CI181,CI183:CI187,CI189:CI191)</f>
        <v>12631</v>
      </c>
      <c r="CJ192" s="110">
        <f t="shared" si="1620"/>
        <v>4826</v>
      </c>
      <c r="CK192" s="112">
        <f t="shared" si="430"/>
        <v>0.38207584514290238</v>
      </c>
      <c r="CL192" s="100"/>
      <c r="CM192" s="104">
        <f t="shared" ref="CM192:CO192" si="1621">SUM(CM165:CM169,CM171:CM175,CM177:CM181,CM183:CM187,CM189:CM191)</f>
        <v>75.099999999999994</v>
      </c>
      <c r="CN192" s="104">
        <f t="shared" si="1621"/>
        <v>3767</v>
      </c>
      <c r="CO192" s="104">
        <f t="shared" si="1621"/>
        <v>214</v>
      </c>
      <c r="CP192" s="108">
        <f>IFERROR(SUM(CN192/CO192),0)</f>
        <v>17.602803738317757</v>
      </c>
      <c r="CQ192" s="110">
        <f t="shared" ref="CQ192:CR192" si="1622">SUM(CQ165:CQ169,CQ171:CQ175,CQ177:CQ181,CQ183:CQ187,CQ189:CQ191)</f>
        <v>4706</v>
      </c>
      <c r="CR192" s="110">
        <f t="shared" si="1622"/>
        <v>1227</v>
      </c>
      <c r="CS192" s="112">
        <f t="shared" si="431"/>
        <v>0.26073098172545689</v>
      </c>
      <c r="CT192" s="100"/>
      <c r="CU192" s="104">
        <f t="shared" ref="CU192:CW192" si="1623">SUM(CU165:CU169,CU171:CU175,CU177:CU181,CU183:CU187,CU189:CU191)</f>
        <v>109.1</v>
      </c>
      <c r="CV192" s="104">
        <f t="shared" si="1623"/>
        <v>5834</v>
      </c>
      <c r="CW192" s="104">
        <f t="shared" si="1623"/>
        <v>651</v>
      </c>
      <c r="CX192" s="108">
        <f>IFERROR(SUM(CV192/CW192),0)</f>
        <v>8.9615975422427034</v>
      </c>
      <c r="CY192" s="110">
        <f t="shared" ref="CY192:CZ192" si="1624">SUM(CY165:CY169,CY171:CY175,CY177:CY181,CY183:CY187,CY189:CY191)</f>
        <v>7025</v>
      </c>
      <c r="CZ192" s="110">
        <f t="shared" si="1624"/>
        <v>2113</v>
      </c>
      <c r="DA192" s="112">
        <f t="shared" ref="DA192:DA328" si="1625">IFERROR(SUM(CZ192/CY192),0)</f>
        <v>0.30078291814946617</v>
      </c>
      <c r="DB192" s="100"/>
      <c r="DC192" s="104">
        <f t="shared" ref="DC192:DE192" si="1626">SUM(DC165:DC169,DC171:DC175,DC177:DC181,DC183:DC187,DC189:DC191)</f>
        <v>111.10000000000002</v>
      </c>
      <c r="DD192" s="104">
        <f t="shared" si="1626"/>
        <v>5598</v>
      </c>
      <c r="DE192" s="104">
        <f t="shared" si="1626"/>
        <v>264</v>
      </c>
      <c r="DF192" s="108">
        <f>IFERROR(SUM(DD192/DE192),0)</f>
        <v>21.204545454545453</v>
      </c>
      <c r="DG192" s="110">
        <f t="shared" ref="DG192:DH192" si="1627">SUM(DG165:DG169,DG171:DG175,DG177:DG181,DG183:DG187,DG189:DG191)</f>
        <v>6048</v>
      </c>
      <c r="DH192" s="110">
        <f t="shared" si="1627"/>
        <v>1109</v>
      </c>
      <c r="DI192" s="112">
        <f t="shared" si="433"/>
        <v>0.18336640211640212</v>
      </c>
      <c r="DJ192" s="100"/>
      <c r="DK192" s="104">
        <f t="shared" ref="DK192:DM192" si="1628">SUM(DK165:DK169,DK171:DK175,DK177:DK181,DK183:DK187,DK189:DK191)</f>
        <v>0</v>
      </c>
      <c r="DL192" s="104">
        <f t="shared" si="1628"/>
        <v>0</v>
      </c>
      <c r="DM192" s="104">
        <f t="shared" si="1628"/>
        <v>0</v>
      </c>
      <c r="DN192" s="108">
        <f>IFERROR(SUM(DL192/DM192),0)</f>
        <v>0</v>
      </c>
      <c r="DO192" s="110">
        <f t="shared" ref="DO192:DP192" si="1629">SUM(DO165:DO169,DO171:DO175,DO177:DO181,DO183:DO187,DO189:DO191)</f>
        <v>0</v>
      </c>
      <c r="DP192" s="110">
        <f t="shared" si="1629"/>
        <v>0</v>
      </c>
      <c r="DQ192" s="112">
        <f t="shared" si="434"/>
        <v>0</v>
      </c>
      <c r="DR192" s="100"/>
      <c r="DS192" s="104">
        <f t="shared" ref="DS192:DU192" si="1630">SUM(DS165:DS169,DS171:DS175,DS177:DS181,DS183:DS187,DS189:DS191)</f>
        <v>24</v>
      </c>
      <c r="DT192" s="104">
        <f t="shared" si="1630"/>
        <v>976</v>
      </c>
      <c r="DU192" s="104">
        <f t="shared" si="1630"/>
        <v>39</v>
      </c>
      <c r="DV192" s="108">
        <f>IFERROR(SUM(DT192/DU192),0)</f>
        <v>25.025641025641026</v>
      </c>
      <c r="DW192" s="110">
        <f t="shared" ref="DW192:DX192" si="1631">SUM(DW165:DW169,DW171:DW175,DW177:DW181,DW183:DW187,DW189:DW191)</f>
        <v>996</v>
      </c>
      <c r="DX192" s="110">
        <f t="shared" si="1631"/>
        <v>237</v>
      </c>
      <c r="DY192" s="112">
        <f t="shared" si="435"/>
        <v>0.23795180722891565</v>
      </c>
      <c r="DZ192" s="100"/>
      <c r="EA192" s="104">
        <f t="shared" ref="EA192:EC192" si="1632">SUM(EA165:EA169,EA171:EA175,EA177:EA181,EA183:EA187,EA189:EA191)</f>
        <v>51.8</v>
      </c>
      <c r="EB192" s="104">
        <f t="shared" si="1632"/>
        <v>3165</v>
      </c>
      <c r="EC192" s="104">
        <f t="shared" si="1632"/>
        <v>179</v>
      </c>
      <c r="ED192" s="108">
        <f>IFERROR(SUM(EB192/EC192),0)</f>
        <v>17.681564245810055</v>
      </c>
      <c r="EE192" s="110">
        <f t="shared" ref="EE192:EF192" si="1633">SUM(EE165:EE169,EE171:EE175,EE177:EE181,EE183:EE187,EE189:EE191)</f>
        <v>3758</v>
      </c>
      <c r="EF192" s="110">
        <f t="shared" si="1633"/>
        <v>1254</v>
      </c>
      <c r="EG192" s="112">
        <f t="shared" si="436"/>
        <v>0.33368813198509845</v>
      </c>
      <c r="EH192" s="100"/>
      <c r="EI192" s="104">
        <f t="shared" ref="EI192:EK192" si="1634">SUM(EI165:EI169,EI171:EI175,EI177:EI181,EI183:EI187,EI189:EI191)</f>
        <v>16.399999999999999</v>
      </c>
      <c r="EJ192" s="104">
        <f t="shared" si="1634"/>
        <v>807</v>
      </c>
      <c r="EK192" s="104">
        <f t="shared" si="1634"/>
        <v>17</v>
      </c>
      <c r="EL192" s="108">
        <f>IFERROR(SUM(EJ192/EK192),0)</f>
        <v>47.470588235294116</v>
      </c>
      <c r="EM192" s="110">
        <f t="shared" ref="EM192:EN192" si="1635">SUM(EM165:EM169,EM171:EM175,EM177:EM181,EM183:EM187,EM189:EM191)</f>
        <v>478</v>
      </c>
      <c r="EN192" s="110">
        <f t="shared" si="1635"/>
        <v>-202</v>
      </c>
      <c r="EO192" s="112">
        <f t="shared" si="840"/>
        <v>-0.42259414225941422</v>
      </c>
      <c r="EP192" s="100"/>
      <c r="EQ192" s="104">
        <f t="shared" ref="EQ192:ES192" si="1636">SUM(EQ165:EQ169,EQ171:EQ175,EQ177:EQ181,EQ183:EQ187,EQ189:EQ191)</f>
        <v>56.899999999999991</v>
      </c>
      <c r="ER192" s="104">
        <f t="shared" si="1636"/>
        <v>3562</v>
      </c>
      <c r="ES192" s="104">
        <f t="shared" si="1636"/>
        <v>134</v>
      </c>
      <c r="ET192" s="108">
        <f>IFERROR(SUM(ER192/ES192),0)</f>
        <v>26.582089552238806</v>
      </c>
      <c r="EU192" s="110">
        <f t="shared" ref="EU192:EV192" si="1637">SUM(EU165:EU169,EU171:EU175,EU177:EU181,EU183:EU187,EU189:EU191)</f>
        <v>4027</v>
      </c>
      <c r="EV192" s="110">
        <f t="shared" si="1637"/>
        <v>1078</v>
      </c>
      <c r="EW192" s="112">
        <f t="shared" si="438"/>
        <v>0.26769307176558232</v>
      </c>
      <c r="EX192" s="100"/>
      <c r="EY192" s="104">
        <f t="shared" ref="EY192:FA192" si="1638">SUM(EY165:EY169,EY171:EY175,EY177:EY181,EY183:EY187,EY189:EY191)</f>
        <v>50.2</v>
      </c>
      <c r="EZ192" s="104">
        <f t="shared" si="1638"/>
        <v>1915</v>
      </c>
      <c r="FA192" s="104">
        <f t="shared" si="1638"/>
        <v>87</v>
      </c>
      <c r="FB192" s="108">
        <f>IFERROR(SUM(EZ192/FA192),0)</f>
        <v>22.011494252873565</v>
      </c>
      <c r="FC192" s="110">
        <f t="shared" ref="FC192:FD192" si="1639">SUM(FC165:FC169,FC171:FC175,FC177:FC181,FC183:FC187,FC189:FC191)</f>
        <v>1486</v>
      </c>
      <c r="FD192" s="110">
        <f t="shared" si="1639"/>
        <v>-342</v>
      </c>
      <c r="FE192" s="112">
        <f t="shared" si="439"/>
        <v>-0.23014804845222073</v>
      </c>
      <c r="FF192" s="100"/>
      <c r="FG192" s="104">
        <f t="shared" ref="FG192:FI192" si="1640">SUM(FG165:FG169,FG171:FG175,FG177:FG181,FG183:FG187,FG189:FG191)</f>
        <v>44.3</v>
      </c>
      <c r="FH192" s="104">
        <f t="shared" si="1640"/>
        <v>1501</v>
      </c>
      <c r="FI192" s="104">
        <f t="shared" si="1640"/>
        <v>113</v>
      </c>
      <c r="FJ192" s="108">
        <f>IFERROR(SUM(FH192/FI192),0)</f>
        <v>13.283185840707965</v>
      </c>
      <c r="FK192" s="110">
        <f t="shared" ref="FK192:FL192" si="1641">SUM(FK165:FK169,FK171:FK175,FK177:FK181,FK183:FK187,FK189:FK191)</f>
        <v>2201</v>
      </c>
      <c r="FL192" s="110">
        <f t="shared" si="1641"/>
        <v>873</v>
      </c>
      <c r="FM192" s="112">
        <f t="shared" si="440"/>
        <v>0.396637891867333</v>
      </c>
      <c r="FN192" s="100"/>
    </row>
    <row r="193" spans="1:170" ht="16">
      <c r="A193" s="36">
        <v>42583</v>
      </c>
      <c r="B193" s="23"/>
      <c r="C193" s="132"/>
      <c r="D193" s="132"/>
      <c r="E193" s="132"/>
      <c r="F193" s="139"/>
      <c r="G193" s="140"/>
      <c r="H193" s="140"/>
      <c r="I193" s="141">
        <f t="shared" si="420"/>
        <v>0</v>
      </c>
      <c r="J193" s="23"/>
      <c r="K193" s="132"/>
      <c r="L193" s="132"/>
      <c r="M193" s="132"/>
      <c r="N193" s="139"/>
      <c r="O193" s="140"/>
      <c r="P193" s="140"/>
      <c r="Q193" s="141">
        <f t="shared" si="421"/>
        <v>0</v>
      </c>
      <c r="R193" s="23"/>
      <c r="S193" s="132"/>
      <c r="T193" s="132"/>
      <c r="U193" s="132"/>
      <c r="V193" s="142"/>
      <c r="W193" s="140"/>
      <c r="X193" s="140"/>
      <c r="Y193" s="141">
        <f t="shared" si="422"/>
        <v>0</v>
      </c>
      <c r="Z193" s="23"/>
      <c r="AA193" s="132">
        <v>8</v>
      </c>
      <c r="AB193" s="132">
        <v>423</v>
      </c>
      <c r="AC193" s="132">
        <v>35</v>
      </c>
      <c r="AD193" s="139"/>
      <c r="AE193" s="140">
        <v>567</v>
      </c>
      <c r="AF193" s="140">
        <v>86</v>
      </c>
      <c r="AG193" s="141">
        <f t="shared" si="423"/>
        <v>0.15167548500881833</v>
      </c>
      <c r="AH193" s="23"/>
      <c r="AI193" s="132">
        <v>3.1</v>
      </c>
      <c r="AJ193" s="132">
        <v>112</v>
      </c>
      <c r="AK193" s="132">
        <v>11</v>
      </c>
      <c r="AL193" s="139"/>
      <c r="AM193" s="140">
        <v>192</v>
      </c>
      <c r="AN193" s="140">
        <v>57</v>
      </c>
      <c r="AO193" s="141">
        <f t="shared" si="883"/>
        <v>0.296875</v>
      </c>
      <c r="AP193" s="23"/>
      <c r="AQ193" s="132">
        <v>8</v>
      </c>
      <c r="AR193" s="132">
        <v>380</v>
      </c>
      <c r="AS193" s="132">
        <v>24</v>
      </c>
      <c r="AT193" s="139"/>
      <c r="AU193" s="140">
        <v>510</v>
      </c>
      <c r="AV193" s="140">
        <v>54</v>
      </c>
      <c r="AW193" s="141">
        <f t="shared" si="425"/>
        <v>0.10588235294117647</v>
      </c>
      <c r="AX193" s="23"/>
      <c r="AY193" s="132"/>
      <c r="AZ193" s="132"/>
      <c r="BA193" s="132"/>
      <c r="BB193" s="139"/>
      <c r="BC193" s="140"/>
      <c r="BD193" s="140"/>
      <c r="BE193" s="141">
        <f t="shared" si="426"/>
        <v>0</v>
      </c>
      <c r="BF193" s="23"/>
      <c r="BG193" s="132"/>
      <c r="BH193" s="132"/>
      <c r="BI193" s="132"/>
      <c r="BJ193" s="139"/>
      <c r="BK193" s="140"/>
      <c r="BL193" s="140"/>
      <c r="BM193" s="141">
        <f t="shared" si="427"/>
        <v>0</v>
      </c>
      <c r="BN193" s="23"/>
      <c r="BO193" s="132">
        <v>3</v>
      </c>
      <c r="BP193" s="132">
        <v>75</v>
      </c>
      <c r="BQ193" s="132">
        <v>8</v>
      </c>
      <c r="BR193" s="139"/>
      <c r="BS193" s="140">
        <v>252</v>
      </c>
      <c r="BT193" s="140">
        <v>146</v>
      </c>
      <c r="BU193" s="141">
        <f t="shared" si="1616"/>
        <v>0.57936507936507942</v>
      </c>
      <c r="BV193" s="23"/>
      <c r="BW193" s="132"/>
      <c r="BX193" s="132"/>
      <c r="BY193" s="132"/>
      <c r="BZ193" s="139"/>
      <c r="CA193" s="140"/>
      <c r="CB193" s="140"/>
      <c r="CC193" s="141">
        <f t="shared" si="429"/>
        <v>0</v>
      </c>
      <c r="CD193" s="23"/>
      <c r="CE193" s="132">
        <v>7.3</v>
      </c>
      <c r="CF193" s="132">
        <v>449</v>
      </c>
      <c r="CG193" s="132">
        <v>29</v>
      </c>
      <c r="CH193" s="139"/>
      <c r="CI193" s="140">
        <v>497</v>
      </c>
      <c r="CJ193" s="140">
        <v>72</v>
      </c>
      <c r="CK193" s="141">
        <f t="shared" si="430"/>
        <v>0.14486921529175051</v>
      </c>
      <c r="CL193" s="23"/>
      <c r="CM193" s="132">
        <v>3.3</v>
      </c>
      <c r="CN193" s="132">
        <v>167</v>
      </c>
      <c r="CO193" s="132">
        <v>12</v>
      </c>
      <c r="CP193" s="139"/>
      <c r="CQ193" s="140">
        <v>198</v>
      </c>
      <c r="CR193" s="140">
        <v>23</v>
      </c>
      <c r="CS193" s="141">
        <f t="shared" si="431"/>
        <v>0.11616161616161616</v>
      </c>
      <c r="CT193" s="23"/>
      <c r="CU193" s="132">
        <v>6.2</v>
      </c>
      <c r="CV193" s="132">
        <v>337</v>
      </c>
      <c r="CW193" s="132">
        <v>23</v>
      </c>
      <c r="CX193" s="139"/>
      <c r="CY193" s="140">
        <v>570</v>
      </c>
      <c r="CZ193" s="140">
        <v>187</v>
      </c>
      <c r="DA193" s="141">
        <f t="shared" si="1625"/>
        <v>0.32807017543859651</v>
      </c>
      <c r="DB193" s="23"/>
      <c r="DC193" s="132">
        <v>4.5</v>
      </c>
      <c r="DD193" s="132">
        <v>212</v>
      </c>
      <c r="DE193" s="132">
        <v>15</v>
      </c>
      <c r="DF193" s="139"/>
      <c r="DG193" s="140">
        <v>223</v>
      </c>
      <c r="DH193" s="140">
        <v>3</v>
      </c>
      <c r="DI193" s="141">
        <f t="shared" si="433"/>
        <v>1.3452914798206279E-2</v>
      </c>
      <c r="DJ193" s="23"/>
      <c r="DK193" s="132"/>
      <c r="DL193" s="132"/>
      <c r="DM193" s="132"/>
      <c r="DN193" s="139"/>
      <c r="DO193" s="140"/>
      <c r="DP193" s="140"/>
      <c r="DQ193" s="141">
        <f t="shared" si="434"/>
        <v>0</v>
      </c>
      <c r="DR193" s="23"/>
      <c r="DS193" s="132"/>
      <c r="DT193" s="132"/>
      <c r="DU193" s="132"/>
      <c r="DV193" s="139"/>
      <c r="DW193" s="140"/>
      <c r="DX193" s="140"/>
      <c r="DY193" s="141">
        <f t="shared" si="435"/>
        <v>0</v>
      </c>
      <c r="DZ193" s="23"/>
      <c r="EA193" s="132"/>
      <c r="EB193" s="132"/>
      <c r="EC193" s="132"/>
      <c r="ED193" s="139"/>
      <c r="EE193" s="140"/>
      <c r="EF193" s="140"/>
      <c r="EG193" s="141">
        <f t="shared" si="436"/>
        <v>0</v>
      </c>
      <c r="EH193" s="23"/>
      <c r="EI193" s="132"/>
      <c r="EJ193" s="132"/>
      <c r="EK193" s="132"/>
      <c r="EL193" s="139"/>
      <c r="EM193" s="140"/>
      <c r="EN193" s="140"/>
      <c r="EO193" s="141">
        <f t="shared" si="840"/>
        <v>0</v>
      </c>
      <c r="EP193" s="23"/>
      <c r="EQ193" s="132">
        <v>4</v>
      </c>
      <c r="ER193" s="132">
        <v>232</v>
      </c>
      <c r="ES193" s="132">
        <v>13</v>
      </c>
      <c r="ET193" s="139"/>
      <c r="EU193" s="140">
        <v>349</v>
      </c>
      <c r="EV193" s="140">
        <v>119</v>
      </c>
      <c r="EW193" s="141">
        <f t="shared" si="438"/>
        <v>0.34097421203438394</v>
      </c>
      <c r="EX193" s="23"/>
      <c r="EY193" s="132"/>
      <c r="EZ193" s="132"/>
      <c r="FA193" s="132"/>
      <c r="FB193" s="139"/>
      <c r="FC193" s="140"/>
      <c r="FD193" s="140"/>
      <c r="FE193" s="141">
        <f t="shared" si="439"/>
        <v>0</v>
      </c>
      <c r="FF193" s="23"/>
      <c r="FG193" s="132">
        <v>4</v>
      </c>
      <c r="FH193" s="132">
        <v>187</v>
      </c>
      <c r="FI193" s="132">
        <v>12</v>
      </c>
      <c r="FJ193" s="139"/>
      <c r="FK193" s="140">
        <v>267</v>
      </c>
      <c r="FL193" s="140">
        <v>66</v>
      </c>
      <c r="FM193" s="141">
        <f t="shared" si="440"/>
        <v>0.24719101123595505</v>
      </c>
      <c r="FN193" s="23"/>
    </row>
    <row r="194" spans="1:170" ht="16">
      <c r="A194" s="36">
        <v>42584</v>
      </c>
      <c r="B194" s="23"/>
      <c r="C194" s="132"/>
      <c r="D194" s="132"/>
      <c r="E194" s="132"/>
      <c r="F194" s="139"/>
      <c r="G194" s="140"/>
      <c r="H194" s="140"/>
      <c r="I194" s="141">
        <f t="shared" si="420"/>
        <v>0</v>
      </c>
      <c r="J194" s="23"/>
      <c r="K194" s="132"/>
      <c r="L194" s="132"/>
      <c r="M194" s="132"/>
      <c r="N194" s="139"/>
      <c r="O194" s="140"/>
      <c r="P194" s="140"/>
      <c r="Q194" s="141">
        <f t="shared" si="421"/>
        <v>0</v>
      </c>
      <c r="R194" s="23"/>
      <c r="S194" s="132"/>
      <c r="T194" s="132"/>
      <c r="U194" s="132"/>
      <c r="V194" s="139"/>
      <c r="W194" s="140"/>
      <c r="X194" s="140"/>
      <c r="Y194" s="141">
        <f t="shared" si="422"/>
        <v>0</v>
      </c>
      <c r="Z194" s="23"/>
      <c r="AA194" s="132"/>
      <c r="AB194" s="132"/>
      <c r="AC194" s="132"/>
      <c r="AD194" s="139"/>
      <c r="AE194" s="140"/>
      <c r="AF194" s="140"/>
      <c r="AG194" s="141">
        <f t="shared" si="423"/>
        <v>0</v>
      </c>
      <c r="AH194" s="23"/>
      <c r="AI194" s="132"/>
      <c r="AJ194" s="132"/>
      <c r="AK194" s="132"/>
      <c r="AL194" s="139"/>
      <c r="AM194" s="140"/>
      <c r="AN194" s="140"/>
      <c r="AO194" s="141">
        <f t="shared" si="883"/>
        <v>0</v>
      </c>
      <c r="AP194" s="23"/>
      <c r="AQ194" s="132">
        <v>6</v>
      </c>
      <c r="AR194" s="132">
        <v>285</v>
      </c>
      <c r="AS194" s="132">
        <v>16</v>
      </c>
      <c r="AT194" s="139"/>
      <c r="AU194" s="140">
        <v>314</v>
      </c>
      <c r="AV194" s="140">
        <v>-44</v>
      </c>
      <c r="AW194" s="141">
        <f t="shared" si="425"/>
        <v>-0.14012738853503184</v>
      </c>
      <c r="AX194" s="23"/>
      <c r="AY194" s="132">
        <v>6</v>
      </c>
      <c r="AZ194" s="132">
        <v>233</v>
      </c>
      <c r="BA194" s="132">
        <v>16</v>
      </c>
      <c r="BB194" s="139"/>
      <c r="BC194" s="140">
        <v>336</v>
      </c>
      <c r="BD194" s="140">
        <v>18</v>
      </c>
      <c r="BE194" s="141">
        <f t="shared" si="426"/>
        <v>5.3571428571428568E-2</v>
      </c>
      <c r="BF194" s="23"/>
      <c r="BG194" s="132"/>
      <c r="BH194" s="132"/>
      <c r="BI194" s="132"/>
      <c r="BJ194" s="139"/>
      <c r="BK194" s="140"/>
      <c r="BL194" s="140"/>
      <c r="BM194" s="141">
        <f t="shared" si="427"/>
        <v>0</v>
      </c>
      <c r="BN194" s="23"/>
      <c r="BO194" s="132">
        <v>3</v>
      </c>
      <c r="BP194" s="132">
        <v>85</v>
      </c>
      <c r="BQ194" s="132">
        <v>5</v>
      </c>
      <c r="BR194" s="139"/>
      <c r="BS194" s="140">
        <v>158</v>
      </c>
      <c r="BT194" s="140">
        <v>57</v>
      </c>
      <c r="BU194" s="141">
        <f t="shared" si="1616"/>
        <v>0.36075949367088606</v>
      </c>
      <c r="BV194" s="23"/>
      <c r="BW194" s="132"/>
      <c r="BX194" s="132"/>
      <c r="BY194" s="132"/>
      <c r="BZ194" s="139"/>
      <c r="CA194" s="140"/>
      <c r="CB194" s="140"/>
      <c r="CC194" s="141">
        <f t="shared" si="429"/>
        <v>0</v>
      </c>
      <c r="CD194" s="23"/>
      <c r="CE194" s="132">
        <v>8</v>
      </c>
      <c r="CF194" s="132">
        <v>457</v>
      </c>
      <c r="CG194" s="132">
        <v>25</v>
      </c>
      <c r="CH194" s="139"/>
      <c r="CI194" s="140">
        <v>514</v>
      </c>
      <c r="CJ194" s="140">
        <v>142</v>
      </c>
      <c r="CK194" s="141">
        <f t="shared" si="430"/>
        <v>0.27626459143968873</v>
      </c>
      <c r="CL194" s="23"/>
      <c r="CM194" s="132">
        <v>2</v>
      </c>
      <c r="CN194" s="132">
        <v>54</v>
      </c>
      <c r="CO194" s="132">
        <v>3</v>
      </c>
      <c r="CP194" s="139"/>
      <c r="CQ194" s="140">
        <v>90</v>
      </c>
      <c r="CR194" s="140">
        <v>22</v>
      </c>
      <c r="CS194" s="141">
        <f t="shared" si="431"/>
        <v>0.24444444444444444</v>
      </c>
      <c r="CT194" s="23"/>
      <c r="CU194" s="132">
        <v>5</v>
      </c>
      <c r="CV194" s="132">
        <v>604</v>
      </c>
      <c r="CW194" s="132">
        <v>30</v>
      </c>
      <c r="CX194" s="139"/>
      <c r="CY194" s="140">
        <v>545</v>
      </c>
      <c r="CZ194" s="140">
        <v>119</v>
      </c>
      <c r="DA194" s="141">
        <f t="shared" si="1625"/>
        <v>0.21834862385321102</v>
      </c>
      <c r="DB194" s="23"/>
      <c r="DC194" s="132">
        <v>4.5</v>
      </c>
      <c r="DD194" s="132">
        <v>420</v>
      </c>
      <c r="DE194" s="132">
        <v>29</v>
      </c>
      <c r="DF194" s="139"/>
      <c r="DG194" s="140">
        <v>616</v>
      </c>
      <c r="DH194" s="140">
        <v>337</v>
      </c>
      <c r="DI194" s="141">
        <f t="shared" si="433"/>
        <v>0.54707792207792205</v>
      </c>
      <c r="DJ194" s="23"/>
      <c r="DK194" s="132"/>
      <c r="DL194" s="132"/>
      <c r="DM194" s="132"/>
      <c r="DN194" s="139"/>
      <c r="DO194" s="140"/>
      <c r="DP194" s="140"/>
      <c r="DQ194" s="141">
        <f t="shared" si="434"/>
        <v>0</v>
      </c>
      <c r="DR194" s="23"/>
      <c r="DS194" s="132"/>
      <c r="DT194" s="132"/>
      <c r="DU194" s="132"/>
      <c r="DV194" s="139"/>
      <c r="DW194" s="140"/>
      <c r="DX194" s="140"/>
      <c r="DY194" s="141">
        <f t="shared" si="435"/>
        <v>0</v>
      </c>
      <c r="DZ194" s="23"/>
      <c r="EA194" s="132">
        <v>6</v>
      </c>
      <c r="EB194" s="132">
        <v>366</v>
      </c>
      <c r="EC194" s="132">
        <v>26</v>
      </c>
      <c r="ED194" s="139"/>
      <c r="EE194" s="140">
        <v>514</v>
      </c>
      <c r="EF194" s="140">
        <v>233</v>
      </c>
      <c r="EG194" s="141">
        <f t="shared" si="436"/>
        <v>0.45330739299610895</v>
      </c>
      <c r="EH194" s="23"/>
      <c r="EI194" s="132"/>
      <c r="EJ194" s="132"/>
      <c r="EK194" s="132"/>
      <c r="EL194" s="139"/>
      <c r="EM194" s="140"/>
      <c r="EN194" s="140"/>
      <c r="EO194" s="141">
        <f t="shared" si="840"/>
        <v>0</v>
      </c>
      <c r="EP194" s="23"/>
      <c r="EQ194" s="132">
        <v>4</v>
      </c>
      <c r="ER194" s="132">
        <v>197</v>
      </c>
      <c r="ES194" s="132">
        <v>9</v>
      </c>
      <c r="ET194" s="139"/>
      <c r="EU194" s="140">
        <v>272</v>
      </c>
      <c r="EV194" s="140">
        <v>100</v>
      </c>
      <c r="EW194" s="141">
        <f t="shared" si="438"/>
        <v>0.36764705882352944</v>
      </c>
      <c r="EX194" s="23"/>
      <c r="EY194" s="132"/>
      <c r="EZ194" s="132"/>
      <c r="FA194" s="132"/>
      <c r="FB194" s="139"/>
      <c r="FC194" s="140"/>
      <c r="FD194" s="140"/>
      <c r="FE194" s="141">
        <f t="shared" si="439"/>
        <v>0</v>
      </c>
      <c r="FF194" s="23"/>
      <c r="FG194" s="132">
        <v>6</v>
      </c>
      <c r="FH194" s="132">
        <v>311</v>
      </c>
      <c r="FI194" s="132">
        <v>12</v>
      </c>
      <c r="FJ194" s="139"/>
      <c r="FK194" s="140">
        <v>308</v>
      </c>
      <c r="FL194" s="140">
        <v>43</v>
      </c>
      <c r="FM194" s="141">
        <f t="shared" si="440"/>
        <v>0.1396103896103896</v>
      </c>
      <c r="FN194" s="23"/>
    </row>
    <row r="195" spans="1:170" ht="16">
      <c r="A195" s="48" t="s">
        <v>42</v>
      </c>
      <c r="B195" s="23"/>
      <c r="C195" s="49">
        <f t="shared" ref="C195:E195" si="1642">SUM(C189:C191,C193:C194)</f>
        <v>0</v>
      </c>
      <c r="D195" s="49">
        <f t="shared" si="1642"/>
        <v>0</v>
      </c>
      <c r="E195" s="49">
        <f t="shared" si="1642"/>
        <v>0</v>
      </c>
      <c r="F195" s="50">
        <f>IFERROR(SUM(D195/E195),0)</f>
        <v>0</v>
      </c>
      <c r="G195" s="51">
        <f t="shared" ref="G195:H195" si="1643">SUM(G189:G191,G193:G194)</f>
        <v>0</v>
      </c>
      <c r="H195" s="51">
        <f t="shared" si="1643"/>
        <v>0</v>
      </c>
      <c r="I195" s="52">
        <f t="shared" si="420"/>
        <v>0</v>
      </c>
      <c r="J195" s="23"/>
      <c r="K195" s="49">
        <f t="shared" ref="K195:M195" si="1644">SUM(K189:K191,K193:K194)</f>
        <v>0</v>
      </c>
      <c r="L195" s="49">
        <f t="shared" si="1644"/>
        <v>0</v>
      </c>
      <c r="M195" s="49">
        <f t="shared" si="1644"/>
        <v>0</v>
      </c>
      <c r="N195" s="50">
        <f>IFERROR(SUM(L195/M195),0)</f>
        <v>0</v>
      </c>
      <c r="O195" s="51">
        <f t="shared" ref="O195:P195" si="1645">SUM(O189:O191,O193:O194)</f>
        <v>0</v>
      </c>
      <c r="P195" s="51">
        <f t="shared" si="1645"/>
        <v>0</v>
      </c>
      <c r="Q195" s="52">
        <f t="shared" si="421"/>
        <v>0</v>
      </c>
      <c r="R195" s="23"/>
      <c r="S195" s="49">
        <f t="shared" ref="S195:U195" si="1646">SUM(S189:S191,S193:S194)</f>
        <v>0</v>
      </c>
      <c r="T195" s="49">
        <f t="shared" si="1646"/>
        <v>0</v>
      </c>
      <c r="U195" s="49">
        <f t="shared" si="1646"/>
        <v>0</v>
      </c>
      <c r="V195" s="50">
        <f>IFERROR(SUM(T195/U195),0)</f>
        <v>0</v>
      </c>
      <c r="W195" s="51">
        <f t="shared" ref="W195:X195" si="1647">SUM(W189:W191,W193:W194)</f>
        <v>0</v>
      </c>
      <c r="X195" s="51">
        <f t="shared" si="1647"/>
        <v>0</v>
      </c>
      <c r="Y195" s="52">
        <f t="shared" si="422"/>
        <v>0</v>
      </c>
      <c r="Z195" s="23"/>
      <c r="AA195" s="49">
        <f t="shared" ref="AA195:AC195" si="1648">SUM(AA189:AA191,AA193:AA194)</f>
        <v>32</v>
      </c>
      <c r="AB195" s="49">
        <f t="shared" si="1648"/>
        <v>1605</v>
      </c>
      <c r="AC195" s="49">
        <f t="shared" si="1648"/>
        <v>132</v>
      </c>
      <c r="AD195" s="50">
        <f>IFERROR(SUM(AB195/AC195),0)</f>
        <v>12.159090909090908</v>
      </c>
      <c r="AE195" s="51">
        <f t="shared" ref="AE195:AF195" si="1649">SUM(AE189:AE191,AE193:AE194)</f>
        <v>2427</v>
      </c>
      <c r="AF195" s="51">
        <f t="shared" si="1649"/>
        <v>623</v>
      </c>
      <c r="AG195" s="52">
        <f t="shared" si="423"/>
        <v>0.25669550885867326</v>
      </c>
      <c r="AH195" s="23"/>
      <c r="AI195" s="49">
        <f t="shared" ref="AI195:AK195" si="1650">SUM(AI189:AI191,AI193:AI194)</f>
        <v>6.1</v>
      </c>
      <c r="AJ195" s="49">
        <f t="shared" si="1650"/>
        <v>252</v>
      </c>
      <c r="AK195" s="49">
        <f t="shared" si="1650"/>
        <v>23</v>
      </c>
      <c r="AL195" s="50">
        <f>IFERROR(SUM(AJ195/AK195),0)</f>
        <v>10.956521739130435</v>
      </c>
      <c r="AM195" s="51">
        <f t="shared" ref="AM195:AN195" si="1651">SUM(AM189:AM191,AM193:AM194)</f>
        <v>452</v>
      </c>
      <c r="AN195" s="51">
        <f t="shared" si="1651"/>
        <v>182</v>
      </c>
      <c r="AO195" s="52">
        <f t="shared" si="883"/>
        <v>0.40265486725663718</v>
      </c>
      <c r="AP195" s="23"/>
      <c r="AQ195" s="49">
        <f t="shared" ref="AQ195:AS195" si="1652">SUM(AQ189:AQ191,AQ193:AQ194)</f>
        <v>36</v>
      </c>
      <c r="AR195" s="49">
        <f t="shared" si="1652"/>
        <v>1812</v>
      </c>
      <c r="AS195" s="49">
        <f t="shared" si="1652"/>
        <v>91</v>
      </c>
      <c r="AT195" s="50">
        <f>IFERROR(SUM(AR195/AS195),0)</f>
        <v>19.912087912087912</v>
      </c>
      <c r="AU195" s="51">
        <f t="shared" ref="AU195:AV195" si="1653">SUM(AU189:AU191,AU193:AU194)</f>
        <v>1982</v>
      </c>
      <c r="AV195" s="51">
        <f t="shared" si="1653"/>
        <v>-85</v>
      </c>
      <c r="AW195" s="52">
        <f t="shared" si="425"/>
        <v>-4.2885973763874874E-2</v>
      </c>
      <c r="AX195" s="23"/>
      <c r="AY195" s="49">
        <f t="shared" ref="AY195:BA195" si="1654">SUM(AY189:AY191,AY193:AY194)</f>
        <v>30</v>
      </c>
      <c r="AZ195" s="49">
        <f t="shared" si="1654"/>
        <v>1148</v>
      </c>
      <c r="BA195" s="49">
        <f t="shared" si="1654"/>
        <v>66</v>
      </c>
      <c r="BB195" s="50">
        <f>IFERROR(SUM(AZ195/BA195),0)</f>
        <v>17.393939393939394</v>
      </c>
      <c r="BC195" s="51">
        <f t="shared" ref="BC195:BD195" si="1655">SUM(BC189:BC191,BC193:BC194)</f>
        <v>1402</v>
      </c>
      <c r="BD195" s="51">
        <f t="shared" si="1655"/>
        <v>-48</v>
      </c>
      <c r="BE195" s="52">
        <f t="shared" si="426"/>
        <v>-3.4236804564907276E-2</v>
      </c>
      <c r="BF195" s="23"/>
      <c r="BG195" s="49">
        <f t="shared" ref="BG195:BI195" si="1656">SUM(BG189:BG191,BG193:BG194)</f>
        <v>0</v>
      </c>
      <c r="BH195" s="49">
        <f t="shared" si="1656"/>
        <v>0</v>
      </c>
      <c r="BI195" s="49">
        <f t="shared" si="1656"/>
        <v>0</v>
      </c>
      <c r="BJ195" s="50">
        <f>IFERROR(SUM(BH195/BI195),0)</f>
        <v>0</v>
      </c>
      <c r="BK195" s="51">
        <f t="shared" ref="BK195:BL195" si="1657">SUM(BK189:BK191,BK193:BK194)</f>
        <v>0</v>
      </c>
      <c r="BL195" s="51">
        <f t="shared" si="1657"/>
        <v>0</v>
      </c>
      <c r="BM195" s="52">
        <f t="shared" si="427"/>
        <v>0</v>
      </c>
      <c r="BN195" s="23"/>
      <c r="BO195" s="49">
        <f t="shared" ref="BO195:BQ195" si="1658">SUM(BO189:BO191,BO193:BO194)</f>
        <v>15</v>
      </c>
      <c r="BP195" s="49">
        <f t="shared" si="1658"/>
        <v>372</v>
      </c>
      <c r="BQ195" s="49">
        <f t="shared" si="1658"/>
        <v>23</v>
      </c>
      <c r="BR195" s="50">
        <f>IFERROR(SUM(BP195/BQ195),0)</f>
        <v>16.173913043478262</v>
      </c>
      <c r="BS195" s="51">
        <f t="shared" ref="BS195:BT195" si="1659">SUM(BS189:BS191,BS193:BS194)</f>
        <v>750</v>
      </c>
      <c r="BT195" s="51">
        <f t="shared" si="1659"/>
        <v>248</v>
      </c>
      <c r="BU195" s="52">
        <f t="shared" si="1616"/>
        <v>0.33066666666666666</v>
      </c>
      <c r="BV195" s="23"/>
      <c r="BW195" s="49">
        <f t="shared" ref="BW195:BY195" si="1660">SUM(BW189:BW191,BW193:BW194)</f>
        <v>0</v>
      </c>
      <c r="BX195" s="49">
        <f t="shared" si="1660"/>
        <v>0</v>
      </c>
      <c r="BY195" s="49">
        <f t="shared" si="1660"/>
        <v>0</v>
      </c>
      <c r="BZ195" s="50">
        <f>IFERROR(SUM(BX195/BY195),0)</f>
        <v>0</v>
      </c>
      <c r="CA195" s="51">
        <f t="shared" ref="CA195:CB195" si="1661">SUM(CA189:CA191,CA193:CA194)</f>
        <v>0</v>
      </c>
      <c r="CB195" s="51">
        <f t="shared" si="1661"/>
        <v>0</v>
      </c>
      <c r="CC195" s="52">
        <f t="shared" si="429"/>
        <v>0</v>
      </c>
      <c r="CD195" s="23"/>
      <c r="CE195" s="49">
        <f t="shared" ref="CE195:CG195" si="1662">SUM(CE189:CE191,CE193:CE194)</f>
        <v>34.799999999999997</v>
      </c>
      <c r="CF195" s="49">
        <f t="shared" si="1662"/>
        <v>2066</v>
      </c>
      <c r="CG195" s="49">
        <f t="shared" si="1662"/>
        <v>112</v>
      </c>
      <c r="CH195" s="50">
        <f>IFERROR(SUM(CF195/CG195),0)</f>
        <v>18.446428571428573</v>
      </c>
      <c r="CI195" s="51">
        <f t="shared" ref="CI195:CJ195" si="1663">SUM(CI189:CI191,CI193:CI194)</f>
        <v>2109</v>
      </c>
      <c r="CJ195" s="51">
        <f t="shared" si="1663"/>
        <v>289</v>
      </c>
      <c r="CK195" s="52">
        <f t="shared" si="430"/>
        <v>0.13703176861071598</v>
      </c>
      <c r="CL195" s="23"/>
      <c r="CM195" s="49">
        <f t="shared" ref="CM195:CO195" si="1664">SUM(CM189:CM191,CM193:CM194)</f>
        <v>15</v>
      </c>
      <c r="CN195" s="49">
        <f t="shared" si="1664"/>
        <v>709</v>
      </c>
      <c r="CO195" s="49">
        <f t="shared" si="1664"/>
        <v>39</v>
      </c>
      <c r="CP195" s="50">
        <f>IFERROR(SUM(CN195/CO195),0)</f>
        <v>18.179487179487179</v>
      </c>
      <c r="CQ195" s="51">
        <f t="shared" ref="CQ195:CR195" si="1665">SUM(CQ189:CQ191,CQ193:CQ194)</f>
        <v>785</v>
      </c>
      <c r="CR195" s="51">
        <f t="shared" si="1665"/>
        <v>59</v>
      </c>
      <c r="CS195" s="52">
        <f t="shared" si="431"/>
        <v>7.5159235668789806E-2</v>
      </c>
      <c r="CT195" s="23"/>
      <c r="CU195" s="49">
        <f t="shared" ref="CU195:CW195" si="1666">SUM(CU189:CU191,CU193:CU194)</f>
        <v>27.7</v>
      </c>
      <c r="CV195" s="49">
        <f t="shared" si="1666"/>
        <v>1642</v>
      </c>
      <c r="CW195" s="49">
        <f t="shared" si="1666"/>
        <v>413</v>
      </c>
      <c r="CX195" s="50">
        <f>IFERROR(SUM(CV195/CW195),0)</f>
        <v>3.9757869249394675</v>
      </c>
      <c r="CY195" s="51">
        <f t="shared" ref="CY195:CZ195" si="1667">SUM(CY189:CY191,CY193:CY194)</f>
        <v>2140</v>
      </c>
      <c r="CZ195" s="51">
        <f t="shared" si="1667"/>
        <v>985</v>
      </c>
      <c r="DA195" s="52">
        <f t="shared" si="1625"/>
        <v>0.46028037383177572</v>
      </c>
      <c r="DB195" s="23"/>
      <c r="DC195" s="49">
        <f t="shared" ref="DC195:DE195" si="1668">SUM(DC189:DC191,DC193:DC194)</f>
        <v>28</v>
      </c>
      <c r="DD195" s="49">
        <f t="shared" si="1668"/>
        <v>1538</v>
      </c>
      <c r="DE195" s="49">
        <f t="shared" si="1668"/>
        <v>104</v>
      </c>
      <c r="DF195" s="50">
        <f>IFERROR(SUM(DD195/DE195),0)</f>
        <v>14.788461538461538</v>
      </c>
      <c r="DG195" s="51">
        <f t="shared" ref="DG195:DH195" si="1669">SUM(DG189:DG191,DG193:DG194)</f>
        <v>1987</v>
      </c>
      <c r="DH195" s="51">
        <f t="shared" si="1669"/>
        <v>607</v>
      </c>
      <c r="DI195" s="52">
        <f t="shared" si="433"/>
        <v>0.30548565676899847</v>
      </c>
      <c r="DJ195" s="23"/>
      <c r="DK195" s="49">
        <f t="shared" ref="DK195:DM195" si="1670">SUM(DK189:DK191,DK193:DK194)</f>
        <v>0</v>
      </c>
      <c r="DL195" s="49">
        <f t="shared" si="1670"/>
        <v>0</v>
      </c>
      <c r="DM195" s="49">
        <f t="shared" si="1670"/>
        <v>0</v>
      </c>
      <c r="DN195" s="50">
        <f>IFERROR(SUM(DL195/DM195),0)</f>
        <v>0</v>
      </c>
      <c r="DO195" s="51">
        <f t="shared" ref="DO195:DP195" si="1671">SUM(DO189:DO191,DO193:DO194)</f>
        <v>0</v>
      </c>
      <c r="DP195" s="51">
        <f t="shared" si="1671"/>
        <v>0</v>
      </c>
      <c r="DQ195" s="52">
        <f t="shared" si="434"/>
        <v>0</v>
      </c>
      <c r="DR195" s="23"/>
      <c r="DS195" s="49">
        <f t="shared" ref="DS195:DU195" si="1672">SUM(DS189:DS191,DS193:DS194)</f>
        <v>0</v>
      </c>
      <c r="DT195" s="49">
        <f t="shared" si="1672"/>
        <v>0</v>
      </c>
      <c r="DU195" s="49">
        <f t="shared" si="1672"/>
        <v>0</v>
      </c>
      <c r="DV195" s="50">
        <f>IFERROR(SUM(DT195/DU195),0)</f>
        <v>0</v>
      </c>
      <c r="DW195" s="51">
        <f t="shared" ref="DW195:DX195" si="1673">SUM(DW189:DW191,DW193:DW194)</f>
        <v>0</v>
      </c>
      <c r="DX195" s="51">
        <f t="shared" si="1673"/>
        <v>0</v>
      </c>
      <c r="DY195" s="52">
        <f t="shared" si="435"/>
        <v>0</v>
      </c>
      <c r="DZ195" s="23"/>
      <c r="EA195" s="49">
        <f t="shared" ref="EA195:EC195" si="1674">SUM(EA189:EA191,EA193:EA194)</f>
        <v>18</v>
      </c>
      <c r="EB195" s="49">
        <f t="shared" si="1674"/>
        <v>1076</v>
      </c>
      <c r="EC195" s="49">
        <f t="shared" si="1674"/>
        <v>95</v>
      </c>
      <c r="ED195" s="50">
        <f>IFERROR(SUM(EB195/EC195),0)</f>
        <v>11.326315789473684</v>
      </c>
      <c r="EE195" s="51">
        <f t="shared" ref="EE195:EF195" si="1675">SUM(EE189:EE191,EE193:EE194)</f>
        <v>1633</v>
      </c>
      <c r="EF195" s="51">
        <f t="shared" si="1675"/>
        <v>733</v>
      </c>
      <c r="EG195" s="52">
        <f t="shared" si="436"/>
        <v>0.44886711573790572</v>
      </c>
      <c r="EH195" s="23"/>
      <c r="EI195" s="49">
        <f t="shared" ref="EI195:EK195" si="1676">SUM(EI189:EI191,EI193:EI194)</f>
        <v>0</v>
      </c>
      <c r="EJ195" s="49">
        <f t="shared" si="1676"/>
        <v>0</v>
      </c>
      <c r="EK195" s="49">
        <f t="shared" si="1676"/>
        <v>0</v>
      </c>
      <c r="EL195" s="50">
        <f>IFERROR(SUM(EJ195/EK195),0)</f>
        <v>0</v>
      </c>
      <c r="EM195" s="51">
        <f t="shared" ref="EM195:EN195" si="1677">SUM(EM189:EM191,EM193:EM194)</f>
        <v>0</v>
      </c>
      <c r="EN195" s="51">
        <f t="shared" si="1677"/>
        <v>0</v>
      </c>
      <c r="EO195" s="52">
        <f t="shared" si="840"/>
        <v>0</v>
      </c>
      <c r="EP195" s="23"/>
      <c r="EQ195" s="49">
        <f t="shared" ref="EQ195:ES195" si="1678">SUM(EQ189:EQ191,EQ193:EQ194)</f>
        <v>15.3</v>
      </c>
      <c r="ER195" s="49">
        <f t="shared" si="1678"/>
        <v>874</v>
      </c>
      <c r="ES195" s="49">
        <f t="shared" si="1678"/>
        <v>41</v>
      </c>
      <c r="ET195" s="50">
        <f>IFERROR(SUM(ER195/ES195),0)</f>
        <v>21.317073170731707</v>
      </c>
      <c r="EU195" s="51">
        <f t="shared" ref="EU195:EV195" si="1679">SUM(EU189:EU191,EU193:EU194)</f>
        <v>1186</v>
      </c>
      <c r="EV195" s="51">
        <f t="shared" si="1679"/>
        <v>372</v>
      </c>
      <c r="EW195" s="52">
        <f t="shared" si="438"/>
        <v>0.31365935919055649</v>
      </c>
      <c r="EX195" s="23"/>
      <c r="EY195" s="49">
        <f t="shared" ref="EY195:FA195" si="1680">SUM(EY189:EY191,EY193:EY194)</f>
        <v>0</v>
      </c>
      <c r="EZ195" s="49">
        <f t="shared" si="1680"/>
        <v>0</v>
      </c>
      <c r="FA195" s="49">
        <f t="shared" si="1680"/>
        <v>0</v>
      </c>
      <c r="FB195" s="50">
        <f>IFERROR(SUM(EZ195/FA195),0)</f>
        <v>0</v>
      </c>
      <c r="FC195" s="51">
        <f t="shared" ref="FC195:FD195" si="1681">SUM(FC189:FC191,FC193:FC194)</f>
        <v>0</v>
      </c>
      <c r="FD195" s="51">
        <f t="shared" si="1681"/>
        <v>0</v>
      </c>
      <c r="FE195" s="52">
        <f t="shared" si="439"/>
        <v>0</v>
      </c>
      <c r="FF195" s="23"/>
      <c r="FG195" s="49">
        <f t="shared" ref="FG195:FI195" si="1682">SUM(FG189:FG191,FG193:FG194)</f>
        <v>16</v>
      </c>
      <c r="FH195" s="49">
        <f t="shared" si="1682"/>
        <v>676</v>
      </c>
      <c r="FI195" s="49">
        <f t="shared" si="1682"/>
        <v>38</v>
      </c>
      <c r="FJ195" s="50">
        <f>IFERROR(SUM(FH195/FI195),0)</f>
        <v>17.789473684210527</v>
      </c>
      <c r="FK195" s="51">
        <f t="shared" ref="FK195:FL195" si="1683">SUM(FK189:FK191,FK193:FK194)</f>
        <v>838</v>
      </c>
      <c r="FL195" s="51">
        <f t="shared" si="1683"/>
        <v>151</v>
      </c>
      <c r="FM195" s="52">
        <f t="shared" si="440"/>
        <v>0.18019093078758949</v>
      </c>
      <c r="FN195" s="23"/>
    </row>
    <row r="196" spans="1:170" ht="16">
      <c r="A196" s="36">
        <v>42587</v>
      </c>
      <c r="B196" s="23"/>
      <c r="C196" s="37"/>
      <c r="D196" s="37"/>
      <c r="E196" s="37"/>
      <c r="F196" s="38"/>
      <c r="G196" s="39"/>
      <c r="H196" s="39"/>
      <c r="I196" s="40">
        <f t="shared" si="420"/>
        <v>0</v>
      </c>
      <c r="J196" s="23"/>
      <c r="K196" s="37"/>
      <c r="L196" s="37"/>
      <c r="M196" s="37"/>
      <c r="N196" s="38"/>
      <c r="O196" s="39"/>
      <c r="P196" s="39"/>
      <c r="Q196" s="40">
        <f t="shared" si="421"/>
        <v>0</v>
      </c>
      <c r="R196" s="23"/>
      <c r="S196" s="37"/>
      <c r="T196" s="37"/>
      <c r="U196" s="37"/>
      <c r="V196" s="38"/>
      <c r="W196" s="39"/>
      <c r="X196" s="39"/>
      <c r="Y196" s="40">
        <f t="shared" si="422"/>
        <v>0</v>
      </c>
      <c r="Z196" s="23"/>
      <c r="AA196" s="37">
        <v>8</v>
      </c>
      <c r="AB196" s="37">
        <v>366</v>
      </c>
      <c r="AC196" s="37">
        <v>33</v>
      </c>
      <c r="AD196" s="38"/>
      <c r="AE196" s="39">
        <v>618</v>
      </c>
      <c r="AF196" s="39">
        <v>182</v>
      </c>
      <c r="AG196" s="40">
        <f t="shared" si="423"/>
        <v>0.29449838187702265</v>
      </c>
      <c r="AH196" s="23"/>
      <c r="AI196" s="37">
        <v>5.4</v>
      </c>
      <c r="AJ196" s="37">
        <v>270</v>
      </c>
      <c r="AK196" s="37">
        <v>24</v>
      </c>
      <c r="AL196" s="38"/>
      <c r="AM196" s="39">
        <v>528</v>
      </c>
      <c r="AN196" s="39">
        <v>251</v>
      </c>
      <c r="AO196" s="40">
        <f t="shared" si="883"/>
        <v>0.4753787878787879</v>
      </c>
      <c r="AP196" s="23"/>
      <c r="AQ196" s="37">
        <v>8</v>
      </c>
      <c r="AR196" s="37">
        <v>340</v>
      </c>
      <c r="AS196" s="37">
        <v>9</v>
      </c>
      <c r="AT196" s="38"/>
      <c r="AU196" s="39">
        <v>198</v>
      </c>
      <c r="AV196" s="39">
        <v>-225</v>
      </c>
      <c r="AW196" s="40">
        <f t="shared" si="425"/>
        <v>-1.1363636363636365</v>
      </c>
      <c r="AX196" s="23"/>
      <c r="AY196" s="37">
        <v>8</v>
      </c>
      <c r="AZ196" s="37">
        <v>251</v>
      </c>
      <c r="BA196" s="37">
        <v>14</v>
      </c>
      <c r="BB196" s="38"/>
      <c r="BC196" s="39">
        <v>283</v>
      </c>
      <c r="BD196" s="39">
        <v>-72</v>
      </c>
      <c r="BE196" s="40">
        <f t="shared" si="426"/>
        <v>-0.25441696113074203</v>
      </c>
      <c r="BF196" s="23"/>
      <c r="BG196" s="154"/>
      <c r="BH196" s="154"/>
      <c r="BI196" s="154"/>
      <c r="BJ196" s="38"/>
      <c r="BK196" s="155"/>
      <c r="BL196" s="155"/>
      <c r="BM196" s="40">
        <f t="shared" si="427"/>
        <v>0</v>
      </c>
      <c r="BN196" s="23"/>
      <c r="BO196" s="37">
        <v>3</v>
      </c>
      <c r="BP196" s="37">
        <v>78</v>
      </c>
      <c r="BQ196" s="37">
        <v>7</v>
      </c>
      <c r="BR196" s="38"/>
      <c r="BS196" s="39">
        <v>189</v>
      </c>
      <c r="BT196" s="39">
        <v>76</v>
      </c>
      <c r="BU196" s="40">
        <f t="shared" si="1616"/>
        <v>0.40211640211640209</v>
      </c>
      <c r="BV196" s="23"/>
      <c r="BW196" s="37"/>
      <c r="BX196" s="37"/>
      <c r="BY196" s="37"/>
      <c r="BZ196" s="38"/>
      <c r="CA196" s="39"/>
      <c r="CB196" s="39"/>
      <c r="CC196" s="40">
        <f t="shared" si="429"/>
        <v>0</v>
      </c>
      <c r="CD196" s="23"/>
      <c r="CE196" s="37">
        <v>8</v>
      </c>
      <c r="CF196" s="37">
        <v>437</v>
      </c>
      <c r="CG196" s="37">
        <v>35</v>
      </c>
      <c r="CH196" s="38"/>
      <c r="CI196" s="39" t="s">
        <v>108</v>
      </c>
      <c r="CJ196" s="39">
        <v>437</v>
      </c>
      <c r="CK196" s="40">
        <f t="shared" si="430"/>
        <v>0</v>
      </c>
      <c r="CL196" s="23"/>
      <c r="CM196" s="37"/>
      <c r="CN196" s="37"/>
      <c r="CO196" s="37"/>
      <c r="CP196" s="38"/>
      <c r="CQ196" s="39"/>
      <c r="CR196" s="39"/>
      <c r="CS196" s="40">
        <f t="shared" si="431"/>
        <v>0</v>
      </c>
      <c r="CT196" s="23"/>
      <c r="CU196" s="37">
        <v>6.3</v>
      </c>
      <c r="CV196" s="37">
        <v>415</v>
      </c>
      <c r="CW196" s="37">
        <v>18</v>
      </c>
      <c r="CX196" s="38"/>
      <c r="CY196" s="39">
        <v>314</v>
      </c>
      <c r="CZ196" s="39">
        <v>-88</v>
      </c>
      <c r="DA196" s="40">
        <f t="shared" si="1625"/>
        <v>-0.28025477707006369</v>
      </c>
      <c r="DB196" s="23"/>
      <c r="DC196" s="37">
        <v>4</v>
      </c>
      <c r="DD196" s="37">
        <v>185</v>
      </c>
      <c r="DE196" s="37">
        <v>11</v>
      </c>
      <c r="DF196" s="38"/>
      <c r="DG196" s="39">
        <v>232</v>
      </c>
      <c r="DH196" s="39">
        <v>42</v>
      </c>
      <c r="DI196" s="40">
        <f t="shared" si="433"/>
        <v>0.18103448275862069</v>
      </c>
      <c r="DJ196" s="23"/>
      <c r="DK196" s="37"/>
      <c r="DL196" s="37"/>
      <c r="DM196" s="37"/>
      <c r="DN196" s="38"/>
      <c r="DO196" s="39"/>
      <c r="DP196" s="39"/>
      <c r="DQ196" s="40">
        <f t="shared" si="434"/>
        <v>0</v>
      </c>
      <c r="DR196" s="23"/>
      <c r="DS196" s="37"/>
      <c r="DT196" s="37"/>
      <c r="DU196" s="37"/>
      <c r="DV196" s="38"/>
      <c r="DW196" s="39"/>
      <c r="DX196" s="39"/>
      <c r="DY196" s="40">
        <f t="shared" si="435"/>
        <v>0</v>
      </c>
      <c r="DZ196" s="23"/>
      <c r="EA196" s="37"/>
      <c r="EB196" s="37"/>
      <c r="EC196" s="37"/>
      <c r="ED196" s="38"/>
      <c r="EE196" s="39"/>
      <c r="EF196" s="39"/>
      <c r="EG196" s="40">
        <f t="shared" si="436"/>
        <v>0</v>
      </c>
      <c r="EH196" s="23"/>
      <c r="EI196" s="37"/>
      <c r="EJ196" s="37"/>
      <c r="EK196" s="37"/>
      <c r="EL196" s="38"/>
      <c r="EM196" s="39"/>
      <c r="EN196" s="39"/>
      <c r="EO196" s="40">
        <f t="shared" si="840"/>
        <v>0</v>
      </c>
      <c r="EP196" s="23"/>
      <c r="EQ196" s="37">
        <v>4</v>
      </c>
      <c r="ER196" s="37">
        <v>189</v>
      </c>
      <c r="ES196" s="37">
        <v>18</v>
      </c>
      <c r="ET196" s="38"/>
      <c r="EU196" s="39">
        <v>546</v>
      </c>
      <c r="EV196" s="39">
        <v>348</v>
      </c>
      <c r="EW196" s="40">
        <f t="shared" si="438"/>
        <v>0.63736263736263732</v>
      </c>
      <c r="EX196" s="23"/>
      <c r="EY196" s="37"/>
      <c r="EZ196" s="37"/>
      <c r="FA196" s="37"/>
      <c r="FB196" s="38"/>
      <c r="FC196" s="39"/>
      <c r="FD196" s="39"/>
      <c r="FE196" s="40">
        <f t="shared" si="439"/>
        <v>0</v>
      </c>
      <c r="FF196" s="23"/>
      <c r="FG196" s="37">
        <v>6</v>
      </c>
      <c r="FH196" s="37">
        <v>272</v>
      </c>
      <c r="FI196" s="37">
        <v>12</v>
      </c>
      <c r="FJ196" s="38"/>
      <c r="FK196" s="39">
        <v>336</v>
      </c>
      <c r="FL196" s="39">
        <v>46</v>
      </c>
      <c r="FM196" s="40">
        <f t="shared" si="440"/>
        <v>0.13690476190476192</v>
      </c>
      <c r="FN196" s="23"/>
    </row>
    <row r="197" spans="1:170" ht="16">
      <c r="A197" s="36">
        <v>42588</v>
      </c>
      <c r="B197" s="23"/>
      <c r="C197" s="37"/>
      <c r="D197" s="37"/>
      <c r="E197" s="37"/>
      <c r="F197" s="38"/>
      <c r="G197" s="39"/>
      <c r="H197" s="39"/>
      <c r="I197" s="40">
        <f t="shared" si="420"/>
        <v>0</v>
      </c>
      <c r="J197" s="23"/>
      <c r="K197" s="37"/>
      <c r="L197" s="37"/>
      <c r="M197" s="37"/>
      <c r="N197" s="38"/>
      <c r="O197" s="39"/>
      <c r="P197" s="39"/>
      <c r="Q197" s="40">
        <f t="shared" si="421"/>
        <v>0</v>
      </c>
      <c r="R197" s="23"/>
      <c r="S197" s="37"/>
      <c r="T197" s="37"/>
      <c r="U197" s="37"/>
      <c r="V197" s="38"/>
      <c r="W197" s="39"/>
      <c r="X197" s="39"/>
      <c r="Y197" s="40">
        <f t="shared" si="422"/>
        <v>0</v>
      </c>
      <c r="Z197" s="23"/>
      <c r="AA197" s="37">
        <v>8</v>
      </c>
      <c r="AB197" s="37">
        <v>373</v>
      </c>
      <c r="AC197" s="37">
        <v>27</v>
      </c>
      <c r="AD197" s="38"/>
      <c r="AE197" s="39">
        <v>593</v>
      </c>
      <c r="AF197" s="39">
        <v>175</v>
      </c>
      <c r="AG197" s="40">
        <f t="shared" si="423"/>
        <v>0.2951096121416526</v>
      </c>
      <c r="AH197" s="23"/>
      <c r="AI197" s="37">
        <v>5.0999999999999996</v>
      </c>
      <c r="AJ197" s="37">
        <v>209</v>
      </c>
      <c r="AK197" s="37">
        <v>13</v>
      </c>
      <c r="AL197" s="38"/>
      <c r="AM197" s="39">
        <v>278</v>
      </c>
      <c r="AN197" s="39">
        <v>57</v>
      </c>
      <c r="AO197" s="40">
        <f t="shared" si="883"/>
        <v>0.20503597122302158</v>
      </c>
      <c r="AP197" s="23"/>
      <c r="AQ197" s="37">
        <v>8</v>
      </c>
      <c r="AR197" s="37">
        <v>349</v>
      </c>
      <c r="AS197" s="37">
        <v>22</v>
      </c>
      <c r="AT197" s="38"/>
      <c r="AU197" s="39">
        <v>491</v>
      </c>
      <c r="AV197" s="39">
        <v>83</v>
      </c>
      <c r="AW197" s="40">
        <f t="shared" si="425"/>
        <v>0.1690427698574338</v>
      </c>
      <c r="AX197" s="23"/>
      <c r="AY197" s="37">
        <v>8</v>
      </c>
      <c r="AZ197" s="37">
        <v>310</v>
      </c>
      <c r="BA197" s="37">
        <v>12</v>
      </c>
      <c r="BB197" s="38"/>
      <c r="BC197" s="39">
        <v>169</v>
      </c>
      <c r="BD197" s="39">
        <v>-204</v>
      </c>
      <c r="BE197" s="40">
        <f t="shared" si="426"/>
        <v>-1.2071005917159763</v>
      </c>
      <c r="BF197" s="23"/>
      <c r="BG197" s="37"/>
      <c r="BH197" s="37"/>
      <c r="BI197" s="37"/>
      <c r="BJ197" s="38"/>
      <c r="BK197" s="39"/>
      <c r="BL197" s="39"/>
      <c r="BM197" s="40">
        <f t="shared" si="427"/>
        <v>0</v>
      </c>
      <c r="BN197" s="23"/>
      <c r="BO197" s="37">
        <v>3</v>
      </c>
      <c r="BP197" s="37">
        <v>66</v>
      </c>
      <c r="BQ197" s="37">
        <v>4</v>
      </c>
      <c r="BR197" s="38"/>
      <c r="BS197" s="39">
        <v>92</v>
      </c>
      <c r="BT197" s="39">
        <v>-3</v>
      </c>
      <c r="BU197" s="40">
        <f t="shared" si="1616"/>
        <v>-3.2608695652173912E-2</v>
      </c>
      <c r="BV197" s="23"/>
      <c r="BW197" s="37"/>
      <c r="BX197" s="37"/>
      <c r="BY197" s="37"/>
      <c r="BZ197" s="38"/>
      <c r="CA197" s="39"/>
      <c r="CB197" s="39"/>
      <c r="CC197" s="40">
        <f t="shared" si="429"/>
        <v>0</v>
      </c>
      <c r="CD197" s="23"/>
      <c r="CE197" s="37">
        <v>7</v>
      </c>
      <c r="CF197" s="37">
        <v>442</v>
      </c>
      <c r="CG197" s="37">
        <v>21</v>
      </c>
      <c r="CH197" s="38"/>
      <c r="CI197" s="39">
        <v>409</v>
      </c>
      <c r="CJ197" s="39">
        <v>32</v>
      </c>
      <c r="CK197" s="40">
        <f t="shared" si="430"/>
        <v>7.823960880195599E-2</v>
      </c>
      <c r="CL197" s="23"/>
      <c r="CM197" s="37"/>
      <c r="CN197" s="37"/>
      <c r="CO197" s="37"/>
      <c r="CP197" s="38"/>
      <c r="CQ197" s="39"/>
      <c r="CR197" s="39"/>
      <c r="CS197" s="40">
        <f t="shared" si="431"/>
        <v>0</v>
      </c>
      <c r="CT197" s="23"/>
      <c r="CU197" s="37">
        <v>4.4000000000000004</v>
      </c>
      <c r="CV197" s="37">
        <v>267</v>
      </c>
      <c r="CW197" s="37">
        <v>13</v>
      </c>
      <c r="CX197" s="38"/>
      <c r="CY197" s="39">
        <v>271</v>
      </c>
      <c r="CZ197" s="39">
        <v>20</v>
      </c>
      <c r="DA197" s="40">
        <f t="shared" si="1625"/>
        <v>7.3800738007380073E-2</v>
      </c>
      <c r="DB197" s="23"/>
      <c r="DC197" s="37">
        <v>4.2</v>
      </c>
      <c r="DD197" s="37">
        <v>192</v>
      </c>
      <c r="DE197" s="37">
        <v>8</v>
      </c>
      <c r="DF197" s="38"/>
      <c r="DG197" s="39">
        <v>128</v>
      </c>
      <c r="DH197" s="39">
        <v>-58</v>
      </c>
      <c r="DI197" s="40">
        <f t="shared" si="433"/>
        <v>-0.453125</v>
      </c>
      <c r="DJ197" s="23"/>
      <c r="DK197" s="37"/>
      <c r="DL197" s="37"/>
      <c r="DM197" s="37"/>
      <c r="DN197" s="38"/>
      <c r="DO197" s="39"/>
      <c r="DP197" s="39"/>
      <c r="DQ197" s="40">
        <f t="shared" si="434"/>
        <v>0</v>
      </c>
      <c r="DR197" s="23"/>
      <c r="DS197" s="37"/>
      <c r="DT197" s="37"/>
      <c r="DU197" s="37"/>
      <c r="DV197" s="38"/>
      <c r="DW197" s="39"/>
      <c r="DX197" s="39"/>
      <c r="DY197" s="40">
        <f t="shared" si="435"/>
        <v>0</v>
      </c>
      <c r="DZ197" s="23"/>
      <c r="EA197" s="37">
        <v>7</v>
      </c>
      <c r="EB197" s="37">
        <v>443</v>
      </c>
      <c r="EC197" s="37">
        <v>29</v>
      </c>
      <c r="ED197" s="38"/>
      <c r="EE197" s="39">
        <v>447</v>
      </c>
      <c r="EF197" s="39">
        <v>63</v>
      </c>
      <c r="EG197" s="40">
        <f t="shared" si="436"/>
        <v>0.14093959731543623</v>
      </c>
      <c r="EH197" s="23"/>
      <c r="EI197" s="37"/>
      <c r="EJ197" s="37"/>
      <c r="EK197" s="37"/>
      <c r="EL197" s="38"/>
      <c r="EM197" s="39"/>
      <c r="EN197" s="39"/>
      <c r="EO197" s="40">
        <f t="shared" si="840"/>
        <v>0</v>
      </c>
      <c r="EP197" s="23"/>
      <c r="EQ197" s="37">
        <v>3.2</v>
      </c>
      <c r="ER197" s="37">
        <v>167</v>
      </c>
      <c r="ES197" s="37">
        <v>7</v>
      </c>
      <c r="ET197" s="38"/>
      <c r="EU197" s="39">
        <v>216</v>
      </c>
      <c r="EV197" s="39">
        <v>57</v>
      </c>
      <c r="EW197" s="40">
        <f t="shared" si="438"/>
        <v>0.2638888888888889</v>
      </c>
      <c r="EX197" s="23"/>
      <c r="EY197" s="37"/>
      <c r="EZ197" s="37"/>
      <c r="FA197" s="37"/>
      <c r="FB197" s="38"/>
      <c r="FC197" s="39"/>
      <c r="FD197" s="39"/>
      <c r="FE197" s="40">
        <f t="shared" si="439"/>
        <v>0</v>
      </c>
      <c r="FF197" s="23"/>
      <c r="FG197" s="37">
        <v>6</v>
      </c>
      <c r="FH197" s="37">
        <v>276</v>
      </c>
      <c r="FI197" s="37">
        <v>18</v>
      </c>
      <c r="FJ197" s="38"/>
      <c r="FK197" s="39">
        <v>320</v>
      </c>
      <c r="FL197" s="39">
        <v>44</v>
      </c>
      <c r="FM197" s="40">
        <f t="shared" si="440"/>
        <v>0.13750000000000001</v>
      </c>
      <c r="FN197" s="23"/>
    </row>
    <row r="198" spans="1:170" ht="16">
      <c r="A198" s="36">
        <v>42589</v>
      </c>
      <c r="B198" s="23"/>
      <c r="C198" s="132"/>
      <c r="D198" s="132"/>
      <c r="E198" s="132"/>
      <c r="F198" s="139"/>
      <c r="G198" s="140"/>
      <c r="H198" s="140"/>
      <c r="I198" s="141">
        <f t="shared" si="420"/>
        <v>0</v>
      </c>
      <c r="J198" s="23"/>
      <c r="K198" s="132"/>
      <c r="L198" s="132"/>
      <c r="M198" s="132"/>
      <c r="N198" s="139"/>
      <c r="O198" s="140"/>
      <c r="P198" s="140"/>
      <c r="Q198" s="141">
        <f t="shared" si="421"/>
        <v>0</v>
      </c>
      <c r="R198" s="23"/>
      <c r="S198" s="132"/>
      <c r="T198" s="132"/>
      <c r="U198" s="132"/>
      <c r="V198" s="139"/>
      <c r="W198" s="140"/>
      <c r="X198" s="140"/>
      <c r="Y198" s="141">
        <f t="shared" si="422"/>
        <v>0</v>
      </c>
      <c r="Z198" s="23"/>
      <c r="AA198" s="132">
        <v>8</v>
      </c>
      <c r="AB198" s="132">
        <v>343</v>
      </c>
      <c r="AC198" s="132">
        <v>30</v>
      </c>
      <c r="AD198" s="139"/>
      <c r="AE198" s="140">
        <v>627</v>
      </c>
      <c r="AF198" s="140">
        <v>248</v>
      </c>
      <c r="AG198" s="141">
        <f t="shared" si="423"/>
        <v>0.39553429027113235</v>
      </c>
      <c r="AH198" s="23"/>
      <c r="AI198" s="132">
        <v>3.3</v>
      </c>
      <c r="AJ198" s="132">
        <v>161</v>
      </c>
      <c r="AK198" s="132">
        <v>8</v>
      </c>
      <c r="AL198" s="139"/>
      <c r="AM198" s="140">
        <v>133</v>
      </c>
      <c r="AN198" s="140">
        <v>-13</v>
      </c>
      <c r="AO198" s="141">
        <f t="shared" si="883"/>
        <v>-9.7744360902255634E-2</v>
      </c>
      <c r="AP198" s="23"/>
      <c r="AQ198" s="132">
        <v>8</v>
      </c>
      <c r="AR198" s="132">
        <v>323</v>
      </c>
      <c r="AS198" s="132">
        <v>14</v>
      </c>
      <c r="AT198" s="142"/>
      <c r="AU198" s="140">
        <v>319</v>
      </c>
      <c r="AV198" s="140">
        <v>-53</v>
      </c>
      <c r="AW198" s="141">
        <f t="shared" si="425"/>
        <v>-0.16614420062695925</v>
      </c>
      <c r="AX198" s="23"/>
      <c r="AY198" s="132">
        <v>8</v>
      </c>
      <c r="AZ198" s="132">
        <v>230</v>
      </c>
      <c r="BA198" s="132">
        <v>15</v>
      </c>
      <c r="BB198" s="139"/>
      <c r="BC198" s="140">
        <v>296</v>
      </c>
      <c r="BD198" s="140">
        <v>-17</v>
      </c>
      <c r="BE198" s="141">
        <f t="shared" si="426"/>
        <v>-5.7432432432432436E-2</v>
      </c>
      <c r="BF198" s="23"/>
      <c r="BG198" s="132"/>
      <c r="BH198" s="132"/>
      <c r="BI198" s="132"/>
      <c r="BJ198" s="139"/>
      <c r="BK198" s="140"/>
      <c r="BL198" s="140"/>
      <c r="BM198" s="141">
        <f t="shared" si="427"/>
        <v>0</v>
      </c>
      <c r="BN198" s="23"/>
      <c r="BO198" s="132">
        <v>2.5</v>
      </c>
      <c r="BP198" s="132">
        <v>37</v>
      </c>
      <c r="BQ198" s="132">
        <v>3</v>
      </c>
      <c r="BR198" s="139"/>
      <c r="BS198" s="140">
        <v>83</v>
      </c>
      <c r="BT198" s="140">
        <v>17</v>
      </c>
      <c r="BU198" s="141">
        <f t="shared" si="1616"/>
        <v>0.20481927710843373</v>
      </c>
      <c r="BV198" s="23"/>
      <c r="BW198" s="132"/>
      <c r="BX198" s="132"/>
      <c r="BY198" s="132"/>
      <c r="BZ198" s="139"/>
      <c r="CA198" s="140"/>
      <c r="CB198" s="140"/>
      <c r="CC198" s="141">
        <f t="shared" si="429"/>
        <v>0</v>
      </c>
      <c r="CD198" s="23"/>
      <c r="CE198" s="132">
        <v>7.3</v>
      </c>
      <c r="CF198" s="132">
        <v>439</v>
      </c>
      <c r="CG198" s="132">
        <v>23</v>
      </c>
      <c r="CH198" s="139"/>
      <c r="CI198" s="140">
        <v>315</v>
      </c>
      <c r="CJ198" s="140">
        <v>-4</v>
      </c>
      <c r="CK198" s="141">
        <f t="shared" si="430"/>
        <v>-1.2698412698412698E-2</v>
      </c>
      <c r="CL198" s="23"/>
      <c r="CM198" s="132"/>
      <c r="CN198" s="132"/>
      <c r="CO198" s="132"/>
      <c r="CP198" s="139"/>
      <c r="CQ198" s="140"/>
      <c r="CR198" s="140"/>
      <c r="CS198" s="141">
        <f t="shared" si="431"/>
        <v>0</v>
      </c>
      <c r="CT198" s="23"/>
      <c r="CU198" s="132">
        <v>5.3</v>
      </c>
      <c r="CV198" s="132">
        <v>323</v>
      </c>
      <c r="CW198" s="132">
        <v>14</v>
      </c>
      <c r="CX198" s="139"/>
      <c r="CY198" s="140">
        <v>258</v>
      </c>
      <c r="CZ198" s="140">
        <v>-23</v>
      </c>
      <c r="DA198" s="141">
        <f t="shared" si="1625"/>
        <v>-8.9147286821705432E-2</v>
      </c>
      <c r="DB198" s="23"/>
      <c r="DC198" s="132">
        <v>4.2</v>
      </c>
      <c r="DD198" s="132">
        <v>258</v>
      </c>
      <c r="DE198" s="132">
        <v>11</v>
      </c>
      <c r="DF198" s="139"/>
      <c r="DG198" s="140">
        <v>204</v>
      </c>
      <c r="DH198" s="140">
        <v>-3</v>
      </c>
      <c r="DI198" s="141">
        <f t="shared" si="433"/>
        <v>-1.4705882352941176E-2</v>
      </c>
      <c r="DJ198" s="23"/>
      <c r="DK198" s="132"/>
      <c r="DL198" s="132"/>
      <c r="DM198" s="132"/>
      <c r="DN198" s="139"/>
      <c r="DO198" s="140"/>
      <c r="DP198" s="140"/>
      <c r="DQ198" s="141">
        <f t="shared" si="434"/>
        <v>0</v>
      </c>
      <c r="DR198" s="23"/>
      <c r="DS198" s="132"/>
      <c r="DT198" s="132"/>
      <c r="DU198" s="132"/>
      <c r="DV198" s="139"/>
      <c r="DW198" s="140"/>
      <c r="DX198" s="140"/>
      <c r="DY198" s="141">
        <f t="shared" si="435"/>
        <v>0</v>
      </c>
      <c r="DZ198" s="23"/>
      <c r="EA198" s="132">
        <v>7.4</v>
      </c>
      <c r="EB198" s="132">
        <v>452</v>
      </c>
      <c r="EC198" s="132">
        <v>35</v>
      </c>
      <c r="ED198" s="139"/>
      <c r="EE198" s="140">
        <v>400</v>
      </c>
      <c r="EF198" s="140">
        <v>33</v>
      </c>
      <c r="EG198" s="141">
        <f t="shared" si="436"/>
        <v>8.2500000000000004E-2</v>
      </c>
      <c r="EH198" s="23"/>
      <c r="EI198" s="132"/>
      <c r="EJ198" s="132"/>
      <c r="EK198" s="132"/>
      <c r="EL198" s="139"/>
      <c r="EM198" s="140"/>
      <c r="EN198" s="140"/>
      <c r="EO198" s="141">
        <f t="shared" si="840"/>
        <v>0</v>
      </c>
      <c r="EP198" s="23"/>
      <c r="EQ198" s="132">
        <v>3.5</v>
      </c>
      <c r="ER198" s="132">
        <v>236</v>
      </c>
      <c r="ES198" s="132">
        <v>6</v>
      </c>
      <c r="ET198" s="139"/>
      <c r="EU198" s="140">
        <v>230</v>
      </c>
      <c r="EV198" s="140">
        <v>29</v>
      </c>
      <c r="EW198" s="141">
        <f t="shared" si="438"/>
        <v>0.12608695652173912</v>
      </c>
      <c r="EX198" s="23"/>
      <c r="EY198" s="132"/>
      <c r="EZ198" s="132"/>
      <c r="FA198" s="132"/>
      <c r="FB198" s="139"/>
      <c r="FC198" s="140"/>
      <c r="FD198" s="140"/>
      <c r="FE198" s="141">
        <f t="shared" si="439"/>
        <v>0</v>
      </c>
      <c r="FF198" s="23"/>
      <c r="FG198" s="132">
        <v>6</v>
      </c>
      <c r="FH198" s="132">
        <v>232</v>
      </c>
      <c r="FI198" s="132">
        <v>19</v>
      </c>
      <c r="FJ198" s="139"/>
      <c r="FK198" s="140">
        <v>434.94</v>
      </c>
      <c r="FL198" s="140">
        <v>182</v>
      </c>
      <c r="FM198" s="141">
        <f t="shared" si="440"/>
        <v>0.41844852163516805</v>
      </c>
      <c r="FN198" s="23"/>
    </row>
    <row r="199" spans="1:170" ht="16">
      <c r="A199" s="36">
        <v>42590</v>
      </c>
      <c r="B199" s="23"/>
      <c r="C199" s="132"/>
      <c r="D199" s="132"/>
      <c r="E199" s="132"/>
      <c r="F199" s="139"/>
      <c r="G199" s="140"/>
      <c r="H199" s="140"/>
      <c r="I199" s="141">
        <f t="shared" si="420"/>
        <v>0</v>
      </c>
      <c r="J199" s="23"/>
      <c r="K199" s="132"/>
      <c r="L199" s="132"/>
      <c r="M199" s="132"/>
      <c r="N199" s="139"/>
      <c r="O199" s="140"/>
      <c r="P199" s="140"/>
      <c r="Q199" s="141">
        <f t="shared" si="421"/>
        <v>0</v>
      </c>
      <c r="R199" s="23"/>
      <c r="S199" s="132"/>
      <c r="T199" s="132"/>
      <c r="U199" s="132"/>
      <c r="V199" s="139"/>
      <c r="W199" s="140"/>
      <c r="X199" s="140"/>
      <c r="Y199" s="141">
        <f t="shared" si="422"/>
        <v>0</v>
      </c>
      <c r="Z199" s="23"/>
      <c r="AA199" s="132">
        <v>8</v>
      </c>
      <c r="AB199" s="132">
        <v>450</v>
      </c>
      <c r="AC199" s="132">
        <v>43</v>
      </c>
      <c r="AD199" s="139"/>
      <c r="AE199" s="140">
        <v>635</v>
      </c>
      <c r="AF199" s="140">
        <v>174</v>
      </c>
      <c r="AG199" s="141">
        <f t="shared" si="423"/>
        <v>0.27401574803149609</v>
      </c>
      <c r="AH199" s="23"/>
      <c r="AI199" s="132"/>
      <c r="AJ199" s="132"/>
      <c r="AK199" s="132"/>
      <c r="AL199" s="139"/>
      <c r="AM199" s="140"/>
      <c r="AN199" s="140"/>
      <c r="AO199" s="141">
        <f t="shared" si="883"/>
        <v>0</v>
      </c>
      <c r="AP199" s="23"/>
      <c r="AQ199" s="132">
        <v>8</v>
      </c>
      <c r="AR199" s="132">
        <v>445</v>
      </c>
      <c r="AS199" s="132">
        <v>12</v>
      </c>
      <c r="AT199" s="139"/>
      <c r="AU199" s="140">
        <v>321</v>
      </c>
      <c r="AV199" s="140">
        <v>-13.7</v>
      </c>
      <c r="AW199" s="141">
        <f t="shared" si="425"/>
        <v>-4.2679127725856698E-2</v>
      </c>
      <c r="AX199" s="23"/>
      <c r="AY199" s="132">
        <v>8</v>
      </c>
      <c r="AZ199" s="132">
        <v>266</v>
      </c>
      <c r="BA199" s="132">
        <v>18</v>
      </c>
      <c r="BB199" s="139"/>
      <c r="BC199" s="140">
        <v>547</v>
      </c>
      <c r="BD199" s="140">
        <v>200</v>
      </c>
      <c r="BE199" s="141">
        <f t="shared" si="426"/>
        <v>0.3656307129798903</v>
      </c>
      <c r="BF199" s="23"/>
      <c r="BG199" s="132"/>
      <c r="BH199" s="132"/>
      <c r="BI199" s="132"/>
      <c r="BJ199" s="139"/>
      <c r="BK199" s="140"/>
      <c r="BL199" s="140"/>
      <c r="BM199" s="141">
        <f t="shared" si="427"/>
        <v>0</v>
      </c>
      <c r="BN199" s="23"/>
      <c r="BO199" s="132"/>
      <c r="BP199" s="132"/>
      <c r="BQ199" s="132"/>
      <c r="BR199" s="139"/>
      <c r="BS199" s="140"/>
      <c r="BT199" s="140"/>
      <c r="BU199" s="141">
        <f t="shared" si="1616"/>
        <v>0</v>
      </c>
      <c r="BV199" s="23"/>
      <c r="BW199" s="132"/>
      <c r="BX199" s="132"/>
      <c r="BY199" s="132"/>
      <c r="BZ199" s="139"/>
      <c r="CA199" s="140"/>
      <c r="CB199" s="140"/>
      <c r="CC199" s="141">
        <f t="shared" si="429"/>
        <v>0</v>
      </c>
      <c r="CD199" s="23"/>
      <c r="CE199" s="132">
        <v>8</v>
      </c>
      <c r="CF199" s="132">
        <v>465</v>
      </c>
      <c r="CG199" s="132">
        <v>15</v>
      </c>
      <c r="CH199" s="139"/>
      <c r="CI199" s="140">
        <v>585</v>
      </c>
      <c r="CJ199" s="140">
        <v>174</v>
      </c>
      <c r="CK199" s="141">
        <f t="shared" si="430"/>
        <v>0.29743589743589743</v>
      </c>
      <c r="CL199" s="23"/>
      <c r="CM199" s="132">
        <v>2.1</v>
      </c>
      <c r="CN199" s="132">
        <v>113</v>
      </c>
      <c r="CO199" s="132">
        <v>2</v>
      </c>
      <c r="CP199" s="139"/>
      <c r="CQ199" s="140">
        <v>70</v>
      </c>
      <c r="CR199" s="140">
        <v>-34</v>
      </c>
      <c r="CS199" s="141">
        <f t="shared" si="431"/>
        <v>-0.48571428571428571</v>
      </c>
      <c r="CT199" s="23"/>
      <c r="CU199" s="132">
        <v>6</v>
      </c>
      <c r="CV199" s="132">
        <v>340</v>
      </c>
      <c r="CW199" s="132">
        <v>15</v>
      </c>
      <c r="CX199" s="139"/>
      <c r="CY199" s="140">
        <v>392</v>
      </c>
      <c r="CZ199" s="140">
        <v>65</v>
      </c>
      <c r="DA199" s="141">
        <f t="shared" si="1625"/>
        <v>0.16581632653061223</v>
      </c>
      <c r="DB199" s="23"/>
      <c r="DC199" s="132">
        <v>5.2</v>
      </c>
      <c r="DD199" s="132">
        <v>204</v>
      </c>
      <c r="DE199" s="132">
        <v>14</v>
      </c>
      <c r="DF199" s="139"/>
      <c r="DG199" s="140">
        <v>284</v>
      </c>
      <c r="DH199" s="140">
        <v>73</v>
      </c>
      <c r="DI199" s="141">
        <f t="shared" si="433"/>
        <v>0.25704225352112675</v>
      </c>
      <c r="DJ199" s="23"/>
      <c r="DK199" s="132"/>
      <c r="DL199" s="132"/>
      <c r="DM199" s="132"/>
      <c r="DN199" s="139"/>
      <c r="DO199" s="140"/>
      <c r="DP199" s="140"/>
      <c r="DQ199" s="141">
        <f t="shared" si="434"/>
        <v>0</v>
      </c>
      <c r="DR199" s="23"/>
      <c r="DS199" s="132"/>
      <c r="DT199" s="132"/>
      <c r="DU199" s="132"/>
      <c r="DV199" s="139"/>
      <c r="DW199" s="140"/>
      <c r="DX199" s="140"/>
      <c r="DY199" s="141">
        <f t="shared" si="435"/>
        <v>0</v>
      </c>
      <c r="DZ199" s="23"/>
      <c r="EA199" s="132"/>
      <c r="EB199" s="132"/>
      <c r="EC199" s="132"/>
      <c r="ED199" s="139"/>
      <c r="EE199" s="140"/>
      <c r="EF199" s="140"/>
      <c r="EG199" s="141">
        <f t="shared" si="436"/>
        <v>0</v>
      </c>
      <c r="EH199" s="23"/>
      <c r="EI199" s="132"/>
      <c r="EJ199" s="132"/>
      <c r="EK199" s="132"/>
      <c r="EL199" s="139"/>
      <c r="EM199" s="140"/>
      <c r="EN199" s="140"/>
      <c r="EO199" s="141">
        <f t="shared" si="840"/>
        <v>0</v>
      </c>
      <c r="EP199" s="23"/>
      <c r="EQ199" s="132">
        <v>4</v>
      </c>
      <c r="ER199" s="132">
        <v>238</v>
      </c>
      <c r="ES199" s="132">
        <v>13</v>
      </c>
      <c r="ET199" s="139"/>
      <c r="EU199" s="140">
        <v>419</v>
      </c>
      <c r="EV199" s="140">
        <v>205</v>
      </c>
      <c r="EW199" s="141">
        <f t="shared" si="438"/>
        <v>0.48926014319809069</v>
      </c>
      <c r="EX199" s="23"/>
      <c r="EY199" s="132"/>
      <c r="EZ199" s="132"/>
      <c r="FA199" s="132"/>
      <c r="FB199" s="139"/>
      <c r="FC199" s="140"/>
      <c r="FD199" s="140"/>
      <c r="FE199" s="141">
        <f t="shared" si="439"/>
        <v>0</v>
      </c>
      <c r="FF199" s="23"/>
      <c r="FG199" s="132">
        <v>6.1</v>
      </c>
      <c r="FH199" s="132">
        <v>286</v>
      </c>
      <c r="FI199" s="132">
        <v>18</v>
      </c>
      <c r="FJ199" s="139"/>
      <c r="FK199" s="140">
        <v>248</v>
      </c>
      <c r="FL199" s="140">
        <v>-34</v>
      </c>
      <c r="FM199" s="141">
        <f t="shared" si="440"/>
        <v>-0.13709677419354838</v>
      </c>
      <c r="FN199" s="23"/>
    </row>
    <row r="200" spans="1:170" ht="16">
      <c r="A200" s="36">
        <v>42591</v>
      </c>
      <c r="B200" s="23"/>
      <c r="C200" s="132"/>
      <c r="D200" s="132"/>
      <c r="E200" s="132"/>
      <c r="F200" s="139"/>
      <c r="G200" s="140"/>
      <c r="H200" s="140"/>
      <c r="I200" s="141">
        <f t="shared" si="420"/>
        <v>0</v>
      </c>
      <c r="J200" s="23"/>
      <c r="K200" s="132"/>
      <c r="L200" s="132"/>
      <c r="M200" s="132"/>
      <c r="N200" s="139"/>
      <c r="O200" s="140"/>
      <c r="P200" s="140"/>
      <c r="Q200" s="141">
        <f t="shared" si="421"/>
        <v>0</v>
      </c>
      <c r="R200" s="23"/>
      <c r="S200" s="132"/>
      <c r="T200" s="132"/>
      <c r="U200" s="132"/>
      <c r="V200" s="139"/>
      <c r="W200" s="140"/>
      <c r="X200" s="140"/>
      <c r="Y200" s="141">
        <f t="shared" si="422"/>
        <v>0</v>
      </c>
      <c r="Z200" s="23"/>
      <c r="AA200" s="132">
        <v>8</v>
      </c>
      <c r="AB200" s="132">
        <v>342</v>
      </c>
      <c r="AC200" s="132">
        <v>28</v>
      </c>
      <c r="AD200" s="139"/>
      <c r="AE200" s="140">
        <v>450</v>
      </c>
      <c r="AF200" s="140">
        <v>133</v>
      </c>
      <c r="AG200" s="141">
        <f t="shared" si="423"/>
        <v>0.29555555555555557</v>
      </c>
      <c r="AH200" s="23"/>
      <c r="AI200" s="132">
        <v>4</v>
      </c>
      <c r="AJ200" s="132">
        <v>198</v>
      </c>
      <c r="AK200" s="132">
        <v>13</v>
      </c>
      <c r="AL200" s="139"/>
      <c r="AM200" s="140">
        <v>235</v>
      </c>
      <c r="AN200" s="140">
        <v>91</v>
      </c>
      <c r="AO200" s="141">
        <f t="shared" si="883"/>
        <v>0.38723404255319149</v>
      </c>
      <c r="AP200" s="23"/>
      <c r="AQ200" s="132">
        <v>8</v>
      </c>
      <c r="AR200" s="132">
        <v>288</v>
      </c>
      <c r="AS200" s="132">
        <v>11</v>
      </c>
      <c r="AT200" s="139"/>
      <c r="AU200" s="140">
        <v>291</v>
      </c>
      <c r="AV200" s="140">
        <v>-13</v>
      </c>
      <c r="AW200" s="141">
        <f t="shared" si="425"/>
        <v>-4.4673539518900345E-2</v>
      </c>
      <c r="AX200" s="23"/>
      <c r="AY200" s="132">
        <v>8</v>
      </c>
      <c r="AZ200" s="132">
        <v>270</v>
      </c>
      <c r="BA200" s="132">
        <v>8</v>
      </c>
      <c r="BB200" s="139"/>
      <c r="BC200" s="140">
        <v>292</v>
      </c>
      <c r="BD200" s="140">
        <v>7</v>
      </c>
      <c r="BE200" s="141">
        <f t="shared" si="426"/>
        <v>2.3972602739726026E-2</v>
      </c>
      <c r="BF200" s="23"/>
      <c r="BG200" s="132"/>
      <c r="BH200" s="132"/>
      <c r="BI200" s="132"/>
      <c r="BJ200" s="139"/>
      <c r="BK200" s="140"/>
      <c r="BL200" s="140"/>
      <c r="BM200" s="141">
        <f t="shared" si="427"/>
        <v>0</v>
      </c>
      <c r="BN200" s="23"/>
      <c r="BO200" s="132">
        <v>3.2</v>
      </c>
      <c r="BP200" s="132">
        <v>89</v>
      </c>
      <c r="BQ200" s="132">
        <v>6</v>
      </c>
      <c r="BR200" s="139"/>
      <c r="BS200" s="140">
        <v>183</v>
      </c>
      <c r="BT200" s="140">
        <v>94</v>
      </c>
      <c r="BU200" s="141">
        <f t="shared" si="1616"/>
        <v>0.51366120218579236</v>
      </c>
      <c r="BV200" s="23"/>
      <c r="BW200" s="132"/>
      <c r="BX200" s="132"/>
      <c r="BY200" s="132"/>
      <c r="BZ200" s="139"/>
      <c r="CA200" s="140"/>
      <c r="CB200" s="140"/>
      <c r="CC200" s="141">
        <f t="shared" si="429"/>
        <v>0</v>
      </c>
      <c r="CD200" s="23"/>
      <c r="CE200" s="132">
        <v>8</v>
      </c>
      <c r="CF200" s="132">
        <v>407</v>
      </c>
      <c r="CG200" s="132">
        <v>24</v>
      </c>
      <c r="CH200" s="139"/>
      <c r="CI200" s="140">
        <v>474</v>
      </c>
      <c r="CJ200" s="140">
        <v>194</v>
      </c>
      <c r="CK200" s="141">
        <f t="shared" si="430"/>
        <v>0.40928270042194093</v>
      </c>
      <c r="CL200" s="23"/>
      <c r="CM200" s="132">
        <v>2</v>
      </c>
      <c r="CN200" s="132">
        <v>80</v>
      </c>
      <c r="CO200" s="132">
        <v>4</v>
      </c>
      <c r="CP200" s="139"/>
      <c r="CQ200" s="140">
        <v>84</v>
      </c>
      <c r="CR200" s="140">
        <v>18</v>
      </c>
      <c r="CS200" s="141">
        <f t="shared" si="431"/>
        <v>0.21428571428571427</v>
      </c>
      <c r="CT200" s="23"/>
      <c r="CU200" s="132">
        <v>8</v>
      </c>
      <c r="CV200" s="132">
        <v>571</v>
      </c>
      <c r="CW200" s="132">
        <v>29</v>
      </c>
      <c r="CX200" s="139"/>
      <c r="CY200" s="140">
        <v>433</v>
      </c>
      <c r="CZ200" s="140">
        <v>133</v>
      </c>
      <c r="DA200" s="141">
        <f t="shared" si="1625"/>
        <v>0.30715935334872979</v>
      </c>
      <c r="DB200" s="23"/>
      <c r="DC200" s="132">
        <v>8</v>
      </c>
      <c r="DD200" s="132">
        <v>415</v>
      </c>
      <c r="DE200" s="132">
        <v>22</v>
      </c>
      <c r="DF200" s="139"/>
      <c r="DG200" s="140">
        <v>358</v>
      </c>
      <c r="DH200" s="140">
        <v>130</v>
      </c>
      <c r="DI200" s="141">
        <f t="shared" si="433"/>
        <v>0.36312849162011174</v>
      </c>
      <c r="DJ200" s="23"/>
      <c r="DK200" s="132"/>
      <c r="DL200" s="132"/>
      <c r="DM200" s="132"/>
      <c r="DN200" s="139"/>
      <c r="DO200" s="140"/>
      <c r="DP200" s="140"/>
      <c r="DQ200" s="141">
        <f t="shared" si="434"/>
        <v>0</v>
      </c>
      <c r="DR200" s="23"/>
      <c r="DS200" s="132"/>
      <c r="DT200" s="132"/>
      <c r="DU200" s="132"/>
      <c r="DV200" s="139"/>
      <c r="DW200" s="140"/>
      <c r="DX200" s="140"/>
      <c r="DY200" s="141">
        <f t="shared" si="435"/>
        <v>0</v>
      </c>
      <c r="DZ200" s="23"/>
      <c r="EA200" s="132">
        <v>4</v>
      </c>
      <c r="EB200" s="132">
        <v>221</v>
      </c>
      <c r="EC200" s="132">
        <v>22</v>
      </c>
      <c r="ED200" s="139"/>
      <c r="EE200" s="140">
        <v>488</v>
      </c>
      <c r="EF200" s="140">
        <v>340</v>
      </c>
      <c r="EG200" s="141">
        <f t="shared" si="436"/>
        <v>0.69672131147540983</v>
      </c>
      <c r="EH200" s="23"/>
      <c r="EI200" s="132"/>
      <c r="EJ200" s="132"/>
      <c r="EK200" s="132"/>
      <c r="EL200" s="139"/>
      <c r="EM200" s="140"/>
      <c r="EN200" s="140"/>
      <c r="EO200" s="141">
        <f t="shared" si="840"/>
        <v>0</v>
      </c>
      <c r="EP200" s="23"/>
      <c r="EQ200" s="132">
        <v>4</v>
      </c>
      <c r="ER200" s="132">
        <v>267</v>
      </c>
      <c r="ES200" s="132">
        <v>7</v>
      </c>
      <c r="ET200" s="139"/>
      <c r="EU200" s="140">
        <v>260</v>
      </c>
      <c r="EV200" s="140">
        <v>93</v>
      </c>
      <c r="EW200" s="141">
        <f t="shared" si="438"/>
        <v>0.3576923076923077</v>
      </c>
      <c r="EX200" s="23"/>
      <c r="EY200" s="132"/>
      <c r="EZ200" s="132"/>
      <c r="FA200" s="132"/>
      <c r="FB200" s="139"/>
      <c r="FC200" s="140"/>
      <c r="FD200" s="140"/>
      <c r="FE200" s="141">
        <f t="shared" si="439"/>
        <v>0</v>
      </c>
      <c r="FF200" s="23"/>
      <c r="FG200" s="132">
        <v>6</v>
      </c>
      <c r="FH200" s="132">
        <v>244</v>
      </c>
      <c r="FI200" s="132">
        <v>18</v>
      </c>
      <c r="FJ200" s="139"/>
      <c r="FK200" s="140">
        <v>393</v>
      </c>
      <c r="FL200" s="140">
        <v>194</v>
      </c>
      <c r="FM200" s="141">
        <f t="shared" si="440"/>
        <v>0.49363867684478374</v>
      </c>
      <c r="FN200" s="23"/>
    </row>
    <row r="201" spans="1:170" ht="16">
      <c r="A201" s="48" t="s">
        <v>42</v>
      </c>
      <c r="B201" s="23"/>
      <c r="C201" s="49">
        <f t="shared" ref="C201:E201" si="1684">SUM(C196:C200)</f>
        <v>0</v>
      </c>
      <c r="D201" s="49">
        <f t="shared" si="1684"/>
        <v>0</v>
      </c>
      <c r="E201" s="49">
        <f t="shared" si="1684"/>
        <v>0</v>
      </c>
      <c r="F201" s="50">
        <f>IFERROR(SUM(D201/E201),0)</f>
        <v>0</v>
      </c>
      <c r="G201" s="51">
        <f t="shared" ref="G201:H201" si="1685">SUM(G196:G200)</f>
        <v>0</v>
      </c>
      <c r="H201" s="51">
        <f t="shared" si="1685"/>
        <v>0</v>
      </c>
      <c r="I201" s="52">
        <f t="shared" si="420"/>
        <v>0</v>
      </c>
      <c r="J201" s="23"/>
      <c r="K201" s="49">
        <f t="shared" ref="K201:M201" si="1686">SUM(K196:K200)</f>
        <v>0</v>
      </c>
      <c r="L201" s="49">
        <f t="shared" si="1686"/>
        <v>0</v>
      </c>
      <c r="M201" s="49">
        <f t="shared" si="1686"/>
        <v>0</v>
      </c>
      <c r="N201" s="50">
        <f>IFERROR(SUM(L201/M201),0)</f>
        <v>0</v>
      </c>
      <c r="O201" s="51">
        <f t="shared" ref="O201:P201" si="1687">SUM(O196:O200)</f>
        <v>0</v>
      </c>
      <c r="P201" s="51">
        <f t="shared" si="1687"/>
        <v>0</v>
      </c>
      <c r="Q201" s="52">
        <f t="shared" si="421"/>
        <v>0</v>
      </c>
      <c r="R201" s="23"/>
      <c r="S201" s="49">
        <f t="shared" ref="S201:U201" si="1688">SUM(S196:S200)</f>
        <v>0</v>
      </c>
      <c r="T201" s="49">
        <f t="shared" si="1688"/>
        <v>0</v>
      </c>
      <c r="U201" s="49">
        <f t="shared" si="1688"/>
        <v>0</v>
      </c>
      <c r="V201" s="50">
        <f>IFERROR(SUM(T201/U201),0)</f>
        <v>0</v>
      </c>
      <c r="W201" s="51">
        <f t="shared" ref="W201:X201" si="1689">SUM(W196:W200)</f>
        <v>0</v>
      </c>
      <c r="X201" s="51">
        <f t="shared" si="1689"/>
        <v>0</v>
      </c>
      <c r="Y201" s="52">
        <f t="shared" si="422"/>
        <v>0</v>
      </c>
      <c r="Z201" s="23"/>
      <c r="AA201" s="49">
        <f t="shared" ref="AA201:AC201" si="1690">SUM(AA196:AA200)</f>
        <v>40</v>
      </c>
      <c r="AB201" s="49">
        <f t="shared" si="1690"/>
        <v>1874</v>
      </c>
      <c r="AC201" s="49">
        <f t="shared" si="1690"/>
        <v>161</v>
      </c>
      <c r="AD201" s="50">
        <f>IFERROR(SUM(AB201/AC201),0)</f>
        <v>11.639751552795031</v>
      </c>
      <c r="AE201" s="51">
        <f t="shared" ref="AE201:AF201" si="1691">SUM(AE196:AE200)</f>
        <v>2923</v>
      </c>
      <c r="AF201" s="51">
        <f t="shared" si="1691"/>
        <v>912</v>
      </c>
      <c r="AG201" s="52">
        <f t="shared" si="423"/>
        <v>0.31200821074238794</v>
      </c>
      <c r="AH201" s="23"/>
      <c r="AI201" s="49">
        <f t="shared" ref="AI201:AK201" si="1692">SUM(AI196:AI200)</f>
        <v>17.8</v>
      </c>
      <c r="AJ201" s="49">
        <f t="shared" si="1692"/>
        <v>838</v>
      </c>
      <c r="AK201" s="49">
        <f t="shared" si="1692"/>
        <v>58</v>
      </c>
      <c r="AL201" s="50">
        <f>IFERROR(SUM(AJ201/AK201),0)</f>
        <v>14.448275862068966</v>
      </c>
      <c r="AM201" s="51">
        <f t="shared" ref="AM201:AN201" si="1693">SUM(AM196:AM200)</f>
        <v>1174</v>
      </c>
      <c r="AN201" s="51">
        <f t="shared" si="1693"/>
        <v>386</v>
      </c>
      <c r="AO201" s="52">
        <f t="shared" si="883"/>
        <v>0.32879045996592843</v>
      </c>
      <c r="AP201" s="23"/>
      <c r="AQ201" s="49">
        <f t="shared" ref="AQ201:AS201" si="1694">SUM(AQ196:AQ200)</f>
        <v>40</v>
      </c>
      <c r="AR201" s="49">
        <f t="shared" si="1694"/>
        <v>1745</v>
      </c>
      <c r="AS201" s="49">
        <f t="shared" si="1694"/>
        <v>68</v>
      </c>
      <c r="AT201" s="50">
        <f>IFERROR(SUM(AR201/AS201),0)</f>
        <v>25.661764705882351</v>
      </c>
      <c r="AU201" s="51">
        <f t="shared" ref="AU201:AV201" si="1695">SUM(AU196:AU200)</f>
        <v>1620</v>
      </c>
      <c r="AV201" s="51">
        <f t="shared" si="1695"/>
        <v>-221.7</v>
      </c>
      <c r="AW201" s="52">
        <f t="shared" si="425"/>
        <v>-0.13685185185185184</v>
      </c>
      <c r="AX201" s="23"/>
      <c r="AY201" s="49">
        <f t="shared" ref="AY201:BA201" si="1696">SUM(AY196:AY200)</f>
        <v>40</v>
      </c>
      <c r="AZ201" s="49">
        <f t="shared" si="1696"/>
        <v>1327</v>
      </c>
      <c r="BA201" s="49">
        <f t="shared" si="1696"/>
        <v>67</v>
      </c>
      <c r="BB201" s="50">
        <f>IFERROR(SUM(AZ201/BA201),0)</f>
        <v>19.805970149253731</v>
      </c>
      <c r="BC201" s="51">
        <f t="shared" ref="BC201:BD201" si="1697">SUM(BC196:BC200)</f>
        <v>1587</v>
      </c>
      <c r="BD201" s="51">
        <f t="shared" si="1697"/>
        <v>-86</v>
      </c>
      <c r="BE201" s="52">
        <f t="shared" si="426"/>
        <v>-5.4190296156269691E-2</v>
      </c>
      <c r="BF201" s="23"/>
      <c r="BG201" s="49">
        <f t="shared" ref="BG201:BI201" si="1698">SUM(BG196:BG200)</f>
        <v>0</v>
      </c>
      <c r="BH201" s="49">
        <f t="shared" si="1698"/>
        <v>0</v>
      </c>
      <c r="BI201" s="49">
        <f t="shared" si="1698"/>
        <v>0</v>
      </c>
      <c r="BJ201" s="50">
        <f>IFERROR(SUM(BH201/BI201),0)</f>
        <v>0</v>
      </c>
      <c r="BK201" s="51">
        <f t="shared" ref="BK201:BL201" si="1699">SUM(BK196:BK200)</f>
        <v>0</v>
      </c>
      <c r="BL201" s="51">
        <f t="shared" si="1699"/>
        <v>0</v>
      </c>
      <c r="BM201" s="52">
        <f t="shared" si="427"/>
        <v>0</v>
      </c>
      <c r="BN201" s="23"/>
      <c r="BO201" s="49">
        <f t="shared" ref="BO201:BQ201" si="1700">SUM(BO196:BO200)</f>
        <v>11.7</v>
      </c>
      <c r="BP201" s="49">
        <f t="shared" si="1700"/>
        <v>270</v>
      </c>
      <c r="BQ201" s="49">
        <f t="shared" si="1700"/>
        <v>20</v>
      </c>
      <c r="BR201" s="50">
        <f>IFERROR(SUM(BP201/BQ201),0)</f>
        <v>13.5</v>
      </c>
      <c r="BS201" s="51">
        <f t="shared" ref="BS201:BT201" si="1701">SUM(BS196:BS200)</f>
        <v>547</v>
      </c>
      <c r="BT201" s="51">
        <f t="shared" si="1701"/>
        <v>184</v>
      </c>
      <c r="BU201" s="52">
        <f t="shared" si="1616"/>
        <v>0.33638025594149906</v>
      </c>
      <c r="BV201" s="23"/>
      <c r="BW201" s="49">
        <f t="shared" ref="BW201:BY201" si="1702">SUM(BW196:BW200)</f>
        <v>0</v>
      </c>
      <c r="BX201" s="49">
        <f t="shared" si="1702"/>
        <v>0</v>
      </c>
      <c r="BY201" s="49">
        <f t="shared" si="1702"/>
        <v>0</v>
      </c>
      <c r="BZ201" s="50">
        <f>IFERROR(SUM(BX201/BY201),0)</f>
        <v>0</v>
      </c>
      <c r="CA201" s="51">
        <f t="shared" ref="CA201:CB201" si="1703">SUM(CA196:CA200)</f>
        <v>0</v>
      </c>
      <c r="CB201" s="51">
        <f t="shared" si="1703"/>
        <v>0</v>
      </c>
      <c r="CC201" s="52">
        <f t="shared" si="429"/>
        <v>0</v>
      </c>
      <c r="CD201" s="23"/>
      <c r="CE201" s="49">
        <f t="shared" ref="CE201:CG201" si="1704">SUM(CE196:CE200)</f>
        <v>38.299999999999997</v>
      </c>
      <c r="CF201" s="49">
        <f t="shared" si="1704"/>
        <v>2190</v>
      </c>
      <c r="CG201" s="49">
        <f t="shared" si="1704"/>
        <v>118</v>
      </c>
      <c r="CH201" s="50">
        <f>IFERROR(SUM(CF201/CG201),0)</f>
        <v>18.559322033898304</v>
      </c>
      <c r="CI201" s="51">
        <f t="shared" ref="CI201:CJ201" si="1705">SUM(CI196:CI200)</f>
        <v>1783</v>
      </c>
      <c r="CJ201" s="51">
        <f t="shared" si="1705"/>
        <v>833</v>
      </c>
      <c r="CK201" s="52">
        <f t="shared" si="430"/>
        <v>0.46719012899607404</v>
      </c>
      <c r="CL201" s="23"/>
      <c r="CM201" s="49">
        <f t="shared" ref="CM201:CO201" si="1706">SUM(CM196:CM200)</f>
        <v>4.0999999999999996</v>
      </c>
      <c r="CN201" s="49">
        <f t="shared" si="1706"/>
        <v>193</v>
      </c>
      <c r="CO201" s="49">
        <f t="shared" si="1706"/>
        <v>6</v>
      </c>
      <c r="CP201" s="50">
        <f>IFERROR(SUM(CN201/CO201),0)</f>
        <v>32.166666666666664</v>
      </c>
      <c r="CQ201" s="51">
        <f t="shared" ref="CQ201:CR201" si="1707">SUM(CQ196:CQ200)</f>
        <v>154</v>
      </c>
      <c r="CR201" s="51">
        <f t="shared" si="1707"/>
        <v>-16</v>
      </c>
      <c r="CS201" s="52">
        <f t="shared" si="431"/>
        <v>-0.1038961038961039</v>
      </c>
      <c r="CT201" s="23"/>
      <c r="CU201" s="49">
        <f t="shared" ref="CU201:CW201" si="1708">SUM(CU196:CU200)</f>
        <v>30</v>
      </c>
      <c r="CV201" s="49">
        <f t="shared" si="1708"/>
        <v>1916</v>
      </c>
      <c r="CW201" s="49">
        <f t="shared" si="1708"/>
        <v>89</v>
      </c>
      <c r="CX201" s="50">
        <f>IFERROR(SUM(CV201/CW201),0)</f>
        <v>21.528089887640448</v>
      </c>
      <c r="CY201" s="51">
        <f t="shared" ref="CY201:CZ201" si="1709">SUM(CY196:CY200)</f>
        <v>1668</v>
      </c>
      <c r="CZ201" s="51">
        <f t="shared" si="1709"/>
        <v>107</v>
      </c>
      <c r="DA201" s="52">
        <f t="shared" si="1625"/>
        <v>6.4148681055155879E-2</v>
      </c>
      <c r="DB201" s="23"/>
      <c r="DC201" s="49">
        <f t="shared" ref="DC201:DE201" si="1710">SUM(DC196:DC200)</f>
        <v>25.599999999999998</v>
      </c>
      <c r="DD201" s="49">
        <f t="shared" si="1710"/>
        <v>1254</v>
      </c>
      <c r="DE201" s="49">
        <f t="shared" si="1710"/>
        <v>66</v>
      </c>
      <c r="DF201" s="50">
        <f>IFERROR(SUM(DD201/DE201),0)</f>
        <v>19</v>
      </c>
      <c r="DG201" s="51">
        <f t="shared" ref="DG201:DH201" si="1711">SUM(DG196:DG200)</f>
        <v>1206</v>
      </c>
      <c r="DH201" s="51">
        <f t="shared" si="1711"/>
        <v>184</v>
      </c>
      <c r="DI201" s="52">
        <f t="shared" si="433"/>
        <v>0.15257048092868988</v>
      </c>
      <c r="DJ201" s="23"/>
      <c r="DK201" s="49">
        <f t="shared" ref="DK201:DM201" si="1712">SUM(DK196:DK200)</f>
        <v>0</v>
      </c>
      <c r="DL201" s="49">
        <f t="shared" si="1712"/>
        <v>0</v>
      </c>
      <c r="DM201" s="49">
        <f t="shared" si="1712"/>
        <v>0</v>
      </c>
      <c r="DN201" s="50">
        <f>IFERROR(SUM(DL201/DM201),0)</f>
        <v>0</v>
      </c>
      <c r="DO201" s="51">
        <f t="shared" ref="DO201:DP201" si="1713">SUM(DO196:DO200)</f>
        <v>0</v>
      </c>
      <c r="DP201" s="51">
        <f t="shared" si="1713"/>
        <v>0</v>
      </c>
      <c r="DQ201" s="52">
        <f t="shared" si="434"/>
        <v>0</v>
      </c>
      <c r="DR201" s="23"/>
      <c r="DS201" s="49">
        <f t="shared" ref="DS201:DU201" si="1714">SUM(DS196:DS200)</f>
        <v>0</v>
      </c>
      <c r="DT201" s="49">
        <f t="shared" si="1714"/>
        <v>0</v>
      </c>
      <c r="DU201" s="49">
        <f t="shared" si="1714"/>
        <v>0</v>
      </c>
      <c r="DV201" s="50">
        <f>IFERROR(SUM(DT201/DU201),0)</f>
        <v>0</v>
      </c>
      <c r="DW201" s="51">
        <f t="shared" ref="DW201:DX201" si="1715">SUM(DW196:DW200)</f>
        <v>0</v>
      </c>
      <c r="DX201" s="51">
        <f t="shared" si="1715"/>
        <v>0</v>
      </c>
      <c r="DY201" s="52">
        <f t="shared" si="435"/>
        <v>0</v>
      </c>
      <c r="DZ201" s="23"/>
      <c r="EA201" s="49">
        <f t="shared" ref="EA201:EC201" si="1716">SUM(EA196:EA200)</f>
        <v>18.399999999999999</v>
      </c>
      <c r="EB201" s="49">
        <f t="shared" si="1716"/>
        <v>1116</v>
      </c>
      <c r="EC201" s="49">
        <f t="shared" si="1716"/>
        <v>86</v>
      </c>
      <c r="ED201" s="50">
        <f>IFERROR(SUM(EB201/EC201),0)</f>
        <v>12.976744186046512</v>
      </c>
      <c r="EE201" s="51">
        <f t="shared" ref="EE201:EF201" si="1717">SUM(EE196:EE200)</f>
        <v>1335</v>
      </c>
      <c r="EF201" s="51">
        <f t="shared" si="1717"/>
        <v>436</v>
      </c>
      <c r="EG201" s="52">
        <f t="shared" si="436"/>
        <v>0.32659176029962544</v>
      </c>
      <c r="EH201" s="23"/>
      <c r="EI201" s="49">
        <f t="shared" ref="EI201:EK201" si="1718">SUM(EI196:EI200)</f>
        <v>0</v>
      </c>
      <c r="EJ201" s="49">
        <f t="shared" si="1718"/>
        <v>0</v>
      </c>
      <c r="EK201" s="49">
        <f t="shared" si="1718"/>
        <v>0</v>
      </c>
      <c r="EL201" s="50">
        <f>IFERROR(SUM(EJ201/EK201),0)</f>
        <v>0</v>
      </c>
      <c r="EM201" s="51">
        <f t="shared" ref="EM201:EN201" si="1719">SUM(EM196:EM200)</f>
        <v>0</v>
      </c>
      <c r="EN201" s="51">
        <f t="shared" si="1719"/>
        <v>0</v>
      </c>
      <c r="EO201" s="52">
        <f t="shared" si="840"/>
        <v>0</v>
      </c>
      <c r="EP201" s="23"/>
      <c r="EQ201" s="49">
        <f t="shared" ref="EQ201:ES201" si="1720">SUM(EQ196:EQ200)</f>
        <v>18.7</v>
      </c>
      <c r="ER201" s="49">
        <f t="shared" si="1720"/>
        <v>1097</v>
      </c>
      <c r="ES201" s="49">
        <f t="shared" si="1720"/>
        <v>51</v>
      </c>
      <c r="ET201" s="50">
        <f>IFERROR(SUM(ER201/ES201),0)</f>
        <v>21.509803921568629</v>
      </c>
      <c r="EU201" s="51">
        <f t="shared" ref="EU201:EV201" si="1721">SUM(EU196:EU200)</f>
        <v>1671</v>
      </c>
      <c r="EV201" s="51">
        <f t="shared" si="1721"/>
        <v>732</v>
      </c>
      <c r="EW201" s="52">
        <f t="shared" si="438"/>
        <v>0.43806104129263912</v>
      </c>
      <c r="EX201" s="23"/>
      <c r="EY201" s="49">
        <f t="shared" ref="EY201:FA201" si="1722">SUM(EY196:EY200)</f>
        <v>0</v>
      </c>
      <c r="EZ201" s="49">
        <f t="shared" si="1722"/>
        <v>0</v>
      </c>
      <c r="FA201" s="49">
        <f t="shared" si="1722"/>
        <v>0</v>
      </c>
      <c r="FB201" s="50">
        <f>IFERROR(SUM(EZ201/FA201),0)</f>
        <v>0</v>
      </c>
      <c r="FC201" s="51">
        <f t="shared" ref="FC201:FD201" si="1723">SUM(FC196:FC200)</f>
        <v>0</v>
      </c>
      <c r="FD201" s="51">
        <f t="shared" si="1723"/>
        <v>0</v>
      </c>
      <c r="FE201" s="52">
        <f t="shared" si="439"/>
        <v>0</v>
      </c>
      <c r="FF201" s="23"/>
      <c r="FG201" s="49">
        <f t="shared" ref="FG201:FI201" si="1724">SUM(FG196:FG200)</f>
        <v>30.1</v>
      </c>
      <c r="FH201" s="49">
        <f t="shared" si="1724"/>
        <v>1310</v>
      </c>
      <c r="FI201" s="49">
        <f t="shared" si="1724"/>
        <v>85</v>
      </c>
      <c r="FJ201" s="50">
        <f>IFERROR(SUM(FH201/FI201),0)</f>
        <v>15.411764705882353</v>
      </c>
      <c r="FK201" s="51">
        <f t="shared" ref="FK201:FL201" si="1725">SUM(FK196:FK200)</f>
        <v>1731.94</v>
      </c>
      <c r="FL201" s="51">
        <f t="shared" si="1725"/>
        <v>432</v>
      </c>
      <c r="FM201" s="52">
        <f t="shared" si="440"/>
        <v>0.24943127360070211</v>
      </c>
      <c r="FN201" s="23"/>
    </row>
    <row r="202" spans="1:170" ht="16">
      <c r="A202" s="36">
        <v>42594</v>
      </c>
      <c r="B202" s="23"/>
      <c r="C202" s="37"/>
      <c r="D202" s="37"/>
      <c r="E202" s="37"/>
      <c r="F202" s="38"/>
      <c r="G202" s="39"/>
      <c r="H202" s="39"/>
      <c r="I202" s="40">
        <f t="shared" si="420"/>
        <v>0</v>
      </c>
      <c r="J202" s="23"/>
      <c r="K202" s="37"/>
      <c r="L202" s="37"/>
      <c r="M202" s="37"/>
      <c r="N202" s="38"/>
      <c r="O202" s="39"/>
      <c r="P202" s="39"/>
      <c r="Q202" s="40">
        <f t="shared" si="421"/>
        <v>0</v>
      </c>
      <c r="R202" s="23"/>
      <c r="S202" s="37"/>
      <c r="T202" s="37"/>
      <c r="U202" s="37"/>
      <c r="V202" s="38"/>
      <c r="W202" s="39"/>
      <c r="X202" s="39"/>
      <c r="Y202" s="40">
        <f t="shared" si="422"/>
        <v>0</v>
      </c>
      <c r="Z202" s="23"/>
      <c r="AA202" s="37">
        <v>8</v>
      </c>
      <c r="AB202" s="37">
        <v>438</v>
      </c>
      <c r="AC202" s="37">
        <v>36</v>
      </c>
      <c r="AD202" s="38"/>
      <c r="AE202" s="39">
        <v>504</v>
      </c>
      <c r="AF202" s="39">
        <v>138</v>
      </c>
      <c r="AG202" s="40">
        <f t="shared" si="423"/>
        <v>0.27380952380952384</v>
      </c>
      <c r="AH202" s="23"/>
      <c r="AI202" s="37">
        <v>5.4</v>
      </c>
      <c r="AJ202" s="37">
        <v>246</v>
      </c>
      <c r="AK202" s="37">
        <v>20</v>
      </c>
      <c r="AL202" s="133"/>
      <c r="AM202" s="39">
        <v>301</v>
      </c>
      <c r="AN202" s="39">
        <v>104</v>
      </c>
      <c r="AO202" s="40">
        <f t="shared" si="883"/>
        <v>0.34551495016611294</v>
      </c>
      <c r="AP202" s="23"/>
      <c r="AQ202" s="37">
        <v>8</v>
      </c>
      <c r="AR202" s="37">
        <v>375</v>
      </c>
      <c r="AS202" s="37">
        <v>17</v>
      </c>
      <c r="AT202" s="38"/>
      <c r="AU202" s="39">
        <v>308</v>
      </c>
      <c r="AV202" s="39">
        <v>-38</v>
      </c>
      <c r="AW202" s="40">
        <f t="shared" si="425"/>
        <v>-0.12337662337662338</v>
      </c>
      <c r="AX202" s="23"/>
      <c r="AY202" s="37">
        <v>8</v>
      </c>
      <c r="AZ202" s="37">
        <v>269</v>
      </c>
      <c r="BA202" s="37">
        <v>16</v>
      </c>
      <c r="BB202" s="38"/>
      <c r="BC202" s="39">
        <v>357</v>
      </c>
      <c r="BD202" s="39">
        <v>82</v>
      </c>
      <c r="BE202" s="40">
        <f t="shared" si="426"/>
        <v>0.22969187675070027</v>
      </c>
      <c r="BF202" s="23"/>
      <c r="BG202" s="37"/>
      <c r="BH202" s="37"/>
      <c r="BI202" s="37"/>
      <c r="BJ202" s="38"/>
      <c r="BK202" s="39"/>
      <c r="BL202" s="39"/>
      <c r="BM202" s="40">
        <f t="shared" si="427"/>
        <v>0</v>
      </c>
      <c r="BN202" s="23"/>
      <c r="BO202" s="37"/>
      <c r="BP202" s="37"/>
      <c r="BQ202" s="37"/>
      <c r="BR202" s="38"/>
      <c r="BS202" s="39"/>
      <c r="BT202" s="39"/>
      <c r="BU202" s="40">
        <f t="shared" si="1616"/>
        <v>0</v>
      </c>
      <c r="BV202" s="23"/>
      <c r="BW202" s="154"/>
      <c r="BX202" s="154"/>
      <c r="BY202" s="154"/>
      <c r="BZ202" s="38"/>
      <c r="CA202" s="155"/>
      <c r="CB202" s="155"/>
      <c r="CC202" s="40">
        <f t="shared" si="429"/>
        <v>0</v>
      </c>
      <c r="CD202" s="23"/>
      <c r="CE202" s="37">
        <v>7.3</v>
      </c>
      <c r="CF202" s="37">
        <v>366</v>
      </c>
      <c r="CG202" s="37">
        <v>29</v>
      </c>
      <c r="CH202" s="38"/>
      <c r="CI202" s="39">
        <v>242</v>
      </c>
      <c r="CJ202" s="39">
        <v>273</v>
      </c>
      <c r="CK202" s="40">
        <f t="shared" si="430"/>
        <v>1.1280991735537189</v>
      </c>
      <c r="CL202" s="23"/>
      <c r="CM202" s="37"/>
      <c r="CN202" s="37"/>
      <c r="CO202" s="37"/>
      <c r="CP202" s="38"/>
      <c r="CQ202" s="39"/>
      <c r="CR202" s="39"/>
      <c r="CS202" s="40">
        <f t="shared" si="431"/>
        <v>0</v>
      </c>
      <c r="CT202" s="23"/>
      <c r="CU202" s="37">
        <v>5.3</v>
      </c>
      <c r="CV202" s="37">
        <v>274</v>
      </c>
      <c r="CW202" s="37">
        <v>14</v>
      </c>
      <c r="CX202" s="38"/>
      <c r="CY202" s="39">
        <v>278</v>
      </c>
      <c r="CZ202" s="39">
        <v>59</v>
      </c>
      <c r="DA202" s="40">
        <f t="shared" si="1625"/>
        <v>0.21223021582733814</v>
      </c>
      <c r="DB202" s="23"/>
      <c r="DC202" s="37">
        <v>6.4</v>
      </c>
      <c r="DD202" s="37">
        <v>371</v>
      </c>
      <c r="DE202" s="37">
        <v>19</v>
      </c>
      <c r="DF202" s="38"/>
      <c r="DG202" s="39">
        <v>184</v>
      </c>
      <c r="DH202" s="39">
        <v>-70</v>
      </c>
      <c r="DI202" s="40">
        <f t="shared" si="433"/>
        <v>-0.38043478260869568</v>
      </c>
      <c r="DJ202" s="23"/>
      <c r="DK202" s="37"/>
      <c r="DL202" s="37"/>
      <c r="DM202" s="37"/>
      <c r="DN202" s="38"/>
      <c r="DO202" s="39"/>
      <c r="DP202" s="39"/>
      <c r="DQ202" s="40">
        <f t="shared" si="434"/>
        <v>0</v>
      </c>
      <c r="DR202" s="23"/>
      <c r="DS202" s="37"/>
      <c r="DT202" s="37"/>
      <c r="DU202" s="37"/>
      <c r="DV202" s="38"/>
      <c r="DW202" s="39"/>
      <c r="DX202" s="39"/>
      <c r="DY202" s="40">
        <f t="shared" si="435"/>
        <v>0</v>
      </c>
      <c r="DZ202" s="23"/>
      <c r="EA202" s="37">
        <v>7.3</v>
      </c>
      <c r="EB202" s="37">
        <v>494</v>
      </c>
      <c r="EC202" s="37">
        <v>33</v>
      </c>
      <c r="ED202" s="38"/>
      <c r="EE202" s="39">
        <v>563</v>
      </c>
      <c r="EF202" s="39">
        <v>245</v>
      </c>
      <c r="EG202" s="40">
        <f t="shared" si="436"/>
        <v>0.43516873889875668</v>
      </c>
      <c r="EH202" s="23"/>
      <c r="EI202" s="37">
        <v>4</v>
      </c>
      <c r="EJ202" s="37">
        <v>183</v>
      </c>
      <c r="EK202" s="37">
        <v>5</v>
      </c>
      <c r="EL202" s="38"/>
      <c r="EM202" s="39">
        <v>146</v>
      </c>
      <c r="EN202" s="39">
        <v>-9</v>
      </c>
      <c r="EO202" s="40">
        <f t="shared" si="840"/>
        <v>-6.1643835616438353E-2</v>
      </c>
      <c r="EP202" s="23"/>
      <c r="EQ202" s="37">
        <v>4</v>
      </c>
      <c r="ER202" s="37">
        <v>250</v>
      </c>
      <c r="ES202" s="37">
        <v>8</v>
      </c>
      <c r="ET202" s="38"/>
      <c r="EU202" s="39">
        <v>486</v>
      </c>
      <c r="EV202" s="39">
        <v>313</v>
      </c>
      <c r="EW202" s="40">
        <f t="shared" si="438"/>
        <v>0.6440329218106996</v>
      </c>
      <c r="EX202" s="23"/>
      <c r="EY202" s="37"/>
      <c r="EZ202" s="37"/>
      <c r="FA202" s="37"/>
      <c r="FB202" s="38"/>
      <c r="FC202" s="39"/>
      <c r="FD202" s="39"/>
      <c r="FE202" s="40">
        <f t="shared" si="439"/>
        <v>0</v>
      </c>
      <c r="FF202" s="23"/>
      <c r="FG202" s="37">
        <v>6</v>
      </c>
      <c r="FH202" s="37">
        <v>242</v>
      </c>
      <c r="FI202" s="37">
        <v>21</v>
      </c>
      <c r="FJ202" s="38"/>
      <c r="FK202" s="39">
        <v>300</v>
      </c>
      <c r="FL202" s="39">
        <v>92</v>
      </c>
      <c r="FM202" s="40">
        <f t="shared" si="440"/>
        <v>0.30666666666666664</v>
      </c>
      <c r="FN202" s="23"/>
    </row>
    <row r="203" spans="1:170" ht="16">
      <c r="A203" s="36">
        <v>42595</v>
      </c>
      <c r="B203" s="23"/>
      <c r="C203" s="37"/>
      <c r="D203" s="37"/>
      <c r="E203" s="37"/>
      <c r="F203" s="38"/>
      <c r="G203" s="39"/>
      <c r="H203" s="39"/>
      <c r="I203" s="40">
        <f t="shared" si="420"/>
        <v>0</v>
      </c>
      <c r="J203" s="23"/>
      <c r="K203" s="37"/>
      <c r="L203" s="37"/>
      <c r="M203" s="37"/>
      <c r="N203" s="38"/>
      <c r="O203" s="39"/>
      <c r="P203" s="39"/>
      <c r="Q203" s="40">
        <f t="shared" si="421"/>
        <v>0</v>
      </c>
      <c r="R203" s="23"/>
      <c r="S203" s="37"/>
      <c r="T203" s="37"/>
      <c r="U203" s="37"/>
      <c r="V203" s="38"/>
      <c r="W203" s="39"/>
      <c r="X203" s="39"/>
      <c r="Y203" s="40">
        <f t="shared" si="422"/>
        <v>0</v>
      </c>
      <c r="Z203" s="23"/>
      <c r="AA203" s="37">
        <v>8</v>
      </c>
      <c r="AB203" s="37">
        <v>434</v>
      </c>
      <c r="AC203" s="37">
        <v>31</v>
      </c>
      <c r="AD203" s="38"/>
      <c r="AE203" s="39">
        <v>509</v>
      </c>
      <c r="AF203" s="39">
        <v>133</v>
      </c>
      <c r="AG203" s="40">
        <f t="shared" si="423"/>
        <v>0.26129666011787817</v>
      </c>
      <c r="AH203" s="23"/>
      <c r="AI203" s="37"/>
      <c r="AJ203" s="37"/>
      <c r="AK203" s="37"/>
      <c r="AL203" s="38"/>
      <c r="AM203" s="39"/>
      <c r="AN203" s="39"/>
      <c r="AO203" s="40">
        <f t="shared" si="883"/>
        <v>0</v>
      </c>
      <c r="AP203" s="23"/>
      <c r="AQ203" s="37">
        <v>8</v>
      </c>
      <c r="AR203" s="37">
        <v>367</v>
      </c>
      <c r="AS203" s="37">
        <v>13</v>
      </c>
      <c r="AT203" s="38"/>
      <c r="AU203" s="39">
        <v>271</v>
      </c>
      <c r="AV203" s="39">
        <v>-82</v>
      </c>
      <c r="AW203" s="40">
        <f t="shared" si="425"/>
        <v>-0.30258302583025831</v>
      </c>
      <c r="AX203" s="23"/>
      <c r="AY203" s="37">
        <v>8</v>
      </c>
      <c r="AZ203" s="37">
        <v>289</v>
      </c>
      <c r="BA203" s="37">
        <v>16</v>
      </c>
      <c r="BB203" s="38"/>
      <c r="BC203" s="39">
        <v>301</v>
      </c>
      <c r="BD203" s="39">
        <v>23.94</v>
      </c>
      <c r="BE203" s="40">
        <f t="shared" si="426"/>
        <v>7.9534883720930233E-2</v>
      </c>
      <c r="BF203" s="23"/>
      <c r="BG203" s="37"/>
      <c r="BH203" s="37"/>
      <c r="BI203" s="37"/>
      <c r="BJ203" s="38"/>
      <c r="BK203" s="39"/>
      <c r="BL203" s="39"/>
      <c r="BM203" s="40">
        <f t="shared" si="427"/>
        <v>0</v>
      </c>
      <c r="BN203" s="23"/>
      <c r="BO203" s="37">
        <v>4.3</v>
      </c>
      <c r="BP203" s="37">
        <v>121</v>
      </c>
      <c r="BQ203" s="37">
        <v>7</v>
      </c>
      <c r="BR203" s="38"/>
      <c r="BS203" s="39">
        <v>175</v>
      </c>
      <c r="BT203" s="39">
        <v>46</v>
      </c>
      <c r="BU203" s="40">
        <f t="shared" si="1616"/>
        <v>0.26285714285714284</v>
      </c>
      <c r="BV203" s="23"/>
      <c r="BW203" s="37"/>
      <c r="BX203" s="37"/>
      <c r="BY203" s="37"/>
      <c r="BZ203" s="38"/>
      <c r="CA203" s="39"/>
      <c r="CB203" s="39"/>
      <c r="CC203" s="40">
        <f t="shared" si="429"/>
        <v>0</v>
      </c>
      <c r="CD203" s="23"/>
      <c r="CE203" s="37">
        <v>7.5</v>
      </c>
      <c r="CF203" s="37">
        <v>463</v>
      </c>
      <c r="CG203" s="37">
        <v>27</v>
      </c>
      <c r="CH203" s="38"/>
      <c r="CI203" s="39">
        <v>487</v>
      </c>
      <c r="CJ203" s="39">
        <v>168</v>
      </c>
      <c r="CK203" s="40">
        <f t="shared" si="430"/>
        <v>0.34496919917864477</v>
      </c>
      <c r="CL203" s="23"/>
      <c r="CM203" s="37"/>
      <c r="CN203" s="37"/>
      <c r="CO203" s="37"/>
      <c r="CP203" s="38"/>
      <c r="CQ203" s="39"/>
      <c r="CR203" s="39"/>
      <c r="CS203" s="40">
        <f t="shared" si="431"/>
        <v>0</v>
      </c>
      <c r="CT203" s="23"/>
      <c r="CU203" s="37">
        <v>6.3</v>
      </c>
      <c r="CV203" s="37">
        <v>372</v>
      </c>
      <c r="CW203" s="37">
        <v>21</v>
      </c>
      <c r="CX203" s="38"/>
      <c r="CY203" s="39">
        <v>355</v>
      </c>
      <c r="CZ203" s="39">
        <v>68</v>
      </c>
      <c r="DA203" s="40">
        <f t="shared" si="1625"/>
        <v>0.19154929577464788</v>
      </c>
      <c r="DB203" s="23"/>
      <c r="DC203" s="37">
        <v>4.3</v>
      </c>
      <c r="DD203" s="37">
        <v>248</v>
      </c>
      <c r="DE203" s="37">
        <v>8</v>
      </c>
      <c r="DF203" s="38"/>
      <c r="DG203" s="39">
        <v>73</v>
      </c>
      <c r="DH203" s="39">
        <v>-104</v>
      </c>
      <c r="DI203" s="40">
        <f t="shared" si="433"/>
        <v>-1.4246575342465753</v>
      </c>
      <c r="DJ203" s="23"/>
      <c r="DK203" s="37"/>
      <c r="DL203" s="37"/>
      <c r="DM203" s="37"/>
      <c r="DN203" s="38"/>
      <c r="DO203" s="39"/>
      <c r="DP203" s="39"/>
      <c r="DQ203" s="40">
        <f t="shared" si="434"/>
        <v>0</v>
      </c>
      <c r="DR203" s="23"/>
      <c r="DS203" s="37"/>
      <c r="DT203" s="37"/>
      <c r="DU203" s="37"/>
      <c r="DV203" s="38"/>
      <c r="DW203" s="39"/>
      <c r="DX203" s="39"/>
      <c r="DY203" s="40">
        <f t="shared" si="435"/>
        <v>0</v>
      </c>
      <c r="DZ203" s="23"/>
      <c r="EA203" s="37">
        <v>5.3</v>
      </c>
      <c r="EB203" s="37">
        <v>378</v>
      </c>
      <c r="EC203" s="37">
        <v>28</v>
      </c>
      <c r="ED203" s="38"/>
      <c r="EE203" s="39">
        <v>443</v>
      </c>
      <c r="EF203" s="39">
        <v>195</v>
      </c>
      <c r="EG203" s="40">
        <f t="shared" si="436"/>
        <v>0.44018058690744921</v>
      </c>
      <c r="EH203" s="23"/>
      <c r="EI203" s="37">
        <v>4</v>
      </c>
      <c r="EJ203" s="37">
        <v>186</v>
      </c>
      <c r="EK203" s="37">
        <v>7</v>
      </c>
      <c r="EL203" s="38"/>
      <c r="EM203" s="39">
        <v>178</v>
      </c>
      <c r="EN203" s="39">
        <v>18</v>
      </c>
      <c r="EO203" s="40">
        <f t="shared" si="840"/>
        <v>0.10112359550561797</v>
      </c>
      <c r="EP203" s="23"/>
      <c r="EQ203" s="37">
        <v>4</v>
      </c>
      <c r="ER203" s="37">
        <v>266</v>
      </c>
      <c r="ES203" s="37">
        <v>9</v>
      </c>
      <c r="ET203" s="38"/>
      <c r="EU203" s="39">
        <v>192</v>
      </c>
      <c r="EV203" s="39">
        <v>8</v>
      </c>
      <c r="EW203" s="40">
        <f t="shared" si="438"/>
        <v>4.1666666666666664E-2</v>
      </c>
      <c r="EX203" s="23"/>
      <c r="EY203" s="37"/>
      <c r="EZ203" s="37"/>
      <c r="FA203" s="37"/>
      <c r="FB203" s="38"/>
      <c r="FC203" s="39"/>
      <c r="FD203" s="39"/>
      <c r="FE203" s="40">
        <f t="shared" si="439"/>
        <v>0</v>
      </c>
      <c r="FF203" s="23"/>
      <c r="FG203" s="37">
        <v>6</v>
      </c>
      <c r="FH203" s="37">
        <v>222</v>
      </c>
      <c r="FI203" s="37">
        <v>22</v>
      </c>
      <c r="FJ203" s="38"/>
      <c r="FK203" s="39">
        <v>320</v>
      </c>
      <c r="FL203" s="39">
        <v>114</v>
      </c>
      <c r="FM203" s="40">
        <f t="shared" si="440"/>
        <v>0.35625000000000001</v>
      </c>
      <c r="FN203" s="23"/>
    </row>
    <row r="204" spans="1:170" ht="16">
      <c r="A204" s="36">
        <v>42596</v>
      </c>
      <c r="B204" s="23"/>
      <c r="C204" s="132"/>
      <c r="D204" s="132"/>
      <c r="E204" s="132"/>
      <c r="F204" s="139"/>
      <c r="G204" s="140"/>
      <c r="H204" s="140"/>
      <c r="I204" s="141">
        <f t="shared" si="420"/>
        <v>0</v>
      </c>
      <c r="J204" s="23"/>
      <c r="K204" s="132"/>
      <c r="L204" s="132"/>
      <c r="M204" s="132"/>
      <c r="N204" s="139"/>
      <c r="O204" s="140"/>
      <c r="P204" s="140"/>
      <c r="Q204" s="141">
        <f t="shared" si="421"/>
        <v>0</v>
      </c>
      <c r="R204" s="23"/>
      <c r="S204" s="132"/>
      <c r="T204" s="132"/>
      <c r="U204" s="132"/>
      <c r="V204" s="139"/>
      <c r="W204" s="140"/>
      <c r="X204" s="140"/>
      <c r="Y204" s="141">
        <f t="shared" si="422"/>
        <v>0</v>
      </c>
      <c r="Z204" s="23"/>
      <c r="AA204" s="132">
        <v>8</v>
      </c>
      <c r="AB204" s="132">
        <v>487</v>
      </c>
      <c r="AC204" s="132">
        <v>38</v>
      </c>
      <c r="AD204" s="139"/>
      <c r="AE204" s="140">
        <v>792</v>
      </c>
      <c r="AF204" s="140">
        <v>340</v>
      </c>
      <c r="AG204" s="141">
        <f t="shared" si="423"/>
        <v>0.42929292929292928</v>
      </c>
      <c r="AH204" s="23"/>
      <c r="AI204" s="132"/>
      <c r="AJ204" s="132"/>
      <c r="AK204" s="132"/>
      <c r="AL204" s="139"/>
      <c r="AM204" s="140"/>
      <c r="AN204" s="140"/>
      <c r="AO204" s="141">
        <f t="shared" si="883"/>
        <v>0</v>
      </c>
      <c r="AP204" s="23"/>
      <c r="AQ204" s="132">
        <v>8</v>
      </c>
      <c r="AR204" s="132">
        <v>357</v>
      </c>
      <c r="AS204" s="132">
        <v>35</v>
      </c>
      <c r="AT204" s="139"/>
      <c r="AU204" s="140">
        <v>694</v>
      </c>
      <c r="AV204" s="140">
        <v>304</v>
      </c>
      <c r="AW204" s="141">
        <f t="shared" si="425"/>
        <v>0.43804034582132567</v>
      </c>
      <c r="AX204" s="23"/>
      <c r="AY204" s="132">
        <v>8</v>
      </c>
      <c r="AZ204" s="132">
        <v>346</v>
      </c>
      <c r="BA204" s="132">
        <v>26</v>
      </c>
      <c r="BB204" s="139"/>
      <c r="BC204" s="140">
        <v>578</v>
      </c>
      <c r="BD204" s="140">
        <v>206</v>
      </c>
      <c r="BE204" s="141">
        <f t="shared" si="426"/>
        <v>0.356401384083045</v>
      </c>
      <c r="BF204" s="23"/>
      <c r="BG204" s="132"/>
      <c r="BH204" s="132"/>
      <c r="BI204" s="132"/>
      <c r="BJ204" s="139"/>
      <c r="BK204" s="140"/>
      <c r="BL204" s="140"/>
      <c r="BM204" s="141">
        <f t="shared" si="427"/>
        <v>0</v>
      </c>
      <c r="BN204" s="23"/>
      <c r="BO204" s="132">
        <v>2</v>
      </c>
      <c r="BP204" s="132">
        <v>34</v>
      </c>
      <c r="BQ204" s="132">
        <v>3</v>
      </c>
      <c r="BR204" s="139"/>
      <c r="BS204" s="140">
        <v>59</v>
      </c>
      <c r="BT204" s="140">
        <v>4</v>
      </c>
      <c r="BU204" s="141">
        <f t="shared" si="1616"/>
        <v>6.7796610169491525E-2</v>
      </c>
      <c r="BV204" s="23"/>
      <c r="BW204" s="132"/>
      <c r="BX204" s="132"/>
      <c r="BY204" s="132"/>
      <c r="BZ204" s="139"/>
      <c r="CA204" s="140"/>
      <c r="CB204" s="140"/>
      <c r="CC204" s="141">
        <f t="shared" si="429"/>
        <v>0</v>
      </c>
      <c r="CD204" s="23"/>
      <c r="CE204" s="132">
        <v>4.0999999999999996</v>
      </c>
      <c r="CF204" s="132">
        <v>245</v>
      </c>
      <c r="CG204" s="132">
        <v>13</v>
      </c>
      <c r="CH204" s="139"/>
      <c r="CI204" s="140">
        <v>304</v>
      </c>
      <c r="CJ204" s="140">
        <v>104</v>
      </c>
      <c r="CK204" s="141">
        <f t="shared" si="430"/>
        <v>0.34210526315789475</v>
      </c>
      <c r="CL204" s="23"/>
      <c r="CM204" s="132"/>
      <c r="CN204" s="132"/>
      <c r="CO204" s="132"/>
      <c r="CP204" s="139"/>
      <c r="CQ204" s="140"/>
      <c r="CR204" s="140"/>
      <c r="CS204" s="141">
        <f t="shared" si="431"/>
        <v>0</v>
      </c>
      <c r="CT204" s="23"/>
      <c r="CU204" s="132">
        <v>5</v>
      </c>
      <c r="CV204" s="132">
        <v>321</v>
      </c>
      <c r="CW204" s="132">
        <v>12</v>
      </c>
      <c r="CX204" s="139"/>
      <c r="CY204" s="140">
        <v>291</v>
      </c>
      <c r="CZ204" s="140">
        <v>17</v>
      </c>
      <c r="DA204" s="141">
        <f t="shared" si="1625"/>
        <v>5.8419243986254296E-2</v>
      </c>
      <c r="DB204" s="23"/>
      <c r="DC204" s="132">
        <v>5</v>
      </c>
      <c r="DD204" s="132">
        <v>222</v>
      </c>
      <c r="DE204" s="132">
        <v>18</v>
      </c>
      <c r="DF204" s="139"/>
      <c r="DG204" s="140">
        <v>402</v>
      </c>
      <c r="DH204" s="140">
        <v>197</v>
      </c>
      <c r="DI204" s="141">
        <f t="shared" si="433"/>
        <v>0.49004975124378108</v>
      </c>
      <c r="DJ204" s="23"/>
      <c r="DK204" s="132"/>
      <c r="DL204" s="132"/>
      <c r="DM204" s="132"/>
      <c r="DN204" s="139"/>
      <c r="DO204" s="140"/>
      <c r="DP204" s="140"/>
      <c r="DQ204" s="141">
        <f t="shared" si="434"/>
        <v>0</v>
      </c>
      <c r="DR204" s="23"/>
      <c r="DS204" s="132"/>
      <c r="DT204" s="132"/>
      <c r="DU204" s="132"/>
      <c r="DV204" s="139"/>
      <c r="DW204" s="140"/>
      <c r="DX204" s="140"/>
      <c r="DY204" s="141">
        <f t="shared" si="435"/>
        <v>0</v>
      </c>
      <c r="DZ204" s="23"/>
      <c r="EA204" s="132"/>
      <c r="EB204" s="132"/>
      <c r="EC204" s="132"/>
      <c r="ED204" s="139"/>
      <c r="EE204" s="140"/>
      <c r="EF204" s="140"/>
      <c r="EG204" s="141">
        <f t="shared" si="436"/>
        <v>0</v>
      </c>
      <c r="EH204" s="23"/>
      <c r="EI204" s="132">
        <v>2</v>
      </c>
      <c r="EJ204" s="132">
        <v>71</v>
      </c>
      <c r="EK204" s="132">
        <v>4</v>
      </c>
      <c r="EL204" s="139"/>
      <c r="EM204" s="140">
        <v>71</v>
      </c>
      <c r="EN204" s="140">
        <v>-9</v>
      </c>
      <c r="EO204" s="141">
        <f t="shared" si="840"/>
        <v>-0.12676056338028169</v>
      </c>
      <c r="EP204" s="23"/>
      <c r="EQ204" s="132">
        <v>2.5</v>
      </c>
      <c r="ER204" s="132">
        <v>181</v>
      </c>
      <c r="ES204" s="132">
        <v>10</v>
      </c>
      <c r="ET204" s="139"/>
      <c r="EU204" s="140">
        <v>214</v>
      </c>
      <c r="EV204" s="140">
        <v>73</v>
      </c>
      <c r="EW204" s="141">
        <f t="shared" si="438"/>
        <v>0.34112149532710279</v>
      </c>
      <c r="EX204" s="23"/>
      <c r="EY204" s="132"/>
      <c r="EZ204" s="132"/>
      <c r="FA204" s="132"/>
      <c r="FB204" s="139"/>
      <c r="FC204" s="140"/>
      <c r="FD204" s="140"/>
      <c r="FE204" s="141">
        <f t="shared" si="439"/>
        <v>0</v>
      </c>
      <c r="FF204" s="23"/>
      <c r="FG204" s="132">
        <v>4.0999999999999996</v>
      </c>
      <c r="FH204" s="132">
        <v>191</v>
      </c>
      <c r="FI204" s="132">
        <v>8</v>
      </c>
      <c r="FJ204" s="139"/>
      <c r="FK204" s="140">
        <v>150</v>
      </c>
      <c r="FL204" s="140">
        <v>-28</v>
      </c>
      <c r="FM204" s="141">
        <f t="shared" si="440"/>
        <v>-0.18666666666666668</v>
      </c>
      <c r="FN204" s="23"/>
    </row>
    <row r="205" spans="1:170" ht="16">
      <c r="A205" s="36">
        <v>42597</v>
      </c>
      <c r="B205" s="23"/>
      <c r="C205" s="132"/>
      <c r="D205" s="132"/>
      <c r="E205" s="132"/>
      <c r="F205" s="139"/>
      <c r="G205" s="140"/>
      <c r="H205" s="140"/>
      <c r="I205" s="141">
        <f t="shared" si="420"/>
        <v>0</v>
      </c>
      <c r="J205" s="23"/>
      <c r="K205" s="132"/>
      <c r="L205" s="132"/>
      <c r="M205" s="132"/>
      <c r="N205" s="139"/>
      <c r="O205" s="140"/>
      <c r="P205" s="140"/>
      <c r="Q205" s="141">
        <f t="shared" si="421"/>
        <v>0</v>
      </c>
      <c r="R205" s="23"/>
      <c r="S205" s="132"/>
      <c r="T205" s="132"/>
      <c r="U205" s="132"/>
      <c r="V205" s="139"/>
      <c r="W205" s="140"/>
      <c r="X205" s="140"/>
      <c r="Y205" s="141">
        <f t="shared" si="422"/>
        <v>0</v>
      </c>
      <c r="Z205" s="23"/>
      <c r="AA205" s="132">
        <v>8</v>
      </c>
      <c r="AB205" s="132">
        <v>346</v>
      </c>
      <c r="AC205" s="132">
        <v>24</v>
      </c>
      <c r="AD205" s="139"/>
      <c r="AE205" s="140">
        <v>396</v>
      </c>
      <c r="AF205" s="140">
        <v>45</v>
      </c>
      <c r="AG205" s="141">
        <f t="shared" si="423"/>
        <v>0.11363636363636363</v>
      </c>
      <c r="AH205" s="23"/>
      <c r="AI205" s="132"/>
      <c r="AJ205" s="132"/>
      <c r="AK205" s="132"/>
      <c r="AL205" s="139"/>
      <c r="AM205" s="140"/>
      <c r="AN205" s="140"/>
      <c r="AO205" s="141">
        <f t="shared" si="883"/>
        <v>0</v>
      </c>
      <c r="AP205" s="23"/>
      <c r="AQ205" s="132">
        <v>8</v>
      </c>
      <c r="AR205" s="132">
        <v>364</v>
      </c>
      <c r="AS205" s="132">
        <v>25</v>
      </c>
      <c r="AT205" s="139"/>
      <c r="AU205" s="140">
        <v>513</v>
      </c>
      <c r="AV205" s="140">
        <v>152</v>
      </c>
      <c r="AW205" s="141">
        <f t="shared" si="425"/>
        <v>0.29629629629629628</v>
      </c>
      <c r="AX205" s="23"/>
      <c r="AY205" s="132">
        <v>8</v>
      </c>
      <c r="AZ205" s="132">
        <v>272</v>
      </c>
      <c r="BA205" s="132">
        <v>19</v>
      </c>
      <c r="BB205" s="139"/>
      <c r="BC205" s="140">
        <v>450</v>
      </c>
      <c r="BD205" s="140">
        <v>140</v>
      </c>
      <c r="BE205" s="141">
        <f t="shared" si="426"/>
        <v>0.31111111111111112</v>
      </c>
      <c r="BF205" s="23"/>
      <c r="BG205" s="132"/>
      <c r="BH205" s="132"/>
      <c r="BI205" s="132"/>
      <c r="BJ205" s="139"/>
      <c r="BK205" s="140"/>
      <c r="BL205" s="140"/>
      <c r="BM205" s="141">
        <f t="shared" si="427"/>
        <v>0</v>
      </c>
      <c r="BN205" s="23"/>
      <c r="BO205" s="132">
        <v>3.2</v>
      </c>
      <c r="BP205" s="132">
        <v>80</v>
      </c>
      <c r="BQ205" s="132">
        <v>4</v>
      </c>
      <c r="BR205" s="139"/>
      <c r="BS205" s="140">
        <v>117</v>
      </c>
      <c r="BT205" s="140">
        <v>23</v>
      </c>
      <c r="BU205" s="141">
        <f t="shared" si="1616"/>
        <v>0.19658119658119658</v>
      </c>
      <c r="BV205" s="23"/>
      <c r="BW205" s="132"/>
      <c r="BX205" s="132"/>
      <c r="BY205" s="132"/>
      <c r="BZ205" s="139"/>
      <c r="CA205" s="140"/>
      <c r="CB205" s="140"/>
      <c r="CC205" s="141">
        <f t="shared" si="429"/>
        <v>0</v>
      </c>
      <c r="CD205" s="23"/>
      <c r="CE205" s="132">
        <v>8</v>
      </c>
      <c r="CF205" s="132">
        <v>347</v>
      </c>
      <c r="CG205" s="132">
        <v>31</v>
      </c>
      <c r="CH205" s="139"/>
      <c r="CI205" s="140">
        <v>621</v>
      </c>
      <c r="CJ205" s="140">
        <v>328</v>
      </c>
      <c r="CK205" s="141">
        <f t="shared" si="430"/>
        <v>0.5281803542673108</v>
      </c>
      <c r="CL205" s="23"/>
      <c r="CM205" s="132"/>
      <c r="CN205" s="132"/>
      <c r="CO205" s="132"/>
      <c r="CP205" s="139"/>
      <c r="CQ205" s="140"/>
      <c r="CR205" s="140"/>
      <c r="CS205" s="141">
        <f t="shared" si="431"/>
        <v>0</v>
      </c>
      <c r="CT205" s="23"/>
      <c r="CU205" s="132">
        <v>6.1</v>
      </c>
      <c r="CV205" s="132">
        <v>326</v>
      </c>
      <c r="CW205" s="132">
        <v>22</v>
      </c>
      <c r="CX205" s="139"/>
      <c r="CY205" s="140">
        <v>388</v>
      </c>
      <c r="CZ205" s="140">
        <v>115</v>
      </c>
      <c r="DA205" s="141">
        <f t="shared" si="1625"/>
        <v>0.29639175257731959</v>
      </c>
      <c r="DB205" s="23"/>
      <c r="DC205" s="132">
        <v>8.32</v>
      </c>
      <c r="DD205" s="132">
        <v>378</v>
      </c>
      <c r="DE205" s="132">
        <v>27</v>
      </c>
      <c r="DF205" s="142"/>
      <c r="DG205" s="140">
        <v>643</v>
      </c>
      <c r="DH205" s="140">
        <v>334</v>
      </c>
      <c r="DI205" s="141">
        <f t="shared" si="433"/>
        <v>0.51944012441679632</v>
      </c>
      <c r="DJ205" s="23"/>
      <c r="DK205" s="132"/>
      <c r="DL205" s="132"/>
      <c r="DM205" s="132"/>
      <c r="DN205" s="139"/>
      <c r="DO205" s="140"/>
      <c r="DP205" s="140"/>
      <c r="DQ205" s="141">
        <f t="shared" si="434"/>
        <v>0</v>
      </c>
      <c r="DR205" s="23"/>
      <c r="DS205" s="132"/>
      <c r="DT205" s="132"/>
      <c r="DU205" s="132"/>
      <c r="DV205" s="139"/>
      <c r="DW205" s="140"/>
      <c r="DX205" s="140"/>
      <c r="DY205" s="141">
        <f t="shared" si="435"/>
        <v>0</v>
      </c>
      <c r="DZ205" s="23"/>
      <c r="EA205" s="132"/>
      <c r="EB205" s="132"/>
      <c r="EC205" s="132"/>
      <c r="ED205" s="139"/>
      <c r="EE205" s="140"/>
      <c r="EF205" s="140"/>
      <c r="EG205" s="141">
        <f t="shared" si="436"/>
        <v>0</v>
      </c>
      <c r="EH205" s="23"/>
      <c r="EI205" s="132">
        <v>3</v>
      </c>
      <c r="EJ205" s="132">
        <v>195</v>
      </c>
      <c r="EK205" s="132">
        <v>9</v>
      </c>
      <c r="EL205" s="139"/>
      <c r="EM205" s="140">
        <v>176</v>
      </c>
      <c r="EN205" s="140">
        <v>29</v>
      </c>
      <c r="EO205" s="141">
        <f t="shared" si="840"/>
        <v>0.16477272727272727</v>
      </c>
      <c r="EP205" s="23"/>
      <c r="EQ205" s="132">
        <v>2</v>
      </c>
      <c r="ER205" s="132">
        <v>118</v>
      </c>
      <c r="ES205" s="132">
        <v>3</v>
      </c>
      <c r="ET205" s="139"/>
      <c r="EU205" s="140">
        <v>115</v>
      </c>
      <c r="EV205" s="140">
        <v>26</v>
      </c>
      <c r="EW205" s="141">
        <f t="shared" si="438"/>
        <v>0.22608695652173913</v>
      </c>
      <c r="EX205" s="23"/>
      <c r="EY205" s="132"/>
      <c r="EZ205" s="132"/>
      <c r="FA205" s="132"/>
      <c r="FB205" s="139"/>
      <c r="FC205" s="140"/>
      <c r="FD205" s="140"/>
      <c r="FE205" s="141">
        <f t="shared" si="439"/>
        <v>0</v>
      </c>
      <c r="FF205" s="23"/>
      <c r="FG205" s="132">
        <v>6.1</v>
      </c>
      <c r="FH205" s="132">
        <v>218</v>
      </c>
      <c r="FI205" s="132">
        <v>17</v>
      </c>
      <c r="FJ205" s="139"/>
      <c r="FK205" s="140">
        <v>231</v>
      </c>
      <c r="FL205" s="140">
        <v>18</v>
      </c>
      <c r="FM205" s="141">
        <f t="shared" si="440"/>
        <v>7.792207792207792E-2</v>
      </c>
      <c r="FN205" s="23"/>
    </row>
    <row r="206" spans="1:170" ht="16">
      <c r="A206" s="36">
        <v>42598</v>
      </c>
      <c r="B206" s="23"/>
      <c r="C206" s="132"/>
      <c r="D206" s="132"/>
      <c r="E206" s="132"/>
      <c r="F206" s="139"/>
      <c r="G206" s="140"/>
      <c r="H206" s="140"/>
      <c r="I206" s="141">
        <f t="shared" si="420"/>
        <v>0</v>
      </c>
      <c r="J206" s="23"/>
      <c r="K206" s="132"/>
      <c r="L206" s="132"/>
      <c r="M206" s="132"/>
      <c r="N206" s="139"/>
      <c r="O206" s="140"/>
      <c r="P206" s="140"/>
      <c r="Q206" s="141">
        <f t="shared" si="421"/>
        <v>0</v>
      </c>
      <c r="R206" s="23"/>
      <c r="S206" s="132"/>
      <c r="T206" s="132"/>
      <c r="U206" s="132"/>
      <c r="V206" s="139"/>
      <c r="W206" s="140"/>
      <c r="X206" s="140"/>
      <c r="Y206" s="141">
        <f t="shared" si="422"/>
        <v>0</v>
      </c>
      <c r="Z206" s="23"/>
      <c r="AA206" s="132">
        <v>8</v>
      </c>
      <c r="AB206" s="132">
        <v>270</v>
      </c>
      <c r="AC206" s="132">
        <v>26</v>
      </c>
      <c r="AD206" s="139"/>
      <c r="AE206" s="140">
        <v>403</v>
      </c>
      <c r="AF206" s="140">
        <v>94</v>
      </c>
      <c r="AG206" s="141">
        <f t="shared" si="423"/>
        <v>0.23325062034739455</v>
      </c>
      <c r="AH206" s="23"/>
      <c r="AI206" s="132">
        <v>1.4</v>
      </c>
      <c r="AJ206" s="132">
        <v>78</v>
      </c>
      <c r="AK206" s="132">
        <v>4</v>
      </c>
      <c r="AL206" s="142"/>
      <c r="AM206" s="140">
        <v>72</v>
      </c>
      <c r="AN206" s="140">
        <v>14</v>
      </c>
      <c r="AO206" s="141">
        <f t="shared" si="883"/>
        <v>0.19444444444444445</v>
      </c>
      <c r="AP206" s="23"/>
      <c r="AQ206" s="132">
        <v>8</v>
      </c>
      <c r="AR206" s="132">
        <v>263</v>
      </c>
      <c r="AS206" s="132">
        <v>22</v>
      </c>
      <c r="AT206" s="139"/>
      <c r="AU206" s="140">
        <v>403</v>
      </c>
      <c r="AV206" s="140">
        <v>93</v>
      </c>
      <c r="AW206" s="141">
        <f t="shared" si="425"/>
        <v>0.23076923076923078</v>
      </c>
      <c r="AX206" s="23"/>
      <c r="AY206" s="132">
        <v>8</v>
      </c>
      <c r="AZ206" s="132">
        <v>296</v>
      </c>
      <c r="BA206" s="132">
        <v>13</v>
      </c>
      <c r="BB206" s="139"/>
      <c r="BC206" s="140">
        <v>368</v>
      </c>
      <c r="BD206" s="140">
        <v>58</v>
      </c>
      <c r="BE206" s="141">
        <f t="shared" si="426"/>
        <v>0.15760869565217392</v>
      </c>
      <c r="BF206" s="23"/>
      <c r="BG206" s="132"/>
      <c r="BH206" s="132"/>
      <c r="BI206" s="132"/>
      <c r="BJ206" s="139"/>
      <c r="BK206" s="140"/>
      <c r="BL206" s="140"/>
      <c r="BM206" s="141">
        <f t="shared" si="427"/>
        <v>0</v>
      </c>
      <c r="BN206" s="23"/>
      <c r="BO206" s="132">
        <v>2.2000000000000002</v>
      </c>
      <c r="BP206" s="132">
        <v>58</v>
      </c>
      <c r="BQ206" s="132">
        <v>2</v>
      </c>
      <c r="BR206" s="139"/>
      <c r="BS206" s="140">
        <v>96</v>
      </c>
      <c r="BT206" s="140">
        <v>32</v>
      </c>
      <c r="BU206" s="141">
        <f t="shared" si="1616"/>
        <v>0.33333333333333331</v>
      </c>
      <c r="BV206" s="23"/>
      <c r="BW206" s="132"/>
      <c r="BX206" s="132"/>
      <c r="BY206" s="132"/>
      <c r="BZ206" s="139"/>
      <c r="CA206" s="140"/>
      <c r="CB206" s="140"/>
      <c r="CC206" s="141">
        <f t="shared" si="429"/>
        <v>0</v>
      </c>
      <c r="CD206" s="23"/>
      <c r="CE206" s="132">
        <v>7.5</v>
      </c>
      <c r="CF206" s="132">
        <v>390</v>
      </c>
      <c r="CG206" s="132">
        <v>20</v>
      </c>
      <c r="CH206" s="139"/>
      <c r="CI206" s="140">
        <v>456</v>
      </c>
      <c r="CJ206" s="140">
        <v>169</v>
      </c>
      <c r="CK206" s="141">
        <f t="shared" si="430"/>
        <v>0.37061403508771928</v>
      </c>
      <c r="CL206" s="23"/>
      <c r="CM206" s="132"/>
      <c r="CN206" s="132"/>
      <c r="CO206" s="132"/>
      <c r="CP206" s="139"/>
      <c r="CQ206" s="140"/>
      <c r="CR206" s="140"/>
      <c r="CS206" s="141">
        <f t="shared" si="431"/>
        <v>0</v>
      </c>
      <c r="CT206" s="23"/>
      <c r="CU206" s="132">
        <v>11.2</v>
      </c>
      <c r="CV206" s="132">
        <v>619</v>
      </c>
      <c r="CW206" s="132">
        <v>31</v>
      </c>
      <c r="CX206" s="139"/>
      <c r="CY206" s="140">
        <v>587</v>
      </c>
      <c r="CZ206" s="140">
        <v>98</v>
      </c>
      <c r="DA206" s="141">
        <f t="shared" si="1625"/>
        <v>0.16695059625212946</v>
      </c>
      <c r="DB206" s="23"/>
      <c r="DC206" s="132">
        <v>9.4</v>
      </c>
      <c r="DD206" s="132">
        <v>447</v>
      </c>
      <c r="DE206" s="132">
        <v>18</v>
      </c>
      <c r="DF206" s="139"/>
      <c r="DG206" s="140">
        <v>367</v>
      </c>
      <c r="DH206" s="140">
        <v>23</v>
      </c>
      <c r="DI206" s="141">
        <f t="shared" si="433"/>
        <v>6.2670299727520432E-2</v>
      </c>
      <c r="DJ206" s="23"/>
      <c r="DK206" s="132"/>
      <c r="DL206" s="132"/>
      <c r="DM206" s="132"/>
      <c r="DN206" s="139"/>
      <c r="DO206" s="140"/>
      <c r="DP206" s="140"/>
      <c r="DQ206" s="141">
        <f t="shared" si="434"/>
        <v>0</v>
      </c>
      <c r="DR206" s="23"/>
      <c r="DS206" s="132"/>
      <c r="DT206" s="132"/>
      <c r="DU206" s="132"/>
      <c r="DV206" s="139"/>
      <c r="DW206" s="140"/>
      <c r="DX206" s="140"/>
      <c r="DY206" s="141">
        <f t="shared" si="435"/>
        <v>0</v>
      </c>
      <c r="DZ206" s="23"/>
      <c r="EA206" s="132">
        <v>6.3</v>
      </c>
      <c r="EB206" s="132">
        <v>383</v>
      </c>
      <c r="EC206" s="132">
        <v>28</v>
      </c>
      <c r="ED206" s="139"/>
      <c r="EE206" s="140">
        <v>489</v>
      </c>
      <c r="EF206" s="140">
        <v>223</v>
      </c>
      <c r="EG206" s="141">
        <f t="shared" si="436"/>
        <v>0.45603271983640081</v>
      </c>
      <c r="EH206" s="23"/>
      <c r="EI206" s="132">
        <v>4</v>
      </c>
      <c r="EJ206" s="132">
        <v>210</v>
      </c>
      <c r="EK206" s="132">
        <v>9</v>
      </c>
      <c r="EL206" s="139"/>
      <c r="EM206" s="140">
        <v>209</v>
      </c>
      <c r="EN206" s="140">
        <v>41</v>
      </c>
      <c r="EO206" s="141">
        <f t="shared" si="840"/>
        <v>0.19617224880382775</v>
      </c>
      <c r="EP206" s="23"/>
      <c r="EQ206" s="132">
        <v>3.1</v>
      </c>
      <c r="ER206" s="132">
        <v>156</v>
      </c>
      <c r="ES206" s="132">
        <v>11</v>
      </c>
      <c r="ET206" s="139"/>
      <c r="EU206" s="140">
        <v>267</v>
      </c>
      <c r="EV206" s="140">
        <v>146</v>
      </c>
      <c r="EW206" s="141">
        <f t="shared" si="438"/>
        <v>0.54681647940074907</v>
      </c>
      <c r="EX206" s="23"/>
      <c r="EY206" s="132"/>
      <c r="EZ206" s="132"/>
      <c r="FA206" s="132"/>
      <c r="FB206" s="139"/>
      <c r="FC206" s="140"/>
      <c r="FD206" s="140"/>
      <c r="FE206" s="141">
        <f t="shared" si="439"/>
        <v>0</v>
      </c>
      <c r="FF206" s="23"/>
      <c r="FG206" s="132">
        <v>6</v>
      </c>
      <c r="FH206" s="132">
        <v>240</v>
      </c>
      <c r="FI206" s="132">
        <v>12</v>
      </c>
      <c r="FJ206" s="139"/>
      <c r="FK206" s="140">
        <v>218</v>
      </c>
      <c r="FL206" s="140">
        <v>7</v>
      </c>
      <c r="FM206" s="141">
        <f t="shared" si="440"/>
        <v>3.2110091743119268E-2</v>
      </c>
      <c r="FN206" s="23"/>
    </row>
    <row r="207" spans="1:170" ht="16">
      <c r="A207" s="48" t="s">
        <v>42</v>
      </c>
      <c r="B207" s="23"/>
      <c r="C207" s="49">
        <f t="shared" ref="C207:E207" si="1726">SUM(C202:C206)</f>
        <v>0</v>
      </c>
      <c r="D207" s="49">
        <f t="shared" si="1726"/>
        <v>0</v>
      </c>
      <c r="E207" s="49">
        <f t="shared" si="1726"/>
        <v>0</v>
      </c>
      <c r="F207" s="50">
        <f>IFERROR(SUM(D207/E207),0)</f>
        <v>0</v>
      </c>
      <c r="G207" s="51">
        <f t="shared" ref="G207:H207" si="1727">SUM(G202:G206)</f>
        <v>0</v>
      </c>
      <c r="H207" s="51">
        <f t="shared" si="1727"/>
        <v>0</v>
      </c>
      <c r="I207" s="52">
        <f t="shared" si="420"/>
        <v>0</v>
      </c>
      <c r="J207" s="23"/>
      <c r="K207" s="49">
        <f t="shared" ref="K207:M207" si="1728">SUM(K202:K206)</f>
        <v>0</v>
      </c>
      <c r="L207" s="49">
        <f t="shared" si="1728"/>
        <v>0</v>
      </c>
      <c r="M207" s="49">
        <f t="shared" si="1728"/>
        <v>0</v>
      </c>
      <c r="N207" s="50">
        <f>IFERROR(SUM(L207/M207),0)</f>
        <v>0</v>
      </c>
      <c r="O207" s="51">
        <f t="shared" ref="O207:P207" si="1729">SUM(O202:O206)</f>
        <v>0</v>
      </c>
      <c r="P207" s="51">
        <f t="shared" si="1729"/>
        <v>0</v>
      </c>
      <c r="Q207" s="52">
        <f t="shared" si="421"/>
        <v>0</v>
      </c>
      <c r="R207" s="23"/>
      <c r="S207" s="49">
        <f t="shared" ref="S207:U207" si="1730">SUM(S202:S206)</f>
        <v>0</v>
      </c>
      <c r="T207" s="49">
        <f t="shared" si="1730"/>
        <v>0</v>
      </c>
      <c r="U207" s="49">
        <f t="shared" si="1730"/>
        <v>0</v>
      </c>
      <c r="V207" s="50">
        <f>IFERROR(SUM(T207/U207),0)</f>
        <v>0</v>
      </c>
      <c r="W207" s="51">
        <f t="shared" ref="W207:X207" si="1731">SUM(W202:W206)</f>
        <v>0</v>
      </c>
      <c r="X207" s="51">
        <f t="shared" si="1731"/>
        <v>0</v>
      </c>
      <c r="Y207" s="52">
        <f t="shared" si="422"/>
        <v>0</v>
      </c>
      <c r="Z207" s="23"/>
      <c r="AA207" s="49">
        <f t="shared" ref="AA207:AC207" si="1732">SUM(AA202:AA206)</f>
        <v>40</v>
      </c>
      <c r="AB207" s="49">
        <f t="shared" si="1732"/>
        <v>1975</v>
      </c>
      <c r="AC207" s="49">
        <f t="shared" si="1732"/>
        <v>155</v>
      </c>
      <c r="AD207" s="50">
        <f>IFERROR(SUM(AB207/AC207),0)</f>
        <v>12.741935483870968</v>
      </c>
      <c r="AE207" s="51">
        <f t="shared" ref="AE207:AF207" si="1733">SUM(AE202:AE206)</f>
        <v>2604</v>
      </c>
      <c r="AF207" s="51">
        <f t="shared" si="1733"/>
        <v>750</v>
      </c>
      <c r="AG207" s="52">
        <f t="shared" si="423"/>
        <v>0.28801843317972348</v>
      </c>
      <c r="AH207" s="23"/>
      <c r="AI207" s="49">
        <f t="shared" ref="AI207:AK207" si="1734">SUM(AI202:AI206)</f>
        <v>6.8000000000000007</v>
      </c>
      <c r="AJ207" s="49">
        <f t="shared" si="1734"/>
        <v>324</v>
      </c>
      <c r="AK207" s="49">
        <f t="shared" si="1734"/>
        <v>24</v>
      </c>
      <c r="AL207" s="50">
        <f>IFERROR(SUM(AJ207/AK207),0)</f>
        <v>13.5</v>
      </c>
      <c r="AM207" s="51">
        <f t="shared" ref="AM207:AN207" si="1735">SUM(AM202:AM206)</f>
        <v>373</v>
      </c>
      <c r="AN207" s="51">
        <f t="shared" si="1735"/>
        <v>118</v>
      </c>
      <c r="AO207" s="52">
        <f t="shared" si="883"/>
        <v>0.3163538873994638</v>
      </c>
      <c r="AP207" s="23"/>
      <c r="AQ207" s="49">
        <f t="shared" ref="AQ207:AS207" si="1736">SUM(AQ202:AQ206)</f>
        <v>40</v>
      </c>
      <c r="AR207" s="49">
        <f t="shared" si="1736"/>
        <v>1726</v>
      </c>
      <c r="AS207" s="49">
        <f t="shared" si="1736"/>
        <v>112</v>
      </c>
      <c r="AT207" s="50">
        <f>IFERROR(SUM(AR207/AS207),0)</f>
        <v>15.410714285714286</v>
      </c>
      <c r="AU207" s="51">
        <f t="shared" ref="AU207:AV207" si="1737">SUM(AU202:AU206)</f>
        <v>2189</v>
      </c>
      <c r="AV207" s="51">
        <f t="shared" si="1737"/>
        <v>429</v>
      </c>
      <c r="AW207" s="52">
        <f t="shared" si="425"/>
        <v>0.19597989949748743</v>
      </c>
      <c r="AX207" s="23"/>
      <c r="AY207" s="49">
        <f t="shared" ref="AY207:BA207" si="1738">SUM(AY202:AY206)</f>
        <v>40</v>
      </c>
      <c r="AZ207" s="49">
        <f t="shared" si="1738"/>
        <v>1472</v>
      </c>
      <c r="BA207" s="49">
        <f t="shared" si="1738"/>
        <v>90</v>
      </c>
      <c r="BB207" s="50">
        <f>IFERROR(SUM(AZ207/BA207),0)</f>
        <v>16.355555555555554</v>
      </c>
      <c r="BC207" s="51">
        <f t="shared" ref="BC207:BD207" si="1739">SUM(BC202:BC206)</f>
        <v>2054</v>
      </c>
      <c r="BD207" s="51">
        <f t="shared" si="1739"/>
        <v>509.94</v>
      </c>
      <c r="BE207" s="52">
        <f t="shared" si="426"/>
        <v>0.24826679649464459</v>
      </c>
      <c r="BF207" s="23"/>
      <c r="BG207" s="49">
        <f t="shared" ref="BG207:BI207" si="1740">SUM(BG202:BG206)</f>
        <v>0</v>
      </c>
      <c r="BH207" s="49">
        <f t="shared" si="1740"/>
        <v>0</v>
      </c>
      <c r="BI207" s="49">
        <f t="shared" si="1740"/>
        <v>0</v>
      </c>
      <c r="BJ207" s="50">
        <f>IFERROR(SUM(BH207/BI207),0)</f>
        <v>0</v>
      </c>
      <c r="BK207" s="51">
        <f t="shared" ref="BK207:BL207" si="1741">SUM(BK202:BK206)</f>
        <v>0</v>
      </c>
      <c r="BL207" s="51">
        <f t="shared" si="1741"/>
        <v>0</v>
      </c>
      <c r="BM207" s="52">
        <f t="shared" si="427"/>
        <v>0</v>
      </c>
      <c r="BN207" s="23"/>
      <c r="BO207" s="49">
        <f t="shared" ref="BO207:BQ207" si="1742">SUM(BO202:BO206)</f>
        <v>11.7</v>
      </c>
      <c r="BP207" s="49">
        <f t="shared" si="1742"/>
        <v>293</v>
      </c>
      <c r="BQ207" s="49">
        <f t="shared" si="1742"/>
        <v>16</v>
      </c>
      <c r="BR207" s="50">
        <f>IFERROR(SUM(BP207/BQ207),0)</f>
        <v>18.3125</v>
      </c>
      <c r="BS207" s="51">
        <f t="shared" ref="BS207:BT207" si="1743">SUM(BS202:BS206)</f>
        <v>447</v>
      </c>
      <c r="BT207" s="51">
        <f t="shared" si="1743"/>
        <v>105</v>
      </c>
      <c r="BU207" s="52">
        <f t="shared" si="1616"/>
        <v>0.2348993288590604</v>
      </c>
      <c r="BV207" s="23"/>
      <c r="BW207" s="49">
        <f t="shared" ref="BW207:BY207" si="1744">SUM(BW202:BW206)</f>
        <v>0</v>
      </c>
      <c r="BX207" s="49">
        <f t="shared" si="1744"/>
        <v>0</v>
      </c>
      <c r="BY207" s="49">
        <f t="shared" si="1744"/>
        <v>0</v>
      </c>
      <c r="BZ207" s="50">
        <f>IFERROR(SUM(BX207/BY207),0)</f>
        <v>0</v>
      </c>
      <c r="CA207" s="51">
        <f t="shared" ref="CA207:CB207" si="1745">SUM(CA202:CA206)</f>
        <v>0</v>
      </c>
      <c r="CB207" s="51">
        <f t="shared" si="1745"/>
        <v>0</v>
      </c>
      <c r="CC207" s="52">
        <f t="shared" si="429"/>
        <v>0</v>
      </c>
      <c r="CD207" s="23"/>
      <c r="CE207" s="49">
        <f t="shared" ref="CE207:CG207" si="1746">SUM(CE202:CE206)</f>
        <v>34.4</v>
      </c>
      <c r="CF207" s="49">
        <f t="shared" si="1746"/>
        <v>1811</v>
      </c>
      <c r="CG207" s="49">
        <f t="shared" si="1746"/>
        <v>120</v>
      </c>
      <c r="CH207" s="50">
        <f>IFERROR(SUM(CF207/CG207),0)</f>
        <v>15.091666666666667</v>
      </c>
      <c r="CI207" s="51">
        <f t="shared" ref="CI207:CJ207" si="1747">SUM(CI202:CI206)</f>
        <v>2110</v>
      </c>
      <c r="CJ207" s="51">
        <f t="shared" si="1747"/>
        <v>1042</v>
      </c>
      <c r="CK207" s="52">
        <f t="shared" si="430"/>
        <v>0.4938388625592417</v>
      </c>
      <c r="CL207" s="23"/>
      <c r="CM207" s="49">
        <f t="shared" ref="CM207:CO207" si="1748">SUM(CM202:CM206)</f>
        <v>0</v>
      </c>
      <c r="CN207" s="49">
        <f t="shared" si="1748"/>
        <v>0</v>
      </c>
      <c r="CO207" s="49">
        <f t="shared" si="1748"/>
        <v>0</v>
      </c>
      <c r="CP207" s="50">
        <f>IFERROR(SUM(CN207/CO207),0)</f>
        <v>0</v>
      </c>
      <c r="CQ207" s="51">
        <f t="shared" ref="CQ207:CR207" si="1749">SUM(CQ202:CQ206)</f>
        <v>0</v>
      </c>
      <c r="CR207" s="51">
        <f t="shared" si="1749"/>
        <v>0</v>
      </c>
      <c r="CS207" s="52">
        <f t="shared" si="431"/>
        <v>0</v>
      </c>
      <c r="CT207" s="23"/>
      <c r="CU207" s="49">
        <f t="shared" ref="CU207:CW207" si="1750">SUM(CU202:CU206)</f>
        <v>33.900000000000006</v>
      </c>
      <c r="CV207" s="49">
        <f t="shared" si="1750"/>
        <v>1912</v>
      </c>
      <c r="CW207" s="49">
        <f t="shared" si="1750"/>
        <v>100</v>
      </c>
      <c r="CX207" s="50">
        <f>IFERROR(SUM(CV207/CW207),0)</f>
        <v>19.12</v>
      </c>
      <c r="CY207" s="51">
        <f t="shared" ref="CY207:CZ207" si="1751">SUM(CY202:CY206)</f>
        <v>1899</v>
      </c>
      <c r="CZ207" s="51">
        <f t="shared" si="1751"/>
        <v>357</v>
      </c>
      <c r="DA207" s="52">
        <f t="shared" si="1625"/>
        <v>0.18799368088467613</v>
      </c>
      <c r="DB207" s="23"/>
      <c r="DC207" s="49">
        <f t="shared" ref="DC207:DE207" si="1752">SUM(DC202:DC206)</f>
        <v>33.42</v>
      </c>
      <c r="DD207" s="49">
        <f t="shared" si="1752"/>
        <v>1666</v>
      </c>
      <c r="DE207" s="49">
        <f t="shared" si="1752"/>
        <v>90</v>
      </c>
      <c r="DF207" s="50">
        <f>IFERROR(SUM(DD207/DE207),0)</f>
        <v>18.511111111111113</v>
      </c>
      <c r="DG207" s="51">
        <f t="shared" ref="DG207:DH207" si="1753">SUM(DG202:DG206)</f>
        <v>1669</v>
      </c>
      <c r="DH207" s="51">
        <f t="shared" si="1753"/>
        <v>380</v>
      </c>
      <c r="DI207" s="52">
        <f t="shared" si="433"/>
        <v>0.22768124625524266</v>
      </c>
      <c r="DJ207" s="23"/>
      <c r="DK207" s="49">
        <f t="shared" ref="DK207:DM207" si="1754">SUM(DK202:DK206)</f>
        <v>0</v>
      </c>
      <c r="DL207" s="49">
        <f t="shared" si="1754"/>
        <v>0</v>
      </c>
      <c r="DM207" s="49">
        <f t="shared" si="1754"/>
        <v>0</v>
      </c>
      <c r="DN207" s="50">
        <f>IFERROR(SUM(DL207/DM207),0)</f>
        <v>0</v>
      </c>
      <c r="DO207" s="51">
        <f t="shared" ref="DO207:DP207" si="1755">SUM(DO202:DO206)</f>
        <v>0</v>
      </c>
      <c r="DP207" s="51">
        <f t="shared" si="1755"/>
        <v>0</v>
      </c>
      <c r="DQ207" s="52">
        <f t="shared" si="434"/>
        <v>0</v>
      </c>
      <c r="DR207" s="23"/>
      <c r="DS207" s="49">
        <f t="shared" ref="DS207:DU207" si="1756">SUM(DS202:DS206)</f>
        <v>0</v>
      </c>
      <c r="DT207" s="49">
        <f t="shared" si="1756"/>
        <v>0</v>
      </c>
      <c r="DU207" s="49">
        <f t="shared" si="1756"/>
        <v>0</v>
      </c>
      <c r="DV207" s="50">
        <f>IFERROR(SUM(DT207/DU207),0)</f>
        <v>0</v>
      </c>
      <c r="DW207" s="51">
        <f t="shared" ref="DW207:DX207" si="1757">SUM(DW202:DW206)</f>
        <v>0</v>
      </c>
      <c r="DX207" s="51">
        <f t="shared" si="1757"/>
        <v>0</v>
      </c>
      <c r="DY207" s="52">
        <f t="shared" si="435"/>
        <v>0</v>
      </c>
      <c r="DZ207" s="23"/>
      <c r="EA207" s="49">
        <f t="shared" ref="EA207:EC207" si="1758">SUM(EA202:EA206)</f>
        <v>18.899999999999999</v>
      </c>
      <c r="EB207" s="49">
        <f t="shared" si="1758"/>
        <v>1255</v>
      </c>
      <c r="EC207" s="49">
        <f t="shared" si="1758"/>
        <v>89</v>
      </c>
      <c r="ED207" s="50">
        <f>IFERROR(SUM(EB207/EC207),0)</f>
        <v>14.101123595505618</v>
      </c>
      <c r="EE207" s="51">
        <f t="shared" ref="EE207:EF207" si="1759">SUM(EE202:EE206)</f>
        <v>1495</v>
      </c>
      <c r="EF207" s="51">
        <f t="shared" si="1759"/>
        <v>663</v>
      </c>
      <c r="EG207" s="52">
        <f t="shared" si="436"/>
        <v>0.44347826086956521</v>
      </c>
      <c r="EH207" s="23"/>
      <c r="EI207" s="49">
        <f t="shared" ref="EI207:EK207" si="1760">SUM(EI202:EI206)</f>
        <v>17</v>
      </c>
      <c r="EJ207" s="49">
        <f t="shared" si="1760"/>
        <v>845</v>
      </c>
      <c r="EK207" s="49">
        <f t="shared" si="1760"/>
        <v>34</v>
      </c>
      <c r="EL207" s="50">
        <f>IFERROR(SUM(EJ207/EK207),0)</f>
        <v>24.852941176470587</v>
      </c>
      <c r="EM207" s="51">
        <f t="shared" ref="EM207:EN207" si="1761">SUM(EM202:EM206)</f>
        <v>780</v>
      </c>
      <c r="EN207" s="51">
        <f t="shared" si="1761"/>
        <v>70</v>
      </c>
      <c r="EO207" s="52">
        <f t="shared" si="840"/>
        <v>8.9743589743589744E-2</v>
      </c>
      <c r="EP207" s="23"/>
      <c r="EQ207" s="49">
        <f t="shared" ref="EQ207:ES207" si="1762">SUM(EQ202:EQ206)</f>
        <v>15.6</v>
      </c>
      <c r="ER207" s="49">
        <f t="shared" si="1762"/>
        <v>971</v>
      </c>
      <c r="ES207" s="49">
        <f t="shared" si="1762"/>
        <v>41</v>
      </c>
      <c r="ET207" s="50">
        <f>IFERROR(SUM(ER207/ES207),0)</f>
        <v>23.682926829268293</v>
      </c>
      <c r="EU207" s="51">
        <f t="shared" ref="EU207:EV207" si="1763">SUM(EU202:EU206)</f>
        <v>1274</v>
      </c>
      <c r="EV207" s="51">
        <f t="shared" si="1763"/>
        <v>566</v>
      </c>
      <c r="EW207" s="52">
        <f t="shared" si="438"/>
        <v>0.44427001569858715</v>
      </c>
      <c r="EX207" s="23"/>
      <c r="EY207" s="49">
        <f t="shared" ref="EY207:FA207" si="1764">SUM(EY202:EY206)</f>
        <v>0</v>
      </c>
      <c r="EZ207" s="49">
        <f t="shared" si="1764"/>
        <v>0</v>
      </c>
      <c r="FA207" s="49">
        <f t="shared" si="1764"/>
        <v>0</v>
      </c>
      <c r="FB207" s="50">
        <f>IFERROR(SUM(EZ207/FA207),0)</f>
        <v>0</v>
      </c>
      <c r="FC207" s="51">
        <f t="shared" ref="FC207:FD207" si="1765">SUM(FC202:FC206)</f>
        <v>0</v>
      </c>
      <c r="FD207" s="51">
        <f t="shared" si="1765"/>
        <v>0</v>
      </c>
      <c r="FE207" s="52">
        <f t="shared" si="439"/>
        <v>0</v>
      </c>
      <c r="FF207" s="23"/>
      <c r="FG207" s="49">
        <f t="shared" ref="FG207:FI207" si="1766">SUM(FG202:FG206)</f>
        <v>28.200000000000003</v>
      </c>
      <c r="FH207" s="49">
        <f t="shared" si="1766"/>
        <v>1113</v>
      </c>
      <c r="FI207" s="49">
        <f t="shared" si="1766"/>
        <v>80</v>
      </c>
      <c r="FJ207" s="50">
        <f>IFERROR(SUM(FH207/FI207),0)</f>
        <v>13.9125</v>
      </c>
      <c r="FK207" s="51">
        <f t="shared" ref="FK207:FL207" si="1767">SUM(FK202:FK206)</f>
        <v>1219</v>
      </c>
      <c r="FL207" s="51">
        <f t="shared" si="1767"/>
        <v>203</v>
      </c>
      <c r="FM207" s="52">
        <f t="shared" si="440"/>
        <v>0.16652994257588188</v>
      </c>
      <c r="FN207" s="23"/>
    </row>
    <row r="208" spans="1:170" ht="16">
      <c r="A208" s="36">
        <v>42601</v>
      </c>
      <c r="B208" s="23"/>
      <c r="C208" s="37"/>
      <c r="D208" s="37"/>
      <c r="E208" s="37"/>
      <c r="F208" s="38"/>
      <c r="G208" s="39"/>
      <c r="H208" s="39"/>
      <c r="I208" s="40">
        <f t="shared" si="420"/>
        <v>0</v>
      </c>
      <c r="J208" s="23"/>
      <c r="K208" s="37"/>
      <c r="L208" s="37"/>
      <c r="M208" s="37"/>
      <c r="N208" s="38"/>
      <c r="O208" s="39"/>
      <c r="P208" s="39"/>
      <c r="Q208" s="40">
        <f t="shared" si="421"/>
        <v>0</v>
      </c>
      <c r="R208" s="23"/>
      <c r="S208" s="37"/>
      <c r="T208" s="37"/>
      <c r="U208" s="37"/>
      <c r="V208" s="38"/>
      <c r="W208" s="39"/>
      <c r="X208" s="39"/>
      <c r="Y208" s="40">
        <f t="shared" si="422"/>
        <v>0</v>
      </c>
      <c r="Z208" s="23"/>
      <c r="AA208" s="37">
        <v>8</v>
      </c>
      <c r="AB208" s="37">
        <v>376</v>
      </c>
      <c r="AC208" s="37">
        <v>35</v>
      </c>
      <c r="AD208" s="38"/>
      <c r="AE208" s="39">
        <v>592</v>
      </c>
      <c r="AF208" s="39">
        <v>252</v>
      </c>
      <c r="AG208" s="40">
        <f t="shared" si="423"/>
        <v>0.42567567567567566</v>
      </c>
      <c r="AH208" s="23"/>
      <c r="AI208" s="37">
        <v>5.3</v>
      </c>
      <c r="AJ208" s="37">
        <v>247</v>
      </c>
      <c r="AK208" s="37">
        <v>21</v>
      </c>
      <c r="AL208" s="38"/>
      <c r="AM208" s="39">
        <v>403</v>
      </c>
      <c r="AN208" s="39">
        <v>209</v>
      </c>
      <c r="AO208" s="40">
        <f t="shared" si="883"/>
        <v>0.5186104218362283</v>
      </c>
      <c r="AP208" s="23"/>
      <c r="AQ208" s="37">
        <v>8</v>
      </c>
      <c r="AR208" s="37">
        <v>350</v>
      </c>
      <c r="AS208" s="37">
        <v>19</v>
      </c>
      <c r="AT208" s="38"/>
      <c r="AU208" s="39">
        <v>397</v>
      </c>
      <c r="AV208" s="39">
        <v>63</v>
      </c>
      <c r="AW208" s="40">
        <f t="shared" si="425"/>
        <v>0.15869017632241814</v>
      </c>
      <c r="AX208" s="23"/>
      <c r="AY208" s="37">
        <v>8</v>
      </c>
      <c r="AZ208" s="37">
        <v>293</v>
      </c>
      <c r="BA208" s="37">
        <v>14</v>
      </c>
      <c r="BB208" s="38"/>
      <c r="BC208" s="39">
        <v>339</v>
      </c>
      <c r="BD208" s="39">
        <v>37</v>
      </c>
      <c r="BE208" s="40">
        <f t="shared" si="426"/>
        <v>0.10914454277286136</v>
      </c>
      <c r="BF208" s="23"/>
      <c r="BG208" s="37"/>
      <c r="BH208" s="37"/>
      <c r="BI208" s="37"/>
      <c r="BJ208" s="38"/>
      <c r="BK208" s="39"/>
      <c r="BL208" s="39"/>
      <c r="BM208" s="40">
        <f t="shared" si="427"/>
        <v>0</v>
      </c>
      <c r="BN208" s="23"/>
      <c r="BO208" s="37"/>
      <c r="BP208" s="37"/>
      <c r="BQ208" s="37"/>
      <c r="BR208" s="133"/>
      <c r="BS208" s="39"/>
      <c r="BT208" s="39"/>
      <c r="BU208" s="40">
        <f t="shared" si="1616"/>
        <v>0</v>
      </c>
      <c r="BV208" s="23"/>
      <c r="BW208" s="37"/>
      <c r="BX208" s="37"/>
      <c r="BY208" s="37"/>
      <c r="BZ208" s="38"/>
      <c r="CA208" s="39"/>
      <c r="CB208" s="39"/>
      <c r="CC208" s="40">
        <f t="shared" si="429"/>
        <v>0</v>
      </c>
      <c r="CD208" s="23"/>
      <c r="CE208" s="37">
        <v>8.1</v>
      </c>
      <c r="CF208" s="37">
        <v>404</v>
      </c>
      <c r="CG208" s="37">
        <v>33</v>
      </c>
      <c r="CH208" s="38"/>
      <c r="CI208" s="39">
        <v>677</v>
      </c>
      <c r="CJ208" s="39">
        <v>382</v>
      </c>
      <c r="CK208" s="40">
        <f t="shared" si="430"/>
        <v>0.56425406203840478</v>
      </c>
      <c r="CL208" s="23"/>
      <c r="CM208" s="37"/>
      <c r="CN208" s="37"/>
      <c r="CO208" s="37"/>
      <c r="CP208" s="133"/>
      <c r="CQ208" s="39"/>
      <c r="CR208" s="39"/>
      <c r="CS208" s="40">
        <f t="shared" si="431"/>
        <v>0</v>
      </c>
      <c r="CT208" s="23"/>
      <c r="CU208" s="37">
        <v>7</v>
      </c>
      <c r="CV208" s="37">
        <v>333</v>
      </c>
      <c r="CW208" s="37">
        <v>17</v>
      </c>
      <c r="CX208" s="133"/>
      <c r="CY208" s="39">
        <v>342</v>
      </c>
      <c r="CZ208" s="39">
        <v>66</v>
      </c>
      <c r="DA208" s="40">
        <f t="shared" si="1625"/>
        <v>0.19298245614035087</v>
      </c>
      <c r="DB208" s="23"/>
      <c r="DC208" s="37">
        <v>7.3</v>
      </c>
      <c r="DD208" s="37">
        <v>387</v>
      </c>
      <c r="DE208" s="37">
        <v>25</v>
      </c>
      <c r="DF208" s="133"/>
      <c r="DG208" s="39">
        <v>419</v>
      </c>
      <c r="DH208" s="39">
        <v>147</v>
      </c>
      <c r="DI208" s="40">
        <f t="shared" si="433"/>
        <v>0.35083532219570407</v>
      </c>
      <c r="DJ208" s="23"/>
      <c r="DK208" s="37"/>
      <c r="DL208" s="37"/>
      <c r="DM208" s="37"/>
      <c r="DN208" s="133"/>
      <c r="DO208" s="39"/>
      <c r="DP208" s="39"/>
      <c r="DQ208" s="40">
        <f t="shared" si="434"/>
        <v>0</v>
      </c>
      <c r="DR208" s="23"/>
      <c r="DS208" s="37"/>
      <c r="DT208" s="37"/>
      <c r="DU208" s="37"/>
      <c r="DV208" s="133"/>
      <c r="DW208" s="39"/>
      <c r="DX208" s="39"/>
      <c r="DY208" s="40">
        <f t="shared" si="435"/>
        <v>0</v>
      </c>
      <c r="DZ208" s="23"/>
      <c r="EA208" s="37">
        <v>6</v>
      </c>
      <c r="EB208" s="37">
        <v>321</v>
      </c>
      <c r="EC208" s="37">
        <v>34</v>
      </c>
      <c r="ED208" s="133"/>
      <c r="EE208" s="39">
        <v>708</v>
      </c>
      <c r="EF208" s="39">
        <v>480</v>
      </c>
      <c r="EG208" s="40">
        <f t="shared" si="436"/>
        <v>0.67796610169491522</v>
      </c>
      <c r="EH208" s="23"/>
      <c r="EI208" s="37"/>
      <c r="EJ208" s="37"/>
      <c r="EK208" s="37"/>
      <c r="EL208" s="133"/>
      <c r="EM208" s="39"/>
      <c r="EN208" s="39"/>
      <c r="EO208" s="40">
        <f t="shared" si="840"/>
        <v>0</v>
      </c>
      <c r="EP208" s="23"/>
      <c r="EQ208" s="37">
        <v>4</v>
      </c>
      <c r="ER208" s="37">
        <v>213</v>
      </c>
      <c r="ES208" s="37">
        <v>10</v>
      </c>
      <c r="ET208" s="133"/>
      <c r="EU208" s="39">
        <v>282</v>
      </c>
      <c r="EV208" s="39">
        <v>126</v>
      </c>
      <c r="EW208" s="40">
        <f t="shared" si="438"/>
        <v>0.44680851063829785</v>
      </c>
      <c r="EX208" s="23"/>
      <c r="EY208" s="37"/>
      <c r="EZ208" s="37"/>
      <c r="FA208" s="37"/>
      <c r="FB208" s="133"/>
      <c r="FC208" s="39"/>
      <c r="FD208" s="39"/>
      <c r="FE208" s="40">
        <f t="shared" si="439"/>
        <v>0</v>
      </c>
      <c r="FF208" s="23"/>
      <c r="FG208" s="37">
        <v>8</v>
      </c>
      <c r="FH208" s="37">
        <v>332</v>
      </c>
      <c r="FI208" s="37">
        <v>23</v>
      </c>
      <c r="FJ208" s="133"/>
      <c r="FK208" s="39">
        <v>233</v>
      </c>
      <c r="FL208" s="39">
        <v>-45</v>
      </c>
      <c r="FM208" s="40">
        <f t="shared" si="440"/>
        <v>-0.19313304721030042</v>
      </c>
      <c r="FN208" s="23"/>
    </row>
    <row r="209" spans="1:170" ht="16">
      <c r="A209" s="36">
        <v>42602</v>
      </c>
      <c r="B209" s="23"/>
      <c r="C209" s="37"/>
      <c r="D209" s="37"/>
      <c r="E209" s="37"/>
      <c r="F209" s="38"/>
      <c r="G209" s="39"/>
      <c r="H209" s="39"/>
      <c r="I209" s="40">
        <f t="shared" si="420"/>
        <v>0</v>
      </c>
      <c r="J209" s="23"/>
      <c r="K209" s="37"/>
      <c r="L209" s="37"/>
      <c r="M209" s="37"/>
      <c r="N209" s="38"/>
      <c r="O209" s="39"/>
      <c r="P209" s="39"/>
      <c r="Q209" s="40">
        <f t="shared" si="421"/>
        <v>0</v>
      </c>
      <c r="R209" s="23"/>
      <c r="S209" s="37"/>
      <c r="T209" s="37"/>
      <c r="U209" s="37"/>
      <c r="V209" s="38"/>
      <c r="W209" s="39"/>
      <c r="X209" s="39"/>
      <c r="Y209" s="40">
        <f t="shared" si="422"/>
        <v>0</v>
      </c>
      <c r="Z209" s="23"/>
      <c r="AA209" s="37">
        <v>8</v>
      </c>
      <c r="AB209" s="37">
        <v>390</v>
      </c>
      <c r="AC209" s="37">
        <v>28</v>
      </c>
      <c r="AD209" s="38"/>
      <c r="AE209" s="39">
        <v>475</v>
      </c>
      <c r="AF209" s="39">
        <v>127</v>
      </c>
      <c r="AG209" s="40">
        <f t="shared" si="423"/>
        <v>0.26736842105263159</v>
      </c>
      <c r="AH209" s="23"/>
      <c r="AI209" s="37">
        <v>5</v>
      </c>
      <c r="AJ209" s="37">
        <v>162</v>
      </c>
      <c r="AK209" s="37">
        <v>11</v>
      </c>
      <c r="AL209" s="38"/>
      <c r="AM209" s="39">
        <v>160</v>
      </c>
      <c r="AN209" s="39">
        <v>1</v>
      </c>
      <c r="AO209" s="40">
        <f t="shared" si="883"/>
        <v>6.2500000000000003E-3</v>
      </c>
      <c r="AP209" s="23"/>
      <c r="AQ209" s="37">
        <v>8</v>
      </c>
      <c r="AR209" s="37">
        <v>340</v>
      </c>
      <c r="AS209" s="37">
        <v>22</v>
      </c>
      <c r="AT209" s="38"/>
      <c r="AU209" s="39">
        <v>471</v>
      </c>
      <c r="AV209" s="39">
        <v>137</v>
      </c>
      <c r="AW209" s="40">
        <f t="shared" si="425"/>
        <v>0.29087048832271761</v>
      </c>
      <c r="AX209" s="23"/>
      <c r="AY209" s="37">
        <v>8</v>
      </c>
      <c r="AZ209" s="37">
        <v>317</v>
      </c>
      <c r="BA209" s="37">
        <v>12</v>
      </c>
      <c r="BB209" s="38"/>
      <c r="BC209" s="39">
        <v>360</v>
      </c>
      <c r="BD209" s="39">
        <v>48</v>
      </c>
      <c r="BE209" s="40">
        <f t="shared" si="426"/>
        <v>0.13333333333333333</v>
      </c>
      <c r="BF209" s="23"/>
      <c r="BG209" s="37"/>
      <c r="BH209" s="37"/>
      <c r="BI209" s="37"/>
      <c r="BJ209" s="38"/>
      <c r="BK209" s="39"/>
      <c r="BL209" s="39"/>
      <c r="BM209" s="40">
        <f t="shared" si="427"/>
        <v>0</v>
      </c>
      <c r="BN209" s="23"/>
      <c r="BO209" s="37"/>
      <c r="BP209" s="37"/>
      <c r="BQ209" s="37"/>
      <c r="BR209" s="38"/>
      <c r="BS209" s="39"/>
      <c r="BT209" s="39"/>
      <c r="BU209" s="40">
        <f t="shared" si="1616"/>
        <v>0</v>
      </c>
      <c r="BV209" s="23"/>
      <c r="BW209" s="37"/>
      <c r="BX209" s="37"/>
      <c r="BY209" s="37"/>
      <c r="BZ209" s="38"/>
      <c r="CA209" s="39"/>
      <c r="CB209" s="39"/>
      <c r="CC209" s="40">
        <f t="shared" si="429"/>
        <v>0</v>
      </c>
      <c r="CD209" s="23"/>
      <c r="CE209" s="37">
        <v>8.1</v>
      </c>
      <c r="CF209" s="37">
        <v>404</v>
      </c>
      <c r="CG209" s="37">
        <v>28</v>
      </c>
      <c r="CH209" s="38"/>
      <c r="CI209" s="39">
        <v>536</v>
      </c>
      <c r="CJ209" s="39">
        <v>240</v>
      </c>
      <c r="CK209" s="40">
        <f t="shared" si="430"/>
        <v>0.44776119402985076</v>
      </c>
      <c r="CL209" s="23"/>
      <c r="CM209" s="37"/>
      <c r="CN209" s="37"/>
      <c r="CO209" s="37"/>
      <c r="CP209" s="38"/>
      <c r="CQ209" s="39"/>
      <c r="CR209" s="39"/>
      <c r="CS209" s="40">
        <f t="shared" si="431"/>
        <v>0</v>
      </c>
      <c r="CT209" s="23"/>
      <c r="CU209" s="37">
        <v>6.3</v>
      </c>
      <c r="CV209" s="37">
        <v>418</v>
      </c>
      <c r="CW209" s="37">
        <v>18</v>
      </c>
      <c r="CX209" s="38"/>
      <c r="CY209" s="39">
        <v>315</v>
      </c>
      <c r="CZ209" s="39">
        <v>21</v>
      </c>
      <c r="DA209" s="40">
        <f t="shared" si="1625"/>
        <v>6.6666666666666666E-2</v>
      </c>
      <c r="DB209" s="23"/>
      <c r="DC209" s="37">
        <v>4.5</v>
      </c>
      <c r="DD209" s="37">
        <v>229</v>
      </c>
      <c r="DE209" s="37">
        <v>17</v>
      </c>
      <c r="DF209" s="38"/>
      <c r="DG209" s="39">
        <v>326</v>
      </c>
      <c r="DH209" s="39">
        <v>160</v>
      </c>
      <c r="DI209" s="40">
        <f t="shared" si="433"/>
        <v>0.49079754601226994</v>
      </c>
      <c r="DJ209" s="23"/>
      <c r="DK209" s="37"/>
      <c r="DL209" s="37"/>
      <c r="DM209" s="37"/>
      <c r="DN209" s="38"/>
      <c r="DO209" s="39"/>
      <c r="DP209" s="39"/>
      <c r="DQ209" s="40">
        <f t="shared" si="434"/>
        <v>0</v>
      </c>
      <c r="DR209" s="23"/>
      <c r="DS209" s="37"/>
      <c r="DT209" s="37"/>
      <c r="DU209" s="37"/>
      <c r="DV209" s="38"/>
      <c r="DW209" s="39"/>
      <c r="DX209" s="39"/>
      <c r="DY209" s="40">
        <f t="shared" si="435"/>
        <v>0</v>
      </c>
      <c r="DZ209" s="23"/>
      <c r="EA209" s="37">
        <v>8</v>
      </c>
      <c r="EB209" s="37">
        <v>470</v>
      </c>
      <c r="EC209" s="37">
        <v>33</v>
      </c>
      <c r="ED209" s="38"/>
      <c r="EE209" s="39">
        <v>518</v>
      </c>
      <c r="EF209" s="39">
        <v>195</v>
      </c>
      <c r="EG209" s="40">
        <f t="shared" si="436"/>
        <v>0.37644787644787647</v>
      </c>
      <c r="EH209" s="23"/>
      <c r="EI209" s="37">
        <v>3.3</v>
      </c>
      <c r="EJ209" s="37">
        <v>174</v>
      </c>
      <c r="EK209" s="37">
        <v>4</v>
      </c>
      <c r="EL209" s="38"/>
      <c r="EM209" s="39">
        <v>132</v>
      </c>
      <c r="EN209" s="39">
        <v>-4</v>
      </c>
      <c r="EO209" s="40">
        <f t="shared" si="840"/>
        <v>-3.0303030303030304E-2</v>
      </c>
      <c r="EP209" s="23"/>
      <c r="EQ209" s="37">
        <v>4.5</v>
      </c>
      <c r="ER209" s="37">
        <v>215</v>
      </c>
      <c r="ES209" s="37">
        <v>8</v>
      </c>
      <c r="ET209" s="38"/>
      <c r="EU209" s="39">
        <v>205</v>
      </c>
      <c r="EV209" s="39">
        <v>24</v>
      </c>
      <c r="EW209" s="40">
        <f t="shared" si="438"/>
        <v>0.11707317073170732</v>
      </c>
      <c r="EX209" s="23"/>
      <c r="EY209" s="37"/>
      <c r="EZ209" s="37"/>
      <c r="FA209" s="37"/>
      <c r="FB209" s="38"/>
      <c r="FC209" s="39"/>
      <c r="FD209" s="39"/>
      <c r="FE209" s="40">
        <f t="shared" si="439"/>
        <v>0</v>
      </c>
      <c r="FF209" s="23"/>
      <c r="FG209" s="37">
        <v>6</v>
      </c>
      <c r="FH209" s="37">
        <v>209</v>
      </c>
      <c r="FI209" s="37">
        <v>16</v>
      </c>
      <c r="FJ209" s="38"/>
      <c r="FK209" s="39">
        <v>296</v>
      </c>
      <c r="FL209" s="39">
        <v>100</v>
      </c>
      <c r="FM209" s="40">
        <f t="shared" si="440"/>
        <v>0.33783783783783783</v>
      </c>
      <c r="FN209" s="23"/>
    </row>
    <row r="210" spans="1:170" ht="16">
      <c r="A210" s="36">
        <v>42603</v>
      </c>
      <c r="B210" s="23"/>
      <c r="C210" s="132"/>
      <c r="D210" s="132"/>
      <c r="E210" s="132"/>
      <c r="F210" s="139"/>
      <c r="G210" s="140"/>
      <c r="H210" s="140"/>
      <c r="I210" s="141">
        <f t="shared" si="420"/>
        <v>0</v>
      </c>
      <c r="J210" s="23"/>
      <c r="K210" s="132"/>
      <c r="L210" s="132"/>
      <c r="M210" s="132"/>
      <c r="N210" s="139"/>
      <c r="O210" s="140"/>
      <c r="P210" s="140"/>
      <c r="Q210" s="141">
        <f t="shared" si="421"/>
        <v>0</v>
      </c>
      <c r="R210" s="23"/>
      <c r="S210" s="132"/>
      <c r="T210" s="132"/>
      <c r="U210" s="132"/>
      <c r="V210" s="139"/>
      <c r="W210" s="140"/>
      <c r="X210" s="140"/>
      <c r="Y210" s="141">
        <f t="shared" si="422"/>
        <v>0</v>
      </c>
      <c r="Z210" s="23"/>
      <c r="AA210" s="132">
        <v>8</v>
      </c>
      <c r="AB210" s="132">
        <v>375</v>
      </c>
      <c r="AC210" s="132">
        <v>33</v>
      </c>
      <c r="AD210" s="139"/>
      <c r="AE210" s="140">
        <v>590</v>
      </c>
      <c r="AF210" s="140">
        <v>225</v>
      </c>
      <c r="AG210" s="141">
        <f t="shared" si="423"/>
        <v>0.38135593220338981</v>
      </c>
      <c r="AH210" s="23"/>
      <c r="AI210" s="132">
        <v>6.2</v>
      </c>
      <c r="AJ210" s="132">
        <v>275</v>
      </c>
      <c r="AK210" s="132">
        <v>21</v>
      </c>
      <c r="AL210" s="139"/>
      <c r="AM210" s="140">
        <v>466</v>
      </c>
      <c r="AN210" s="140">
        <v>226</v>
      </c>
      <c r="AO210" s="141">
        <f t="shared" si="883"/>
        <v>0.48497854077253216</v>
      </c>
      <c r="AP210" s="23"/>
      <c r="AQ210" s="132">
        <v>8</v>
      </c>
      <c r="AR210" s="132">
        <v>480</v>
      </c>
      <c r="AS210" s="132">
        <v>34</v>
      </c>
      <c r="AT210" s="142"/>
      <c r="AU210" s="140">
        <v>794</v>
      </c>
      <c r="AV210" s="140">
        <v>382</v>
      </c>
      <c r="AW210" s="141">
        <f t="shared" si="425"/>
        <v>0.48110831234256929</v>
      </c>
      <c r="AX210" s="23"/>
      <c r="AY210" s="132">
        <v>8</v>
      </c>
      <c r="AZ210" s="132">
        <v>307</v>
      </c>
      <c r="BA210" s="132">
        <v>11</v>
      </c>
      <c r="BB210" s="139"/>
      <c r="BC210" s="140">
        <v>83</v>
      </c>
      <c r="BD210" s="140">
        <v>-243</v>
      </c>
      <c r="BE210" s="141">
        <f t="shared" si="426"/>
        <v>-2.927710843373494</v>
      </c>
      <c r="BF210" s="23"/>
      <c r="BG210" s="132"/>
      <c r="BH210" s="132"/>
      <c r="BI210" s="132"/>
      <c r="BJ210" s="139"/>
      <c r="BK210" s="140"/>
      <c r="BL210" s="140"/>
      <c r="BM210" s="141">
        <f t="shared" si="427"/>
        <v>0</v>
      </c>
      <c r="BN210" s="23"/>
      <c r="BO210" s="132">
        <v>4</v>
      </c>
      <c r="BP210" s="132">
        <v>109</v>
      </c>
      <c r="BQ210" s="132">
        <v>5</v>
      </c>
      <c r="BR210" s="139"/>
      <c r="BS210" s="140">
        <v>246</v>
      </c>
      <c r="BT210" s="140">
        <v>124</v>
      </c>
      <c r="BU210" s="141">
        <f t="shared" si="1616"/>
        <v>0.50406504065040647</v>
      </c>
      <c r="BV210" s="23"/>
      <c r="BW210" s="132"/>
      <c r="BX210" s="132"/>
      <c r="BY210" s="132"/>
      <c r="BZ210" s="139"/>
      <c r="CA210" s="140"/>
      <c r="CB210" s="140"/>
      <c r="CC210" s="141">
        <f t="shared" si="429"/>
        <v>0</v>
      </c>
      <c r="CD210" s="23"/>
      <c r="CE210" s="132">
        <v>8</v>
      </c>
      <c r="CF210" s="132">
        <v>417</v>
      </c>
      <c r="CG210" s="132">
        <v>22</v>
      </c>
      <c r="CH210" s="139"/>
      <c r="CI210" s="140">
        <v>423</v>
      </c>
      <c r="CJ210" s="140">
        <v>97</v>
      </c>
      <c r="CK210" s="141">
        <f t="shared" si="430"/>
        <v>0.2293144208037825</v>
      </c>
      <c r="CL210" s="23"/>
      <c r="CM210" s="132"/>
      <c r="CN210" s="132"/>
      <c r="CO210" s="132"/>
      <c r="CP210" s="139"/>
      <c r="CQ210" s="140"/>
      <c r="CR210" s="140"/>
      <c r="CS210" s="141">
        <f t="shared" si="431"/>
        <v>0</v>
      </c>
      <c r="CT210" s="23"/>
      <c r="CU210" s="132">
        <v>6</v>
      </c>
      <c r="CV210" s="132">
        <v>314</v>
      </c>
      <c r="CW210" s="132">
        <v>13</v>
      </c>
      <c r="CX210" s="139"/>
      <c r="CY210" s="140">
        <v>303</v>
      </c>
      <c r="CZ210" s="140">
        <v>35</v>
      </c>
      <c r="DA210" s="141">
        <f t="shared" si="1625"/>
        <v>0.11551155115511551</v>
      </c>
      <c r="DB210" s="23"/>
      <c r="DC210" s="132">
        <v>5</v>
      </c>
      <c r="DD210" s="132">
        <v>294</v>
      </c>
      <c r="DE210" s="132">
        <v>13</v>
      </c>
      <c r="DF210" s="139"/>
      <c r="DG210" s="140">
        <v>449</v>
      </c>
      <c r="DH210" s="140">
        <v>233</v>
      </c>
      <c r="DI210" s="141">
        <f t="shared" si="433"/>
        <v>0.51893095768374164</v>
      </c>
      <c r="DJ210" s="23"/>
      <c r="DK210" s="132"/>
      <c r="DL210" s="132"/>
      <c r="DM210" s="132"/>
      <c r="DN210" s="139"/>
      <c r="DO210" s="140"/>
      <c r="DP210" s="140"/>
      <c r="DQ210" s="141">
        <f t="shared" si="434"/>
        <v>0</v>
      </c>
      <c r="DR210" s="23"/>
      <c r="DS210" s="132"/>
      <c r="DT210" s="132"/>
      <c r="DU210" s="132"/>
      <c r="DV210" s="139"/>
      <c r="DW210" s="140"/>
      <c r="DX210" s="140"/>
      <c r="DY210" s="141">
        <f t="shared" si="435"/>
        <v>0</v>
      </c>
      <c r="DZ210" s="23"/>
      <c r="EA210" s="132"/>
      <c r="EB210" s="132"/>
      <c r="EC210" s="132"/>
      <c r="ED210" s="139"/>
      <c r="EE210" s="140"/>
      <c r="EF210" s="140"/>
      <c r="EG210" s="141">
        <f t="shared" si="436"/>
        <v>0</v>
      </c>
      <c r="EH210" s="23"/>
      <c r="EI210" s="132">
        <v>1</v>
      </c>
      <c r="EJ210" s="132">
        <v>50</v>
      </c>
      <c r="EK210" s="132">
        <v>3</v>
      </c>
      <c r="EL210" s="139"/>
      <c r="EM210" s="140">
        <v>58</v>
      </c>
      <c r="EN210" s="140">
        <v>15</v>
      </c>
      <c r="EO210" s="141">
        <f t="shared" si="840"/>
        <v>0.25862068965517243</v>
      </c>
      <c r="EP210" s="23"/>
      <c r="EQ210" s="132">
        <v>3</v>
      </c>
      <c r="ER210" s="132">
        <v>191</v>
      </c>
      <c r="ES210" s="132">
        <v>8</v>
      </c>
      <c r="ET210" s="139"/>
      <c r="EU210" s="140">
        <v>267</v>
      </c>
      <c r="EV210" s="140">
        <v>126</v>
      </c>
      <c r="EW210" s="141">
        <f t="shared" si="438"/>
        <v>0.47191011235955055</v>
      </c>
      <c r="EX210" s="23"/>
      <c r="EY210" s="132"/>
      <c r="EZ210" s="132"/>
      <c r="FA210" s="132"/>
      <c r="FB210" s="139"/>
      <c r="FC210" s="140"/>
      <c r="FD210" s="140"/>
      <c r="FE210" s="141">
        <f t="shared" si="439"/>
        <v>0</v>
      </c>
      <c r="FF210" s="23"/>
      <c r="FG210" s="132">
        <v>6</v>
      </c>
      <c r="FH210" s="132">
        <v>197</v>
      </c>
      <c r="FI210" s="132">
        <v>11</v>
      </c>
      <c r="FJ210" s="139"/>
      <c r="FK210" s="140">
        <v>289</v>
      </c>
      <c r="FL210" s="140">
        <v>80</v>
      </c>
      <c r="FM210" s="141">
        <f t="shared" si="440"/>
        <v>0.27681660899653981</v>
      </c>
      <c r="FN210" s="23"/>
    </row>
    <row r="211" spans="1:170" ht="16">
      <c r="A211" s="36">
        <v>42604</v>
      </c>
      <c r="B211" s="23"/>
      <c r="C211" s="132"/>
      <c r="D211" s="132"/>
      <c r="E211" s="132"/>
      <c r="F211" s="139"/>
      <c r="G211" s="140"/>
      <c r="H211" s="140"/>
      <c r="I211" s="141">
        <f t="shared" si="420"/>
        <v>0</v>
      </c>
      <c r="J211" s="23"/>
      <c r="K211" s="132"/>
      <c r="L211" s="132"/>
      <c r="M211" s="132"/>
      <c r="N211" s="139"/>
      <c r="O211" s="140"/>
      <c r="P211" s="140"/>
      <c r="Q211" s="141">
        <f t="shared" si="421"/>
        <v>0</v>
      </c>
      <c r="R211" s="23"/>
      <c r="S211" s="132"/>
      <c r="T211" s="132"/>
      <c r="U211" s="132"/>
      <c r="V211" s="139"/>
      <c r="W211" s="140"/>
      <c r="X211" s="140"/>
      <c r="Y211" s="141">
        <f t="shared" si="422"/>
        <v>0</v>
      </c>
      <c r="Z211" s="23"/>
      <c r="AA211" s="132">
        <v>8</v>
      </c>
      <c r="AB211" s="132">
        <v>329</v>
      </c>
      <c r="AC211" s="132">
        <v>23</v>
      </c>
      <c r="AD211" s="139"/>
      <c r="AE211" s="140">
        <v>380</v>
      </c>
      <c r="AF211" s="140">
        <v>24</v>
      </c>
      <c r="AG211" s="141">
        <f t="shared" si="423"/>
        <v>6.3157894736842107E-2</v>
      </c>
      <c r="AH211" s="23"/>
      <c r="AI211" s="132"/>
      <c r="AJ211" s="132"/>
      <c r="AK211" s="132"/>
      <c r="AL211" s="139"/>
      <c r="AM211" s="140"/>
      <c r="AN211" s="140"/>
      <c r="AO211" s="141">
        <f t="shared" si="883"/>
        <v>0</v>
      </c>
      <c r="AP211" s="23"/>
      <c r="AQ211" s="132">
        <v>8</v>
      </c>
      <c r="AR211" s="132">
        <v>324</v>
      </c>
      <c r="AS211" s="132">
        <v>24</v>
      </c>
      <c r="AT211" s="139"/>
      <c r="AU211" s="140">
        <v>492</v>
      </c>
      <c r="AV211" s="140">
        <v>135</v>
      </c>
      <c r="AW211" s="141">
        <f t="shared" si="425"/>
        <v>0.27439024390243905</v>
      </c>
      <c r="AX211" s="23"/>
      <c r="AY211" s="132">
        <v>8</v>
      </c>
      <c r="AZ211" s="132">
        <v>273</v>
      </c>
      <c r="BA211" s="132">
        <v>14</v>
      </c>
      <c r="BB211" s="139"/>
      <c r="BC211" s="140">
        <v>214</v>
      </c>
      <c r="BD211" s="140">
        <v>-107</v>
      </c>
      <c r="BE211" s="141">
        <f t="shared" si="426"/>
        <v>-0.5</v>
      </c>
      <c r="BF211" s="23"/>
      <c r="BG211" s="132"/>
      <c r="BH211" s="132"/>
      <c r="BI211" s="132"/>
      <c r="BJ211" s="139"/>
      <c r="BK211" s="140"/>
      <c r="BL211" s="140"/>
      <c r="BM211" s="141">
        <f t="shared" si="427"/>
        <v>0</v>
      </c>
      <c r="BN211" s="23"/>
      <c r="BO211" s="132">
        <v>3</v>
      </c>
      <c r="BP211" s="132">
        <v>91</v>
      </c>
      <c r="BQ211" s="132">
        <v>9</v>
      </c>
      <c r="BR211" s="139"/>
      <c r="BS211" s="140">
        <v>272</v>
      </c>
      <c r="BT211" s="140">
        <v>174</v>
      </c>
      <c r="BU211" s="141">
        <f t="shared" si="1616"/>
        <v>0.63970588235294112</v>
      </c>
      <c r="BV211" s="23"/>
      <c r="BW211" s="132"/>
      <c r="BX211" s="132"/>
      <c r="BY211" s="132"/>
      <c r="BZ211" s="139"/>
      <c r="CA211" s="140"/>
      <c r="CB211" s="140"/>
      <c r="CC211" s="141">
        <f t="shared" si="429"/>
        <v>0</v>
      </c>
      <c r="CD211" s="23"/>
      <c r="CE211" s="132">
        <v>8</v>
      </c>
      <c r="CF211" s="132">
        <v>459</v>
      </c>
      <c r="CG211" s="132">
        <v>23</v>
      </c>
      <c r="CH211" s="139"/>
      <c r="CI211" s="140">
        <v>462</v>
      </c>
      <c r="CJ211" s="140">
        <v>168</v>
      </c>
      <c r="CK211" s="141">
        <f t="shared" si="430"/>
        <v>0.36363636363636365</v>
      </c>
      <c r="CL211" s="23"/>
      <c r="CM211" s="132"/>
      <c r="CN211" s="132"/>
      <c r="CO211" s="132"/>
      <c r="CP211" s="139"/>
      <c r="CQ211" s="140"/>
      <c r="CR211" s="140"/>
      <c r="CS211" s="141">
        <f t="shared" si="431"/>
        <v>0</v>
      </c>
      <c r="CT211" s="23"/>
      <c r="CU211" s="132">
        <v>6.3</v>
      </c>
      <c r="CV211" s="132">
        <v>361</v>
      </c>
      <c r="CW211" s="132">
        <v>18</v>
      </c>
      <c r="CX211" s="139"/>
      <c r="CY211" s="140">
        <v>473</v>
      </c>
      <c r="CZ211" s="140">
        <v>168</v>
      </c>
      <c r="DA211" s="141">
        <f t="shared" si="1625"/>
        <v>0.35517970401691334</v>
      </c>
      <c r="DB211" s="23"/>
      <c r="DC211" s="132">
        <v>4</v>
      </c>
      <c r="DD211" s="132">
        <v>160</v>
      </c>
      <c r="DE211" s="132">
        <v>8</v>
      </c>
      <c r="DF211" s="139"/>
      <c r="DG211" s="140">
        <v>180</v>
      </c>
      <c r="DH211" s="140">
        <v>34</v>
      </c>
      <c r="DI211" s="141">
        <f t="shared" si="433"/>
        <v>0.18888888888888888</v>
      </c>
      <c r="DJ211" s="23"/>
      <c r="DK211" s="132"/>
      <c r="DL211" s="132"/>
      <c r="DM211" s="132"/>
      <c r="DN211" s="139"/>
      <c r="DO211" s="140"/>
      <c r="DP211" s="140"/>
      <c r="DQ211" s="141">
        <f t="shared" si="434"/>
        <v>0</v>
      </c>
      <c r="DR211" s="23"/>
      <c r="DS211" s="132">
        <v>1</v>
      </c>
      <c r="DT211" s="132">
        <v>44</v>
      </c>
      <c r="DU211" s="132">
        <v>2</v>
      </c>
      <c r="DV211" s="139"/>
      <c r="DW211" s="140">
        <v>32</v>
      </c>
      <c r="DX211" s="140">
        <v>12</v>
      </c>
      <c r="DY211" s="141">
        <f t="shared" si="435"/>
        <v>0.375</v>
      </c>
      <c r="DZ211" s="23"/>
      <c r="EA211" s="132"/>
      <c r="EB211" s="132"/>
      <c r="EC211" s="132"/>
      <c r="ED211" s="139"/>
      <c r="EE211" s="140"/>
      <c r="EF211" s="140"/>
      <c r="EG211" s="141">
        <f t="shared" si="436"/>
        <v>0</v>
      </c>
      <c r="EH211" s="23"/>
      <c r="EI211" s="132"/>
      <c r="EJ211" s="132"/>
      <c r="EK211" s="132"/>
      <c r="EL211" s="139"/>
      <c r="EM211" s="140"/>
      <c r="EN211" s="140"/>
      <c r="EO211" s="141">
        <f t="shared" si="840"/>
        <v>0</v>
      </c>
      <c r="EP211" s="23"/>
      <c r="EQ211" s="132">
        <v>4</v>
      </c>
      <c r="ER211" s="132">
        <v>262</v>
      </c>
      <c r="ES211" s="132">
        <v>10</v>
      </c>
      <c r="ET211" s="139"/>
      <c r="EU211" s="140">
        <v>307</v>
      </c>
      <c r="EV211" s="140">
        <v>108</v>
      </c>
      <c r="EW211" s="141">
        <f t="shared" si="438"/>
        <v>0.3517915309446254</v>
      </c>
      <c r="EX211" s="23"/>
      <c r="EY211" s="132"/>
      <c r="EZ211" s="132"/>
      <c r="FA211" s="132"/>
      <c r="FB211" s="139"/>
      <c r="FC211" s="140"/>
      <c r="FD211" s="140"/>
      <c r="FE211" s="141">
        <f t="shared" si="439"/>
        <v>0</v>
      </c>
      <c r="FF211" s="23"/>
      <c r="FG211" s="132">
        <v>7.3</v>
      </c>
      <c r="FH211" s="132">
        <v>275</v>
      </c>
      <c r="FI211" s="132">
        <v>25</v>
      </c>
      <c r="FJ211" s="139"/>
      <c r="FK211" s="140">
        <v>529</v>
      </c>
      <c r="FL211" s="140">
        <v>258</v>
      </c>
      <c r="FM211" s="141">
        <f t="shared" si="440"/>
        <v>0.48771266540642721</v>
      </c>
      <c r="FN211" s="23"/>
    </row>
    <row r="212" spans="1:170" ht="16">
      <c r="A212" s="36">
        <v>42605</v>
      </c>
      <c r="B212" s="23"/>
      <c r="C212" s="132"/>
      <c r="D212" s="132"/>
      <c r="E212" s="132"/>
      <c r="F212" s="139"/>
      <c r="G212" s="140"/>
      <c r="H212" s="140"/>
      <c r="I212" s="141">
        <f t="shared" si="420"/>
        <v>0</v>
      </c>
      <c r="J212" s="23"/>
      <c r="K212" s="132"/>
      <c r="L212" s="132"/>
      <c r="M212" s="132"/>
      <c r="N212" s="139"/>
      <c r="O212" s="140"/>
      <c r="P212" s="140"/>
      <c r="Q212" s="141">
        <f t="shared" si="421"/>
        <v>0</v>
      </c>
      <c r="R212" s="23"/>
      <c r="S212" s="132"/>
      <c r="T212" s="132"/>
      <c r="U212" s="132"/>
      <c r="V212" s="139"/>
      <c r="W212" s="140"/>
      <c r="X212" s="140"/>
      <c r="Y212" s="141">
        <f t="shared" si="422"/>
        <v>0</v>
      </c>
      <c r="Z212" s="23"/>
      <c r="AA212" s="132">
        <v>8</v>
      </c>
      <c r="AB212" s="132">
        <v>293</v>
      </c>
      <c r="AC212" s="132">
        <v>26</v>
      </c>
      <c r="AD212" s="139"/>
      <c r="AE212" s="140">
        <v>711</v>
      </c>
      <c r="AF212" s="140">
        <v>415</v>
      </c>
      <c r="AG212" s="141">
        <f t="shared" si="423"/>
        <v>0.58368495077355842</v>
      </c>
      <c r="AH212" s="23"/>
      <c r="AI212" s="132">
        <v>5.4</v>
      </c>
      <c r="AJ212" s="132">
        <v>248</v>
      </c>
      <c r="AK212" s="132">
        <v>18</v>
      </c>
      <c r="AL212" s="139"/>
      <c r="AM212" s="140">
        <v>214</v>
      </c>
      <c r="AN212" s="140">
        <v>29</v>
      </c>
      <c r="AO212" s="141">
        <f t="shared" si="883"/>
        <v>0.13551401869158877</v>
      </c>
      <c r="AP212" s="23"/>
      <c r="AQ212" s="132"/>
      <c r="AR212" s="132"/>
      <c r="AS212" s="132"/>
      <c r="AT212" s="139"/>
      <c r="AU212" s="140"/>
      <c r="AV212" s="140"/>
      <c r="AW212" s="141">
        <f t="shared" si="425"/>
        <v>0</v>
      </c>
      <c r="AX212" s="23"/>
      <c r="AY212" s="132"/>
      <c r="AZ212" s="132"/>
      <c r="BA212" s="132"/>
      <c r="BB212" s="139"/>
      <c r="BC212" s="140"/>
      <c r="BD212" s="140"/>
      <c r="BE212" s="141">
        <f t="shared" si="426"/>
        <v>0</v>
      </c>
      <c r="BF212" s="23"/>
      <c r="BG212" s="132"/>
      <c r="BH212" s="132"/>
      <c r="BI212" s="132"/>
      <c r="BJ212" s="139"/>
      <c r="BK212" s="140"/>
      <c r="BL212" s="140"/>
      <c r="BM212" s="141">
        <f t="shared" si="427"/>
        <v>0</v>
      </c>
      <c r="BN212" s="23"/>
      <c r="BO212" s="132"/>
      <c r="BP212" s="132"/>
      <c r="BQ212" s="132"/>
      <c r="BR212" s="139"/>
      <c r="BS212" s="140"/>
      <c r="BT212" s="140"/>
      <c r="BU212" s="141">
        <f t="shared" si="1616"/>
        <v>0</v>
      </c>
      <c r="BV212" s="23"/>
      <c r="BW212" s="132">
        <v>2</v>
      </c>
      <c r="BX212" s="132">
        <v>45</v>
      </c>
      <c r="BY212" s="132">
        <v>3</v>
      </c>
      <c r="BZ212" s="139"/>
      <c r="CA212" s="140">
        <v>61</v>
      </c>
      <c r="CB212" s="140">
        <v>3</v>
      </c>
      <c r="CC212" s="141">
        <f t="shared" si="429"/>
        <v>4.9180327868852458E-2</v>
      </c>
      <c r="CD212" s="23"/>
      <c r="CE212" s="132">
        <v>8</v>
      </c>
      <c r="CF212" s="132">
        <v>428</v>
      </c>
      <c r="CG212" s="132">
        <v>23</v>
      </c>
      <c r="CH212" s="139"/>
      <c r="CI212" s="140">
        <v>508</v>
      </c>
      <c r="CJ212" s="140">
        <v>228</v>
      </c>
      <c r="CK212" s="141">
        <f t="shared" si="430"/>
        <v>0.44881889763779526</v>
      </c>
      <c r="CL212" s="23"/>
      <c r="CM212" s="132"/>
      <c r="CN212" s="132"/>
      <c r="CO212" s="132"/>
      <c r="CP212" s="139"/>
      <c r="CQ212" s="140"/>
      <c r="CR212" s="140"/>
      <c r="CS212" s="141">
        <f t="shared" si="431"/>
        <v>0</v>
      </c>
      <c r="CT212" s="23"/>
      <c r="CU212" s="132">
        <v>10</v>
      </c>
      <c r="CV212" s="132">
        <v>569</v>
      </c>
      <c r="CW212" s="132">
        <v>28</v>
      </c>
      <c r="CX212" s="139"/>
      <c r="CY212" s="140">
        <v>387</v>
      </c>
      <c r="CZ212" s="140">
        <v>-14</v>
      </c>
      <c r="DA212" s="141">
        <f t="shared" si="1625"/>
        <v>-3.6175710594315243E-2</v>
      </c>
      <c r="DB212" s="23"/>
      <c r="DC212" s="132">
        <v>9.6</v>
      </c>
      <c r="DD212" s="132">
        <v>435</v>
      </c>
      <c r="DE212" s="132">
        <v>22</v>
      </c>
      <c r="DF212" s="139"/>
      <c r="DG212" s="140">
        <v>322</v>
      </c>
      <c r="DH212" s="140">
        <v>10</v>
      </c>
      <c r="DI212" s="141">
        <f t="shared" si="433"/>
        <v>3.1055900621118012E-2</v>
      </c>
      <c r="DJ212" s="23"/>
      <c r="DK212" s="132"/>
      <c r="DL212" s="132"/>
      <c r="DM212" s="132"/>
      <c r="DN212" s="139"/>
      <c r="DO212" s="140"/>
      <c r="DP212" s="140"/>
      <c r="DQ212" s="141">
        <f t="shared" si="434"/>
        <v>0</v>
      </c>
      <c r="DR212" s="23"/>
      <c r="DS212" s="132">
        <v>7</v>
      </c>
      <c r="DT212" s="132">
        <v>608</v>
      </c>
      <c r="DU212" s="132">
        <v>35</v>
      </c>
      <c r="DV212" s="139"/>
      <c r="DW212" s="140">
        <v>225</v>
      </c>
      <c r="DX212" s="140">
        <v>-102</v>
      </c>
      <c r="DY212" s="141">
        <f t="shared" si="435"/>
        <v>-0.45333333333333331</v>
      </c>
      <c r="DZ212" s="23"/>
      <c r="EA212" s="132">
        <v>4</v>
      </c>
      <c r="EB212" s="132">
        <v>334</v>
      </c>
      <c r="EC212" s="132">
        <v>29</v>
      </c>
      <c r="ED212" s="139"/>
      <c r="EE212" s="140">
        <v>536</v>
      </c>
      <c r="EF212" s="140">
        <v>357</v>
      </c>
      <c r="EG212" s="141">
        <f t="shared" si="436"/>
        <v>0.66604477611940294</v>
      </c>
      <c r="EH212" s="23"/>
      <c r="EI212" s="132"/>
      <c r="EJ212" s="132"/>
      <c r="EK212" s="132"/>
      <c r="EL212" s="139"/>
      <c r="EM212" s="140"/>
      <c r="EN212" s="140"/>
      <c r="EO212" s="141">
        <f t="shared" si="840"/>
        <v>0</v>
      </c>
      <c r="EP212" s="23"/>
      <c r="EQ212" s="132">
        <v>4</v>
      </c>
      <c r="ER212" s="132">
        <v>260</v>
      </c>
      <c r="ES212" s="132">
        <v>12</v>
      </c>
      <c r="ET212" s="139"/>
      <c r="EU212" s="140">
        <v>380</v>
      </c>
      <c r="EV212" s="140">
        <v>220</v>
      </c>
      <c r="EW212" s="141">
        <f t="shared" si="438"/>
        <v>0.57894736842105265</v>
      </c>
      <c r="EX212" s="23"/>
      <c r="EY212" s="132"/>
      <c r="EZ212" s="132"/>
      <c r="FA212" s="132"/>
      <c r="FB212" s="139"/>
      <c r="FC212" s="140"/>
      <c r="FD212" s="140"/>
      <c r="FE212" s="141">
        <f t="shared" si="439"/>
        <v>0</v>
      </c>
      <c r="FF212" s="23"/>
      <c r="FG212" s="132">
        <v>12</v>
      </c>
      <c r="FH212" s="132">
        <v>406</v>
      </c>
      <c r="FI212" s="132">
        <v>32</v>
      </c>
      <c r="FJ212" s="139"/>
      <c r="FK212" s="140">
        <v>375</v>
      </c>
      <c r="FL212" s="140">
        <v>9</v>
      </c>
      <c r="FM212" s="141">
        <f t="shared" si="440"/>
        <v>2.4E-2</v>
      </c>
      <c r="FN212" s="23"/>
    </row>
    <row r="213" spans="1:170" ht="16">
      <c r="A213" s="48" t="s">
        <v>42</v>
      </c>
      <c r="B213" s="23"/>
      <c r="C213" s="49">
        <f t="shared" ref="C213:E213" si="1768">SUM(C208:C212)</f>
        <v>0</v>
      </c>
      <c r="D213" s="49">
        <f t="shared" si="1768"/>
        <v>0</v>
      </c>
      <c r="E213" s="49">
        <f t="shared" si="1768"/>
        <v>0</v>
      </c>
      <c r="F213" s="50">
        <f>IFERROR(SUM(D213/E213),0)</f>
        <v>0</v>
      </c>
      <c r="G213" s="51">
        <f t="shared" ref="G213:H213" si="1769">SUM(G208:G212)</f>
        <v>0</v>
      </c>
      <c r="H213" s="51">
        <f t="shared" si="1769"/>
        <v>0</v>
      </c>
      <c r="I213" s="52">
        <f t="shared" si="420"/>
        <v>0</v>
      </c>
      <c r="J213" s="23"/>
      <c r="K213" s="49">
        <f t="shared" ref="K213:M213" si="1770">SUM(K208:K212)</f>
        <v>0</v>
      </c>
      <c r="L213" s="49">
        <f t="shared" si="1770"/>
        <v>0</v>
      </c>
      <c r="M213" s="49">
        <f t="shared" si="1770"/>
        <v>0</v>
      </c>
      <c r="N213" s="50">
        <f>IFERROR(SUM(L213/M213),0)</f>
        <v>0</v>
      </c>
      <c r="O213" s="51">
        <f t="shared" ref="O213:P213" si="1771">SUM(O208:O212)</f>
        <v>0</v>
      </c>
      <c r="P213" s="51">
        <f t="shared" si="1771"/>
        <v>0</v>
      </c>
      <c r="Q213" s="52">
        <f t="shared" si="421"/>
        <v>0</v>
      </c>
      <c r="R213" s="23"/>
      <c r="S213" s="49">
        <f t="shared" ref="S213:U213" si="1772">SUM(S208:S212)</f>
        <v>0</v>
      </c>
      <c r="T213" s="49">
        <f t="shared" si="1772"/>
        <v>0</v>
      </c>
      <c r="U213" s="49">
        <f t="shared" si="1772"/>
        <v>0</v>
      </c>
      <c r="V213" s="50">
        <f>IFERROR(SUM(T213/U213),0)</f>
        <v>0</v>
      </c>
      <c r="W213" s="51">
        <f t="shared" ref="W213:X213" si="1773">SUM(W208:W212)</f>
        <v>0</v>
      </c>
      <c r="X213" s="51">
        <f t="shared" si="1773"/>
        <v>0</v>
      </c>
      <c r="Y213" s="52">
        <f t="shared" si="422"/>
        <v>0</v>
      </c>
      <c r="Z213" s="23"/>
      <c r="AA213" s="49">
        <f t="shared" ref="AA213:AC213" si="1774">SUM(AA208:AA212)</f>
        <v>40</v>
      </c>
      <c r="AB213" s="49">
        <f t="shared" si="1774"/>
        <v>1763</v>
      </c>
      <c r="AC213" s="49">
        <f t="shared" si="1774"/>
        <v>145</v>
      </c>
      <c r="AD213" s="50">
        <f>IFERROR(SUM(AB213/AC213),0)</f>
        <v>12.158620689655173</v>
      </c>
      <c r="AE213" s="51">
        <f t="shared" ref="AE213:AF213" si="1775">SUM(AE208:AE212)</f>
        <v>2748</v>
      </c>
      <c r="AF213" s="51">
        <f t="shared" si="1775"/>
        <v>1043</v>
      </c>
      <c r="AG213" s="52">
        <f t="shared" si="423"/>
        <v>0.37954876273653565</v>
      </c>
      <c r="AH213" s="23"/>
      <c r="AI213" s="49">
        <f t="shared" ref="AI213:AK213" si="1776">SUM(AI208:AI212)</f>
        <v>21.9</v>
      </c>
      <c r="AJ213" s="49">
        <f t="shared" si="1776"/>
        <v>932</v>
      </c>
      <c r="AK213" s="49">
        <f t="shared" si="1776"/>
        <v>71</v>
      </c>
      <c r="AL213" s="50">
        <f>IFERROR(SUM(AJ213/AK213),0)</f>
        <v>13.126760563380282</v>
      </c>
      <c r="AM213" s="51">
        <f t="shared" ref="AM213:AN213" si="1777">SUM(AM208:AM212)</f>
        <v>1243</v>
      </c>
      <c r="AN213" s="51">
        <f t="shared" si="1777"/>
        <v>465</v>
      </c>
      <c r="AO213" s="52">
        <f t="shared" si="883"/>
        <v>0.37409493161705554</v>
      </c>
      <c r="AP213" s="23"/>
      <c r="AQ213" s="49">
        <f t="shared" ref="AQ213:AS213" si="1778">SUM(AQ208:AQ212)</f>
        <v>32</v>
      </c>
      <c r="AR213" s="49">
        <f t="shared" si="1778"/>
        <v>1494</v>
      </c>
      <c r="AS213" s="49">
        <f t="shared" si="1778"/>
        <v>99</v>
      </c>
      <c r="AT213" s="50">
        <f>IFERROR(SUM(AR213/AS213),0)</f>
        <v>15.090909090909092</v>
      </c>
      <c r="AU213" s="51">
        <f t="shared" ref="AU213:AV213" si="1779">SUM(AU208:AU212)</f>
        <v>2154</v>
      </c>
      <c r="AV213" s="51">
        <f t="shared" si="1779"/>
        <v>717</v>
      </c>
      <c r="AW213" s="52">
        <f t="shared" si="425"/>
        <v>0.33286908077994432</v>
      </c>
      <c r="AX213" s="23"/>
      <c r="AY213" s="49">
        <f t="shared" ref="AY213:BA213" si="1780">SUM(AY208:AY212)</f>
        <v>32</v>
      </c>
      <c r="AZ213" s="49">
        <f t="shared" si="1780"/>
        <v>1190</v>
      </c>
      <c r="BA213" s="49">
        <f t="shared" si="1780"/>
        <v>51</v>
      </c>
      <c r="BB213" s="50">
        <f>IFERROR(SUM(AZ213/BA213),0)</f>
        <v>23.333333333333332</v>
      </c>
      <c r="BC213" s="51">
        <f t="shared" ref="BC213:BD213" si="1781">SUM(BC208:BC212)</f>
        <v>996</v>
      </c>
      <c r="BD213" s="51">
        <f t="shared" si="1781"/>
        <v>-265</v>
      </c>
      <c r="BE213" s="52">
        <f t="shared" si="426"/>
        <v>-0.26606425702811243</v>
      </c>
      <c r="BF213" s="23"/>
      <c r="BG213" s="49">
        <f t="shared" ref="BG213:BI213" si="1782">SUM(BG208:BG212)</f>
        <v>0</v>
      </c>
      <c r="BH213" s="49">
        <f t="shared" si="1782"/>
        <v>0</v>
      </c>
      <c r="BI213" s="49">
        <f t="shared" si="1782"/>
        <v>0</v>
      </c>
      <c r="BJ213" s="50">
        <f>IFERROR(SUM(BH213/BI213),0)</f>
        <v>0</v>
      </c>
      <c r="BK213" s="51">
        <f t="shared" ref="BK213:BL213" si="1783">SUM(BK208:BK212)</f>
        <v>0</v>
      </c>
      <c r="BL213" s="51">
        <f t="shared" si="1783"/>
        <v>0</v>
      </c>
      <c r="BM213" s="52">
        <f t="shared" si="427"/>
        <v>0</v>
      </c>
      <c r="BN213" s="23"/>
      <c r="BO213" s="49">
        <f t="shared" ref="BO213:BQ213" si="1784">SUM(BO208:BO212)</f>
        <v>7</v>
      </c>
      <c r="BP213" s="49">
        <f t="shared" si="1784"/>
        <v>200</v>
      </c>
      <c r="BQ213" s="49">
        <f t="shared" si="1784"/>
        <v>14</v>
      </c>
      <c r="BR213" s="50">
        <f>IFERROR(SUM(BP213/BQ213),0)</f>
        <v>14.285714285714286</v>
      </c>
      <c r="BS213" s="51">
        <f t="shared" ref="BS213:BT213" si="1785">SUM(BS208:BS212)</f>
        <v>518</v>
      </c>
      <c r="BT213" s="51">
        <f t="shared" si="1785"/>
        <v>298</v>
      </c>
      <c r="BU213" s="52">
        <f t="shared" si="1616"/>
        <v>0.57528957528957525</v>
      </c>
      <c r="BV213" s="23"/>
      <c r="BW213" s="49">
        <f t="shared" ref="BW213:BY213" si="1786">SUM(BW208:BW212)</f>
        <v>2</v>
      </c>
      <c r="BX213" s="49">
        <f t="shared" si="1786"/>
        <v>45</v>
      </c>
      <c r="BY213" s="49">
        <f t="shared" si="1786"/>
        <v>3</v>
      </c>
      <c r="BZ213" s="50">
        <f>IFERROR(SUM(BX213/BY213),0)</f>
        <v>15</v>
      </c>
      <c r="CA213" s="51">
        <f t="shared" ref="CA213:CB213" si="1787">SUM(CA208:CA212)</f>
        <v>61</v>
      </c>
      <c r="CB213" s="51">
        <f t="shared" si="1787"/>
        <v>3</v>
      </c>
      <c r="CC213" s="52">
        <f t="shared" si="429"/>
        <v>4.9180327868852458E-2</v>
      </c>
      <c r="CD213" s="23"/>
      <c r="CE213" s="49">
        <f t="shared" ref="CE213:CG213" si="1788">SUM(CE208:CE212)</f>
        <v>40.200000000000003</v>
      </c>
      <c r="CF213" s="49">
        <f t="shared" si="1788"/>
        <v>2112</v>
      </c>
      <c r="CG213" s="49">
        <f t="shared" si="1788"/>
        <v>129</v>
      </c>
      <c r="CH213" s="50">
        <f>IFERROR(SUM(CF213/CG213),0)</f>
        <v>16.372093023255815</v>
      </c>
      <c r="CI213" s="51">
        <f t="shared" ref="CI213:CJ213" si="1789">SUM(CI208:CI212)</f>
        <v>2606</v>
      </c>
      <c r="CJ213" s="51">
        <f t="shared" si="1789"/>
        <v>1115</v>
      </c>
      <c r="CK213" s="52">
        <f t="shared" si="430"/>
        <v>0.42785878741366079</v>
      </c>
      <c r="CL213" s="23"/>
      <c r="CM213" s="49">
        <f t="shared" ref="CM213:CO213" si="1790">SUM(CM208:CM212)</f>
        <v>0</v>
      </c>
      <c r="CN213" s="49">
        <f t="shared" si="1790"/>
        <v>0</v>
      </c>
      <c r="CO213" s="49">
        <f t="shared" si="1790"/>
        <v>0</v>
      </c>
      <c r="CP213" s="50">
        <f>IFERROR(SUM(CN213/CO213),0)</f>
        <v>0</v>
      </c>
      <c r="CQ213" s="51">
        <f t="shared" ref="CQ213:CR213" si="1791">SUM(CQ208:CQ212)</f>
        <v>0</v>
      </c>
      <c r="CR213" s="51">
        <f t="shared" si="1791"/>
        <v>0</v>
      </c>
      <c r="CS213" s="52">
        <f t="shared" si="431"/>
        <v>0</v>
      </c>
      <c r="CT213" s="23"/>
      <c r="CU213" s="49">
        <f t="shared" ref="CU213:CW213" si="1792">SUM(CU208:CU212)</f>
        <v>35.6</v>
      </c>
      <c r="CV213" s="49">
        <f t="shared" si="1792"/>
        <v>1995</v>
      </c>
      <c r="CW213" s="49">
        <f t="shared" si="1792"/>
        <v>94</v>
      </c>
      <c r="CX213" s="50">
        <f>IFERROR(SUM(CV213/CW213),0)</f>
        <v>21.223404255319149</v>
      </c>
      <c r="CY213" s="51">
        <f t="shared" ref="CY213:CZ213" si="1793">SUM(CY208:CY212)</f>
        <v>1820</v>
      </c>
      <c r="CZ213" s="51">
        <f t="shared" si="1793"/>
        <v>276</v>
      </c>
      <c r="DA213" s="52">
        <f t="shared" si="1625"/>
        <v>0.15164835164835164</v>
      </c>
      <c r="DB213" s="23"/>
      <c r="DC213" s="49">
        <f t="shared" ref="DC213:DE213" si="1794">SUM(DC208:DC212)</f>
        <v>30.4</v>
      </c>
      <c r="DD213" s="49">
        <f t="shared" si="1794"/>
        <v>1505</v>
      </c>
      <c r="DE213" s="49">
        <f t="shared" si="1794"/>
        <v>85</v>
      </c>
      <c r="DF213" s="50">
        <f>IFERROR(SUM(DD213/DE213),0)</f>
        <v>17.705882352941178</v>
      </c>
      <c r="DG213" s="51">
        <f t="shared" ref="DG213:DH213" si="1795">SUM(DG208:DG212)</f>
        <v>1696</v>
      </c>
      <c r="DH213" s="51">
        <f t="shared" si="1795"/>
        <v>584</v>
      </c>
      <c r="DI213" s="52">
        <f t="shared" si="433"/>
        <v>0.34433962264150941</v>
      </c>
      <c r="DJ213" s="23"/>
      <c r="DK213" s="49">
        <f t="shared" ref="DK213:DM213" si="1796">SUM(DK208:DK212)</f>
        <v>0</v>
      </c>
      <c r="DL213" s="49">
        <f t="shared" si="1796"/>
        <v>0</v>
      </c>
      <c r="DM213" s="49">
        <f t="shared" si="1796"/>
        <v>0</v>
      </c>
      <c r="DN213" s="50">
        <f>IFERROR(SUM(DL213/DM213),0)</f>
        <v>0</v>
      </c>
      <c r="DO213" s="51">
        <f t="shared" ref="DO213:DP213" si="1797">SUM(DO208:DO212)</f>
        <v>0</v>
      </c>
      <c r="DP213" s="51">
        <f t="shared" si="1797"/>
        <v>0</v>
      </c>
      <c r="DQ213" s="52">
        <f t="shared" si="434"/>
        <v>0</v>
      </c>
      <c r="DR213" s="23"/>
      <c r="DS213" s="49">
        <f t="shared" ref="DS213:DU213" si="1798">SUM(DS208:DS212)</f>
        <v>8</v>
      </c>
      <c r="DT213" s="49">
        <f t="shared" si="1798"/>
        <v>652</v>
      </c>
      <c r="DU213" s="49">
        <f t="shared" si="1798"/>
        <v>37</v>
      </c>
      <c r="DV213" s="50">
        <f>IFERROR(SUM(DT213/DU213),0)</f>
        <v>17.621621621621621</v>
      </c>
      <c r="DW213" s="51">
        <f t="shared" ref="DW213:DX213" si="1799">SUM(DW208:DW212)</f>
        <v>257</v>
      </c>
      <c r="DX213" s="51">
        <f t="shared" si="1799"/>
        <v>-90</v>
      </c>
      <c r="DY213" s="52">
        <f t="shared" si="435"/>
        <v>-0.35019455252918286</v>
      </c>
      <c r="DZ213" s="23"/>
      <c r="EA213" s="49">
        <f t="shared" ref="EA213:EC213" si="1800">SUM(EA208:EA212)</f>
        <v>18</v>
      </c>
      <c r="EB213" s="49">
        <f t="shared" si="1800"/>
        <v>1125</v>
      </c>
      <c r="EC213" s="49">
        <f t="shared" si="1800"/>
        <v>96</v>
      </c>
      <c r="ED213" s="50">
        <f>IFERROR(SUM(EB213/EC213),0)</f>
        <v>11.71875</v>
      </c>
      <c r="EE213" s="51">
        <f t="shared" ref="EE213:EF213" si="1801">SUM(EE208:EE212)</f>
        <v>1762</v>
      </c>
      <c r="EF213" s="51">
        <f t="shared" si="1801"/>
        <v>1032</v>
      </c>
      <c r="EG213" s="52">
        <f t="shared" si="436"/>
        <v>0.58569807037457433</v>
      </c>
      <c r="EH213" s="23"/>
      <c r="EI213" s="49">
        <f t="shared" ref="EI213:EK213" si="1802">SUM(EI208:EI212)</f>
        <v>4.3</v>
      </c>
      <c r="EJ213" s="49">
        <f t="shared" si="1802"/>
        <v>224</v>
      </c>
      <c r="EK213" s="49">
        <f t="shared" si="1802"/>
        <v>7</v>
      </c>
      <c r="EL213" s="50">
        <f>IFERROR(SUM(EJ213/EK213),0)</f>
        <v>32</v>
      </c>
      <c r="EM213" s="51">
        <f t="shared" ref="EM213:EN213" si="1803">SUM(EM208:EM212)</f>
        <v>190</v>
      </c>
      <c r="EN213" s="51">
        <f t="shared" si="1803"/>
        <v>11</v>
      </c>
      <c r="EO213" s="52">
        <f t="shared" si="840"/>
        <v>5.7894736842105263E-2</v>
      </c>
      <c r="EP213" s="23"/>
      <c r="EQ213" s="49">
        <f t="shared" ref="EQ213:ES213" si="1804">SUM(EQ208:EQ212)</f>
        <v>19.5</v>
      </c>
      <c r="ER213" s="49">
        <f t="shared" si="1804"/>
        <v>1141</v>
      </c>
      <c r="ES213" s="49">
        <f t="shared" si="1804"/>
        <v>48</v>
      </c>
      <c r="ET213" s="50">
        <f>IFERROR(SUM(ER213/ES213),0)</f>
        <v>23.770833333333332</v>
      </c>
      <c r="EU213" s="51">
        <f t="shared" ref="EU213:EV213" si="1805">SUM(EU208:EU212)</f>
        <v>1441</v>
      </c>
      <c r="EV213" s="51">
        <f t="shared" si="1805"/>
        <v>604</v>
      </c>
      <c r="EW213" s="52">
        <f t="shared" si="438"/>
        <v>0.41915336571825124</v>
      </c>
      <c r="EX213" s="23"/>
      <c r="EY213" s="49">
        <f t="shared" ref="EY213:FA213" si="1806">SUM(EY208:EY212)</f>
        <v>0</v>
      </c>
      <c r="EZ213" s="49">
        <f t="shared" si="1806"/>
        <v>0</v>
      </c>
      <c r="FA213" s="49">
        <f t="shared" si="1806"/>
        <v>0</v>
      </c>
      <c r="FB213" s="50">
        <f>IFERROR(SUM(EZ213/FA213),0)</f>
        <v>0</v>
      </c>
      <c r="FC213" s="51">
        <f t="shared" ref="FC213:FD213" si="1807">SUM(FC208:FC212)</f>
        <v>0</v>
      </c>
      <c r="FD213" s="51">
        <f t="shared" si="1807"/>
        <v>0</v>
      </c>
      <c r="FE213" s="52">
        <f t="shared" si="439"/>
        <v>0</v>
      </c>
      <c r="FF213" s="23"/>
      <c r="FG213" s="49">
        <f t="shared" ref="FG213:FI213" si="1808">SUM(FG208:FG212)</f>
        <v>39.299999999999997</v>
      </c>
      <c r="FH213" s="49">
        <f t="shared" si="1808"/>
        <v>1419</v>
      </c>
      <c r="FI213" s="49">
        <f t="shared" si="1808"/>
        <v>107</v>
      </c>
      <c r="FJ213" s="50">
        <f>IFERROR(SUM(FH213/FI213),0)</f>
        <v>13.261682242990654</v>
      </c>
      <c r="FK213" s="51">
        <f t="shared" ref="FK213:FL213" si="1809">SUM(FK208:FK212)</f>
        <v>1722</v>
      </c>
      <c r="FL213" s="51">
        <f t="shared" si="1809"/>
        <v>402</v>
      </c>
      <c r="FM213" s="52">
        <f t="shared" si="440"/>
        <v>0.23344947735191637</v>
      </c>
      <c r="FN213" s="23"/>
    </row>
    <row r="214" spans="1:170" ht="16">
      <c r="A214" s="36">
        <v>42608</v>
      </c>
      <c r="B214" s="23"/>
      <c r="C214" s="37"/>
      <c r="D214" s="37"/>
      <c r="E214" s="37"/>
      <c r="F214" s="38"/>
      <c r="G214" s="39"/>
      <c r="H214" s="39"/>
      <c r="I214" s="40">
        <f t="shared" si="420"/>
        <v>0</v>
      </c>
      <c r="J214" s="23"/>
      <c r="K214" s="37"/>
      <c r="L214" s="37"/>
      <c r="M214" s="37"/>
      <c r="N214" s="38"/>
      <c r="O214" s="39"/>
      <c r="P214" s="39"/>
      <c r="Q214" s="40">
        <f t="shared" si="421"/>
        <v>0</v>
      </c>
      <c r="R214" s="23"/>
      <c r="S214" s="37"/>
      <c r="T214" s="37"/>
      <c r="U214" s="37"/>
      <c r="V214" s="38"/>
      <c r="W214" s="39"/>
      <c r="X214" s="39"/>
      <c r="Y214" s="40">
        <f t="shared" si="422"/>
        <v>0</v>
      </c>
      <c r="Z214" s="23"/>
      <c r="AA214" s="37">
        <v>8</v>
      </c>
      <c r="AB214" s="37">
        <v>363</v>
      </c>
      <c r="AC214" s="37">
        <v>45</v>
      </c>
      <c r="AD214" s="38"/>
      <c r="AE214" s="39">
        <v>852</v>
      </c>
      <c r="AF214" s="39">
        <v>477</v>
      </c>
      <c r="AG214" s="40">
        <f t="shared" si="423"/>
        <v>0.5598591549295775</v>
      </c>
      <c r="AH214" s="23"/>
      <c r="AI214" s="37">
        <v>3.5</v>
      </c>
      <c r="AJ214" s="37">
        <v>125</v>
      </c>
      <c r="AK214" s="37">
        <v>13</v>
      </c>
      <c r="AL214" s="38"/>
      <c r="AM214" s="39">
        <v>229</v>
      </c>
      <c r="AN214" s="39">
        <v>101</v>
      </c>
      <c r="AO214" s="40">
        <f t="shared" si="883"/>
        <v>0.44104803493449779</v>
      </c>
      <c r="AP214" s="23"/>
      <c r="AQ214" s="154"/>
      <c r="AR214" s="154"/>
      <c r="AS214" s="154"/>
      <c r="AT214" s="38"/>
      <c r="AU214" s="155"/>
      <c r="AV214" s="155"/>
      <c r="AW214" s="40">
        <f t="shared" si="425"/>
        <v>0</v>
      </c>
      <c r="AX214" s="23"/>
      <c r="AY214" s="37"/>
      <c r="AZ214" s="37"/>
      <c r="BA214" s="37"/>
      <c r="BB214" s="38"/>
      <c r="BC214" s="39"/>
      <c r="BD214" s="39"/>
      <c r="BE214" s="40">
        <f t="shared" si="426"/>
        <v>0</v>
      </c>
      <c r="BF214" s="23"/>
      <c r="BG214" s="37"/>
      <c r="BH214" s="37"/>
      <c r="BI214" s="37"/>
      <c r="BJ214" s="38"/>
      <c r="BK214" s="39"/>
      <c r="BL214" s="39"/>
      <c r="BM214" s="40">
        <f t="shared" si="427"/>
        <v>0</v>
      </c>
      <c r="BN214" s="23"/>
      <c r="BO214" s="37"/>
      <c r="BP214" s="37"/>
      <c r="BQ214" s="37"/>
      <c r="BR214" s="38"/>
      <c r="BS214" s="39"/>
      <c r="BT214" s="39"/>
      <c r="BU214" s="40">
        <f t="shared" si="1616"/>
        <v>0</v>
      </c>
      <c r="BV214" s="23"/>
      <c r="BW214" s="37">
        <v>5.3</v>
      </c>
      <c r="BX214" s="37">
        <v>287</v>
      </c>
      <c r="BY214" s="37">
        <v>13</v>
      </c>
      <c r="BZ214" s="38"/>
      <c r="CA214" s="39">
        <v>235</v>
      </c>
      <c r="CB214" s="39">
        <v>11</v>
      </c>
      <c r="CC214" s="40">
        <f t="shared" si="429"/>
        <v>4.6808510638297871E-2</v>
      </c>
      <c r="CD214" s="23"/>
      <c r="CE214" s="37">
        <v>8</v>
      </c>
      <c r="CF214" s="37">
        <v>373</v>
      </c>
      <c r="CG214" s="37">
        <v>28</v>
      </c>
      <c r="CH214" s="38"/>
      <c r="CI214" s="39">
        <v>483</v>
      </c>
      <c r="CJ214" s="39">
        <v>161</v>
      </c>
      <c r="CK214" s="40">
        <f t="shared" si="430"/>
        <v>0.33333333333333331</v>
      </c>
      <c r="CL214" s="23"/>
      <c r="CM214" s="37"/>
      <c r="CN214" s="37"/>
      <c r="CO214" s="37"/>
      <c r="CP214" s="38"/>
      <c r="CQ214" s="39"/>
      <c r="CR214" s="39"/>
      <c r="CS214" s="40">
        <f t="shared" si="431"/>
        <v>0</v>
      </c>
      <c r="CT214" s="23"/>
      <c r="CU214" s="37">
        <v>5</v>
      </c>
      <c r="CV214" s="37">
        <v>332</v>
      </c>
      <c r="CW214" s="37">
        <v>15</v>
      </c>
      <c r="CX214" s="38"/>
      <c r="CY214" s="39">
        <v>261</v>
      </c>
      <c r="CZ214" s="39">
        <v>6</v>
      </c>
      <c r="DA214" s="40">
        <f t="shared" si="1625"/>
        <v>2.2988505747126436E-2</v>
      </c>
      <c r="DB214" s="23"/>
      <c r="DC214" s="37">
        <v>4.0999999999999996</v>
      </c>
      <c r="DD214" s="37">
        <v>192</v>
      </c>
      <c r="DE214" s="37">
        <v>10</v>
      </c>
      <c r="DF214" s="38"/>
      <c r="DG214" s="39">
        <v>165</v>
      </c>
      <c r="DH214" s="39"/>
      <c r="DI214" s="40">
        <f t="shared" si="433"/>
        <v>0</v>
      </c>
      <c r="DJ214" s="23"/>
      <c r="DK214" s="37"/>
      <c r="DL214" s="37"/>
      <c r="DM214" s="37"/>
      <c r="DN214" s="38"/>
      <c r="DO214" s="39"/>
      <c r="DP214" s="39"/>
      <c r="DQ214" s="40">
        <f t="shared" si="434"/>
        <v>0</v>
      </c>
      <c r="DR214" s="23"/>
      <c r="DS214" s="37">
        <v>4.4000000000000004</v>
      </c>
      <c r="DT214" s="37">
        <v>140</v>
      </c>
      <c r="DU214" s="37">
        <v>13</v>
      </c>
      <c r="DV214" s="38"/>
      <c r="DW214" s="39">
        <v>150</v>
      </c>
      <c r="DX214" s="39">
        <v>-4</v>
      </c>
      <c r="DY214" s="40">
        <f t="shared" si="435"/>
        <v>-2.6666666666666668E-2</v>
      </c>
      <c r="DZ214" s="23"/>
      <c r="EA214" s="37">
        <v>6</v>
      </c>
      <c r="EB214" s="37">
        <v>345</v>
      </c>
      <c r="EC214" s="37">
        <v>32</v>
      </c>
      <c r="ED214" s="38"/>
      <c r="EE214" s="39">
        <v>748</v>
      </c>
      <c r="EF214" s="39">
        <v>471</v>
      </c>
      <c r="EG214" s="40">
        <f t="shared" si="436"/>
        <v>0.6296791443850267</v>
      </c>
      <c r="EH214" s="23"/>
      <c r="EI214" s="37">
        <v>2</v>
      </c>
      <c r="EJ214" s="37">
        <v>124</v>
      </c>
      <c r="EK214" s="37">
        <v>4</v>
      </c>
      <c r="EL214" s="38"/>
      <c r="EM214" s="39">
        <v>105</v>
      </c>
      <c r="EN214" s="39">
        <v>3</v>
      </c>
      <c r="EO214" s="40">
        <f t="shared" si="840"/>
        <v>2.8571428571428571E-2</v>
      </c>
      <c r="EP214" s="23"/>
      <c r="EQ214" s="37">
        <v>4</v>
      </c>
      <c r="ER214" s="37">
        <v>218</v>
      </c>
      <c r="ES214" s="37">
        <v>14</v>
      </c>
      <c r="ET214" s="38"/>
      <c r="EU214" s="39">
        <v>317</v>
      </c>
      <c r="EV214" s="39">
        <v>135</v>
      </c>
      <c r="EW214" s="40">
        <f t="shared" si="438"/>
        <v>0.42586750788643535</v>
      </c>
      <c r="EX214" s="23"/>
      <c r="EY214" s="37"/>
      <c r="EZ214" s="37"/>
      <c r="FA214" s="37"/>
      <c r="FB214" s="38"/>
      <c r="FC214" s="39"/>
      <c r="FD214" s="39"/>
      <c r="FE214" s="40">
        <f t="shared" si="439"/>
        <v>0</v>
      </c>
      <c r="FF214" s="23"/>
      <c r="FG214" s="37">
        <v>4.0999999999999996</v>
      </c>
      <c r="FH214" s="37">
        <v>115</v>
      </c>
      <c r="FI214" s="37">
        <v>16</v>
      </c>
      <c r="FJ214" s="38"/>
      <c r="FK214" s="39">
        <v>245</v>
      </c>
      <c r="FL214" s="39">
        <v>110</v>
      </c>
      <c r="FM214" s="40">
        <f t="shared" si="440"/>
        <v>0.44897959183673469</v>
      </c>
      <c r="FN214" s="23"/>
    </row>
    <row r="215" spans="1:170" ht="16">
      <c r="A215" s="36">
        <v>42609</v>
      </c>
      <c r="B215" s="23"/>
      <c r="C215" s="37"/>
      <c r="D215" s="37"/>
      <c r="E215" s="37"/>
      <c r="F215" s="38"/>
      <c r="G215" s="39"/>
      <c r="H215" s="39"/>
      <c r="I215" s="40">
        <f t="shared" si="420"/>
        <v>0</v>
      </c>
      <c r="J215" s="23"/>
      <c r="K215" s="37"/>
      <c r="L215" s="37"/>
      <c r="M215" s="37"/>
      <c r="N215" s="38"/>
      <c r="O215" s="39"/>
      <c r="P215" s="39"/>
      <c r="Q215" s="40">
        <f t="shared" si="421"/>
        <v>0</v>
      </c>
      <c r="R215" s="23"/>
      <c r="S215" s="37"/>
      <c r="T215" s="37"/>
      <c r="U215" s="37"/>
      <c r="V215" s="38"/>
      <c r="W215" s="39"/>
      <c r="X215" s="39"/>
      <c r="Y215" s="40">
        <f t="shared" si="422"/>
        <v>0</v>
      </c>
      <c r="Z215" s="23"/>
      <c r="AA215" s="37">
        <v>8</v>
      </c>
      <c r="AB215" s="37">
        <v>374</v>
      </c>
      <c r="AC215" s="37">
        <v>25</v>
      </c>
      <c r="AD215" s="38"/>
      <c r="AE215" s="39">
        <v>613</v>
      </c>
      <c r="AF215" s="39">
        <v>258</v>
      </c>
      <c r="AG215" s="40">
        <f t="shared" si="423"/>
        <v>0.42088091353996737</v>
      </c>
      <c r="AH215" s="23"/>
      <c r="AI215" s="37"/>
      <c r="AJ215" s="37"/>
      <c r="AK215" s="37"/>
      <c r="AL215" s="38"/>
      <c r="AM215" s="39"/>
      <c r="AN215" s="39"/>
      <c r="AO215" s="40">
        <f t="shared" si="883"/>
        <v>0</v>
      </c>
      <c r="AP215" s="23"/>
      <c r="AQ215" s="37"/>
      <c r="AR215" s="37"/>
      <c r="AS215" s="37"/>
      <c r="AT215" s="38"/>
      <c r="AU215" s="39"/>
      <c r="AV215" s="39"/>
      <c r="AW215" s="40">
        <f t="shared" si="425"/>
        <v>0</v>
      </c>
      <c r="AX215" s="23"/>
      <c r="AY215" s="37"/>
      <c r="AZ215" s="37"/>
      <c r="BA215" s="37"/>
      <c r="BB215" s="38"/>
      <c r="BC215" s="39"/>
      <c r="BD215" s="39"/>
      <c r="BE215" s="40">
        <f t="shared" si="426"/>
        <v>0</v>
      </c>
      <c r="BF215" s="23"/>
      <c r="BG215" s="37"/>
      <c r="BH215" s="37"/>
      <c r="BI215" s="37"/>
      <c r="BJ215" s="38"/>
      <c r="BK215" s="39"/>
      <c r="BL215" s="39"/>
      <c r="BM215" s="40">
        <f t="shared" si="427"/>
        <v>0</v>
      </c>
      <c r="BN215" s="23"/>
      <c r="BO215" s="37"/>
      <c r="BP215" s="37"/>
      <c r="BQ215" s="37"/>
      <c r="BR215" s="38"/>
      <c r="BS215" s="39"/>
      <c r="BT215" s="39"/>
      <c r="BU215" s="40">
        <f t="shared" si="1616"/>
        <v>0</v>
      </c>
      <c r="BV215" s="23"/>
      <c r="BW215" s="37">
        <v>5</v>
      </c>
      <c r="BX215" s="37">
        <v>334</v>
      </c>
      <c r="BY215" s="37">
        <v>19</v>
      </c>
      <c r="BZ215" s="38"/>
      <c r="CA215" s="39">
        <v>387</v>
      </c>
      <c r="CB215" s="39">
        <v>170</v>
      </c>
      <c r="CC215" s="40">
        <f t="shared" si="429"/>
        <v>0.43927648578811368</v>
      </c>
      <c r="CD215" s="23"/>
      <c r="CE215" s="37">
        <v>8</v>
      </c>
      <c r="CF215" s="37">
        <v>415</v>
      </c>
      <c r="CG215" s="37">
        <v>27</v>
      </c>
      <c r="CH215" s="38"/>
      <c r="CI215" s="39">
        <v>578</v>
      </c>
      <c r="CJ215" s="39">
        <v>265</v>
      </c>
      <c r="CK215" s="40">
        <f t="shared" si="430"/>
        <v>0.45847750865051901</v>
      </c>
      <c r="CL215" s="23"/>
      <c r="CM215" s="37"/>
      <c r="CN215" s="37"/>
      <c r="CO215" s="37"/>
      <c r="CP215" s="38"/>
      <c r="CQ215" s="39"/>
      <c r="CR215" s="39"/>
      <c r="CS215" s="40">
        <f t="shared" si="431"/>
        <v>0</v>
      </c>
      <c r="CT215" s="23"/>
      <c r="CU215" s="37">
        <v>7</v>
      </c>
      <c r="CV215" s="37">
        <v>368</v>
      </c>
      <c r="CW215" s="37">
        <v>24</v>
      </c>
      <c r="CX215" s="38"/>
      <c r="CY215" s="39">
        <v>440</v>
      </c>
      <c r="CZ215" s="39">
        <v>137</v>
      </c>
      <c r="DA215" s="40">
        <f t="shared" si="1625"/>
        <v>0.31136363636363634</v>
      </c>
      <c r="DB215" s="23"/>
      <c r="DC215" s="37">
        <v>4.0999999999999996</v>
      </c>
      <c r="DD215" s="37">
        <v>171</v>
      </c>
      <c r="DE215" s="37">
        <v>12</v>
      </c>
      <c r="DF215" s="38"/>
      <c r="DG215" s="39">
        <v>254</v>
      </c>
      <c r="DH215" s="39">
        <v>110</v>
      </c>
      <c r="DI215" s="40">
        <f t="shared" si="433"/>
        <v>0.43307086614173229</v>
      </c>
      <c r="DJ215" s="23"/>
      <c r="DK215" s="37"/>
      <c r="DL215" s="37"/>
      <c r="DM215" s="37"/>
      <c r="DN215" s="38"/>
      <c r="DO215" s="39"/>
      <c r="DP215" s="39"/>
      <c r="DQ215" s="40">
        <f t="shared" si="434"/>
        <v>0</v>
      </c>
      <c r="DR215" s="23"/>
      <c r="DS215" s="37">
        <v>7.4</v>
      </c>
      <c r="DT215" s="37">
        <v>220</v>
      </c>
      <c r="DU215" s="37">
        <v>17</v>
      </c>
      <c r="DV215" s="38"/>
      <c r="DW215" s="39">
        <v>242</v>
      </c>
      <c r="DX215" s="39">
        <v>6</v>
      </c>
      <c r="DY215" s="40">
        <f t="shared" si="435"/>
        <v>2.4793388429752067E-2</v>
      </c>
      <c r="DZ215" s="23"/>
      <c r="EA215" s="37">
        <v>8</v>
      </c>
      <c r="EB215" s="37">
        <v>440</v>
      </c>
      <c r="EC215" s="37">
        <v>31</v>
      </c>
      <c r="ED215" s="38"/>
      <c r="EE215" s="39">
        <v>447</v>
      </c>
      <c r="EF215" s="39">
        <v>120</v>
      </c>
      <c r="EG215" s="40">
        <f t="shared" si="436"/>
        <v>0.26845637583892618</v>
      </c>
      <c r="EH215" s="23"/>
      <c r="EI215" s="37"/>
      <c r="EJ215" s="37"/>
      <c r="EK215" s="37"/>
      <c r="EL215" s="38"/>
      <c r="EM215" s="39"/>
      <c r="EN215" s="39"/>
      <c r="EO215" s="40">
        <f t="shared" si="840"/>
        <v>0</v>
      </c>
      <c r="EP215" s="23"/>
      <c r="EQ215" s="37">
        <v>4</v>
      </c>
      <c r="ER215" s="37">
        <v>219</v>
      </c>
      <c r="ES215" s="37">
        <v>10</v>
      </c>
      <c r="ET215" s="38"/>
      <c r="EU215" s="39">
        <v>271</v>
      </c>
      <c r="EV215" s="39">
        <v>104</v>
      </c>
      <c r="EW215" s="40">
        <f t="shared" si="438"/>
        <v>0.3837638376383764</v>
      </c>
      <c r="EX215" s="23"/>
      <c r="EY215" s="37"/>
      <c r="EZ215" s="37"/>
      <c r="FA215" s="37"/>
      <c r="FB215" s="38"/>
      <c r="FC215" s="39"/>
      <c r="FD215" s="39"/>
      <c r="FE215" s="40">
        <f t="shared" si="439"/>
        <v>0</v>
      </c>
      <c r="FF215" s="23"/>
      <c r="FG215" s="37">
        <v>7.1</v>
      </c>
      <c r="FH215" s="37">
        <v>259</v>
      </c>
      <c r="FI215" s="37">
        <v>19</v>
      </c>
      <c r="FJ215" s="38"/>
      <c r="FK215" s="39">
        <v>271</v>
      </c>
      <c r="FL215" s="39">
        <v>21</v>
      </c>
      <c r="FM215" s="40">
        <f t="shared" si="440"/>
        <v>7.7490774907749083E-2</v>
      </c>
      <c r="FN215" s="23"/>
    </row>
    <row r="216" spans="1:170" ht="16">
      <c r="A216" s="36">
        <v>42610</v>
      </c>
      <c r="B216" s="23"/>
      <c r="C216" s="132"/>
      <c r="D216" s="132"/>
      <c r="E216" s="132"/>
      <c r="F216" s="139"/>
      <c r="G216" s="140"/>
      <c r="H216" s="140"/>
      <c r="I216" s="141">
        <f t="shared" si="420"/>
        <v>0</v>
      </c>
      <c r="J216" s="23"/>
      <c r="K216" s="132"/>
      <c r="L216" s="132"/>
      <c r="M216" s="132"/>
      <c r="N216" s="139"/>
      <c r="O216" s="140"/>
      <c r="P216" s="140"/>
      <c r="Q216" s="141">
        <f t="shared" si="421"/>
        <v>0</v>
      </c>
      <c r="R216" s="23"/>
      <c r="S216" s="132"/>
      <c r="T216" s="132"/>
      <c r="U216" s="132"/>
      <c r="V216" s="139"/>
      <c r="W216" s="140"/>
      <c r="X216" s="140"/>
      <c r="Y216" s="141">
        <f t="shared" si="422"/>
        <v>0</v>
      </c>
      <c r="Z216" s="23"/>
      <c r="AA216" s="132">
        <v>8</v>
      </c>
      <c r="AB216" s="132">
        <v>327</v>
      </c>
      <c r="AC216" s="132">
        <v>24</v>
      </c>
      <c r="AD216" s="139"/>
      <c r="AE216" s="140">
        <v>487</v>
      </c>
      <c r="AF216" s="140">
        <v>141</v>
      </c>
      <c r="AG216" s="141">
        <f t="shared" si="423"/>
        <v>0.28952772073921973</v>
      </c>
      <c r="AH216" s="23"/>
      <c r="AI216" s="132">
        <v>7</v>
      </c>
      <c r="AJ216" s="132">
        <v>264</v>
      </c>
      <c r="AK216" s="132">
        <v>28</v>
      </c>
      <c r="AL216" s="139"/>
      <c r="AM216" s="140">
        <v>438</v>
      </c>
      <c r="AN216" s="140">
        <v>186</v>
      </c>
      <c r="AO216" s="141">
        <f t="shared" si="883"/>
        <v>0.42465753424657532</v>
      </c>
      <c r="AP216" s="23"/>
      <c r="AQ216" s="132"/>
      <c r="AR216" s="132"/>
      <c r="AS216" s="132"/>
      <c r="AT216" s="139"/>
      <c r="AU216" s="140"/>
      <c r="AV216" s="140"/>
      <c r="AW216" s="141">
        <f t="shared" si="425"/>
        <v>0</v>
      </c>
      <c r="AX216" s="23"/>
      <c r="AY216" s="132"/>
      <c r="AZ216" s="132"/>
      <c r="BA216" s="132"/>
      <c r="BB216" s="139"/>
      <c r="BC216" s="140"/>
      <c r="BD216" s="140"/>
      <c r="BE216" s="141">
        <f t="shared" si="426"/>
        <v>0</v>
      </c>
      <c r="BF216" s="23"/>
      <c r="BG216" s="132"/>
      <c r="BH216" s="132"/>
      <c r="BI216" s="132"/>
      <c r="BJ216" s="139"/>
      <c r="BK216" s="140"/>
      <c r="BL216" s="140"/>
      <c r="BM216" s="141">
        <f t="shared" si="427"/>
        <v>0</v>
      </c>
      <c r="BN216" s="23"/>
      <c r="BO216" s="132"/>
      <c r="BP216" s="132"/>
      <c r="BQ216" s="132"/>
      <c r="BR216" s="139"/>
      <c r="BS216" s="140"/>
      <c r="BT216" s="140"/>
      <c r="BU216" s="141">
        <f t="shared" si="1616"/>
        <v>0</v>
      </c>
      <c r="BV216" s="23"/>
      <c r="BW216" s="132">
        <v>5.0999999999999996</v>
      </c>
      <c r="BX216" s="132">
        <v>329</v>
      </c>
      <c r="BY216" s="132">
        <v>17</v>
      </c>
      <c r="BZ216" s="139"/>
      <c r="CA216" s="140">
        <v>272</v>
      </c>
      <c r="CB216" s="140">
        <v>46</v>
      </c>
      <c r="CC216" s="141">
        <f t="shared" si="429"/>
        <v>0.16911764705882354</v>
      </c>
      <c r="CD216" s="23"/>
      <c r="CE216" s="132">
        <v>8</v>
      </c>
      <c r="CF216" s="132">
        <v>424</v>
      </c>
      <c r="CG216" s="132">
        <v>24</v>
      </c>
      <c r="CH216" s="139"/>
      <c r="CI216" s="140">
        <v>492</v>
      </c>
      <c r="CJ216" s="140">
        <v>164</v>
      </c>
      <c r="CK216" s="141">
        <f t="shared" si="430"/>
        <v>0.33333333333333331</v>
      </c>
      <c r="CL216" s="23"/>
      <c r="CM216" s="132"/>
      <c r="CN216" s="132"/>
      <c r="CO216" s="132"/>
      <c r="CP216" s="139"/>
      <c r="CQ216" s="140"/>
      <c r="CR216" s="140"/>
      <c r="CS216" s="141">
        <f t="shared" si="431"/>
        <v>0</v>
      </c>
      <c r="CT216" s="23"/>
      <c r="CU216" s="132">
        <v>6</v>
      </c>
      <c r="CV216" s="132">
        <v>347</v>
      </c>
      <c r="CW216" s="132">
        <v>17</v>
      </c>
      <c r="CX216" s="139"/>
      <c r="CY216" s="140">
        <v>405</v>
      </c>
      <c r="CZ216" s="140">
        <v>123</v>
      </c>
      <c r="DA216" s="141">
        <f t="shared" si="1625"/>
        <v>0.3037037037037037</v>
      </c>
      <c r="DB216" s="23"/>
      <c r="DC216" s="132">
        <v>4.5</v>
      </c>
      <c r="DD216" s="132">
        <v>171</v>
      </c>
      <c r="DE216" s="132">
        <v>17</v>
      </c>
      <c r="DF216" s="139"/>
      <c r="DG216" s="140">
        <v>277</v>
      </c>
      <c r="DH216" s="140">
        <v>121</v>
      </c>
      <c r="DI216" s="141">
        <f t="shared" si="433"/>
        <v>0.43682310469314078</v>
      </c>
      <c r="DJ216" s="23"/>
      <c r="DK216" s="132"/>
      <c r="DL216" s="132"/>
      <c r="DM216" s="132"/>
      <c r="DN216" s="139"/>
      <c r="DO216" s="140"/>
      <c r="DP216" s="140"/>
      <c r="DQ216" s="141">
        <f t="shared" si="434"/>
        <v>0</v>
      </c>
      <c r="DR216" s="23"/>
      <c r="DS216" s="132"/>
      <c r="DT216" s="132"/>
      <c r="DU216" s="132"/>
      <c r="DV216" s="139"/>
      <c r="DW216" s="140"/>
      <c r="DX216" s="140"/>
      <c r="DY216" s="141">
        <f t="shared" si="435"/>
        <v>0</v>
      </c>
      <c r="DZ216" s="23"/>
      <c r="EA216" s="132">
        <v>5.3</v>
      </c>
      <c r="EB216" s="132">
        <v>289</v>
      </c>
      <c r="EC216" s="132">
        <v>29</v>
      </c>
      <c r="ED216" s="139"/>
      <c r="EE216" s="140">
        <v>411</v>
      </c>
      <c r="EF216" s="140">
        <v>188</v>
      </c>
      <c r="EG216" s="141">
        <f t="shared" si="436"/>
        <v>0.45742092457420924</v>
      </c>
      <c r="EH216" s="23"/>
      <c r="EI216" s="132"/>
      <c r="EJ216" s="132"/>
      <c r="EK216" s="132"/>
      <c r="EL216" s="139"/>
      <c r="EM216" s="140"/>
      <c r="EN216" s="140"/>
      <c r="EO216" s="141">
        <f t="shared" si="840"/>
        <v>0</v>
      </c>
      <c r="EP216" s="23"/>
      <c r="EQ216" s="132">
        <v>3</v>
      </c>
      <c r="ER216" s="132">
        <v>178</v>
      </c>
      <c r="ES216" s="132">
        <v>7</v>
      </c>
      <c r="ET216" s="139"/>
      <c r="EU216" s="140">
        <v>227</v>
      </c>
      <c r="EV216" s="140">
        <v>92</v>
      </c>
      <c r="EW216" s="141">
        <f t="shared" si="438"/>
        <v>0.40528634361233479</v>
      </c>
      <c r="EX216" s="23"/>
      <c r="EY216" s="132"/>
      <c r="EZ216" s="132"/>
      <c r="FA216" s="132"/>
      <c r="FB216" s="139"/>
      <c r="FC216" s="140"/>
      <c r="FD216" s="140"/>
      <c r="FE216" s="141">
        <f t="shared" si="439"/>
        <v>0</v>
      </c>
      <c r="FF216" s="23"/>
      <c r="FG216" s="132"/>
      <c r="FH216" s="132"/>
      <c r="FI216" s="132"/>
      <c r="FJ216" s="139"/>
      <c r="FK216" s="140"/>
      <c r="FL216" s="140"/>
      <c r="FM216" s="141">
        <f t="shared" si="440"/>
        <v>0</v>
      </c>
      <c r="FN216" s="23"/>
    </row>
    <row r="217" spans="1:170" ht="16">
      <c r="A217" s="36">
        <v>42611</v>
      </c>
      <c r="B217" s="23"/>
      <c r="C217" s="132"/>
      <c r="D217" s="132"/>
      <c r="E217" s="132"/>
      <c r="F217" s="139"/>
      <c r="G217" s="140"/>
      <c r="H217" s="140"/>
      <c r="I217" s="141">
        <f t="shared" si="420"/>
        <v>0</v>
      </c>
      <c r="J217" s="23"/>
      <c r="K217" s="132"/>
      <c r="L217" s="132"/>
      <c r="M217" s="132"/>
      <c r="N217" s="139"/>
      <c r="O217" s="140"/>
      <c r="P217" s="140"/>
      <c r="Q217" s="141">
        <f t="shared" si="421"/>
        <v>0</v>
      </c>
      <c r="R217" s="23"/>
      <c r="S217" s="132"/>
      <c r="T217" s="132"/>
      <c r="U217" s="132"/>
      <c r="V217" s="139"/>
      <c r="W217" s="140"/>
      <c r="X217" s="140"/>
      <c r="Y217" s="141">
        <f t="shared" si="422"/>
        <v>0</v>
      </c>
      <c r="Z217" s="23"/>
      <c r="AA217" s="132">
        <v>8</v>
      </c>
      <c r="AB217" s="132">
        <v>292</v>
      </c>
      <c r="AC217" s="132">
        <v>25</v>
      </c>
      <c r="AD217" s="139"/>
      <c r="AE217" s="140">
        <v>479</v>
      </c>
      <c r="AF217" s="140">
        <v>157</v>
      </c>
      <c r="AG217" s="141">
        <f t="shared" si="423"/>
        <v>0.3277661795407098</v>
      </c>
      <c r="AH217" s="23"/>
      <c r="AI217" s="132"/>
      <c r="AJ217" s="132"/>
      <c r="AK217" s="132"/>
      <c r="AL217" s="139"/>
      <c r="AM217" s="140"/>
      <c r="AN217" s="140"/>
      <c r="AO217" s="141">
        <f t="shared" si="883"/>
        <v>0</v>
      </c>
      <c r="AP217" s="23"/>
      <c r="AQ217" s="132"/>
      <c r="AR217" s="132"/>
      <c r="AS217" s="132"/>
      <c r="AT217" s="139"/>
      <c r="AU217" s="140"/>
      <c r="AV217" s="140"/>
      <c r="AW217" s="141">
        <f t="shared" si="425"/>
        <v>0</v>
      </c>
      <c r="AX217" s="23"/>
      <c r="AY217" s="132"/>
      <c r="AZ217" s="132"/>
      <c r="BA217" s="132"/>
      <c r="BB217" s="139"/>
      <c r="BC217" s="140"/>
      <c r="BD217" s="140"/>
      <c r="BE217" s="141">
        <f t="shared" si="426"/>
        <v>0</v>
      </c>
      <c r="BF217" s="23"/>
      <c r="BG217" s="132"/>
      <c r="BH217" s="132"/>
      <c r="BI217" s="132"/>
      <c r="BJ217" s="139"/>
      <c r="BK217" s="140"/>
      <c r="BL217" s="140"/>
      <c r="BM217" s="141">
        <f t="shared" si="427"/>
        <v>0</v>
      </c>
      <c r="BN217" s="23"/>
      <c r="BO217" s="132"/>
      <c r="BP217" s="132"/>
      <c r="BQ217" s="132"/>
      <c r="BR217" s="139"/>
      <c r="BS217" s="140"/>
      <c r="BT217" s="140"/>
      <c r="BU217" s="141">
        <f t="shared" si="1616"/>
        <v>0</v>
      </c>
      <c r="BV217" s="23"/>
      <c r="BW217" s="132">
        <v>5</v>
      </c>
      <c r="BX217" s="132">
        <v>258</v>
      </c>
      <c r="BY217" s="132">
        <v>16</v>
      </c>
      <c r="BZ217" s="139"/>
      <c r="CA217" s="140">
        <v>245</v>
      </c>
      <c r="CB217" s="140">
        <v>59</v>
      </c>
      <c r="CC217" s="141">
        <f t="shared" si="429"/>
        <v>0.24081632653061225</v>
      </c>
      <c r="CD217" s="23"/>
      <c r="CE217" s="132">
        <v>8</v>
      </c>
      <c r="CF217" s="132">
        <v>388</v>
      </c>
      <c r="CG217" s="132">
        <v>30</v>
      </c>
      <c r="CH217" s="139"/>
      <c r="CI217" s="140">
        <v>491</v>
      </c>
      <c r="CJ217" s="140">
        <v>191</v>
      </c>
      <c r="CK217" s="141">
        <f t="shared" si="430"/>
        <v>0.38900203665987781</v>
      </c>
      <c r="CL217" s="23"/>
      <c r="CM217" s="132"/>
      <c r="CN217" s="132"/>
      <c r="CO217" s="132"/>
      <c r="CP217" s="139"/>
      <c r="CQ217" s="140"/>
      <c r="CR217" s="140"/>
      <c r="CS217" s="141">
        <f t="shared" si="431"/>
        <v>0</v>
      </c>
      <c r="CT217" s="23"/>
      <c r="CU217" s="132">
        <v>4</v>
      </c>
      <c r="CV217" s="132">
        <v>187</v>
      </c>
      <c r="CW217" s="132">
        <v>13</v>
      </c>
      <c r="CX217" s="139"/>
      <c r="CY217" s="140">
        <v>361</v>
      </c>
      <c r="CZ217" s="140">
        <v>197</v>
      </c>
      <c r="DA217" s="141">
        <f t="shared" si="1625"/>
        <v>0.54570637119113574</v>
      </c>
      <c r="DB217" s="23"/>
      <c r="DC217" s="132">
        <v>6.2</v>
      </c>
      <c r="DD217" s="132">
        <v>241</v>
      </c>
      <c r="DE217" s="132">
        <v>9</v>
      </c>
      <c r="DF217" s="139"/>
      <c r="DG217" s="140">
        <v>213</v>
      </c>
      <c r="DH217" s="140">
        <v>4</v>
      </c>
      <c r="DI217" s="141">
        <f t="shared" si="433"/>
        <v>1.8779342723004695E-2</v>
      </c>
      <c r="DJ217" s="23"/>
      <c r="DK217" s="132"/>
      <c r="DL217" s="132"/>
      <c r="DM217" s="132"/>
      <c r="DN217" s="139"/>
      <c r="DO217" s="140"/>
      <c r="DP217" s="140"/>
      <c r="DQ217" s="141">
        <f t="shared" si="434"/>
        <v>0</v>
      </c>
      <c r="DR217" s="23"/>
      <c r="DS217" s="132">
        <v>8.5</v>
      </c>
      <c r="DT217" s="132">
        <v>228</v>
      </c>
      <c r="DU217" s="132">
        <v>20</v>
      </c>
      <c r="DV217" s="139"/>
      <c r="DW217" s="140">
        <v>312</v>
      </c>
      <c r="DX217" s="140">
        <v>52</v>
      </c>
      <c r="DY217" s="141">
        <f t="shared" si="435"/>
        <v>0.16666666666666666</v>
      </c>
      <c r="DZ217" s="23"/>
      <c r="EA217" s="132"/>
      <c r="EB217" s="132"/>
      <c r="EC217" s="132"/>
      <c r="ED217" s="139"/>
      <c r="EE217" s="140"/>
      <c r="EF217" s="140"/>
      <c r="EG217" s="141">
        <f t="shared" si="436"/>
        <v>0</v>
      </c>
      <c r="EH217" s="23"/>
      <c r="EI217" s="132">
        <v>2</v>
      </c>
      <c r="EJ217" s="132">
        <v>67</v>
      </c>
      <c r="EK217" s="132">
        <v>2</v>
      </c>
      <c r="EL217" s="139"/>
      <c r="EM217" s="140">
        <v>87</v>
      </c>
      <c r="EN217" s="140">
        <v>16</v>
      </c>
      <c r="EO217" s="141">
        <f t="shared" si="840"/>
        <v>0.18390804597701149</v>
      </c>
      <c r="EP217" s="23"/>
      <c r="EQ217" s="132">
        <v>4</v>
      </c>
      <c r="ER217" s="132">
        <v>244</v>
      </c>
      <c r="ES217" s="132">
        <v>9</v>
      </c>
      <c r="ET217" s="139"/>
      <c r="EU217" s="140">
        <v>248</v>
      </c>
      <c r="EV217" s="140">
        <v>72</v>
      </c>
      <c r="EW217" s="141">
        <f t="shared" si="438"/>
        <v>0.29032258064516131</v>
      </c>
      <c r="EX217" s="23"/>
      <c r="EY217" s="132"/>
      <c r="EZ217" s="132"/>
      <c r="FA217" s="132"/>
      <c r="FB217" s="139"/>
      <c r="FC217" s="140"/>
      <c r="FD217" s="140"/>
      <c r="FE217" s="141">
        <f t="shared" si="439"/>
        <v>0</v>
      </c>
      <c r="FF217" s="23"/>
      <c r="FG217" s="132">
        <v>8</v>
      </c>
      <c r="FH217" s="132">
        <v>286</v>
      </c>
      <c r="FI217" s="132">
        <v>18</v>
      </c>
      <c r="FJ217" s="139"/>
      <c r="FK217" s="140">
        <v>244</v>
      </c>
      <c r="FL217" s="140">
        <v>-28</v>
      </c>
      <c r="FM217" s="141">
        <f t="shared" si="440"/>
        <v>-0.11475409836065574</v>
      </c>
      <c r="FN217" s="23"/>
    </row>
    <row r="218" spans="1:170" ht="16">
      <c r="A218" s="36">
        <v>42612</v>
      </c>
      <c r="B218" s="23"/>
      <c r="C218" s="132"/>
      <c r="D218" s="132"/>
      <c r="E218" s="132"/>
      <c r="F218" s="139"/>
      <c r="G218" s="140"/>
      <c r="H218" s="140"/>
      <c r="I218" s="141">
        <f t="shared" si="420"/>
        <v>0</v>
      </c>
      <c r="J218" s="23"/>
      <c r="K218" s="132"/>
      <c r="L218" s="132"/>
      <c r="M218" s="132"/>
      <c r="N218" s="139"/>
      <c r="O218" s="140"/>
      <c r="P218" s="140"/>
      <c r="Q218" s="141">
        <f t="shared" si="421"/>
        <v>0</v>
      </c>
      <c r="R218" s="23"/>
      <c r="S218" s="132"/>
      <c r="T218" s="132"/>
      <c r="U218" s="132"/>
      <c r="V218" s="139"/>
      <c r="W218" s="140"/>
      <c r="X218" s="140"/>
      <c r="Y218" s="141">
        <f t="shared" si="422"/>
        <v>0</v>
      </c>
      <c r="Z218" s="23"/>
      <c r="AA218" s="132">
        <v>6</v>
      </c>
      <c r="AB218" s="132">
        <v>242</v>
      </c>
      <c r="AC218" s="132">
        <v>33</v>
      </c>
      <c r="AD218" s="139"/>
      <c r="AE218" s="140">
        <v>534</v>
      </c>
      <c r="AF218" s="140">
        <v>155</v>
      </c>
      <c r="AG218" s="141">
        <f t="shared" si="423"/>
        <v>0.29026217228464418</v>
      </c>
      <c r="AH218" s="23"/>
      <c r="AI218" s="132">
        <v>3</v>
      </c>
      <c r="AJ218" s="132">
        <v>108</v>
      </c>
      <c r="AK218" s="132">
        <v>11</v>
      </c>
      <c r="AL218" s="139"/>
      <c r="AM218" s="140">
        <v>66</v>
      </c>
      <c r="AN218" s="140">
        <v>6</v>
      </c>
      <c r="AO218" s="141">
        <f t="shared" si="883"/>
        <v>9.0909090909090912E-2</v>
      </c>
      <c r="AP218" s="23"/>
      <c r="AQ218" s="132"/>
      <c r="AR218" s="132"/>
      <c r="AS218" s="132"/>
      <c r="AT218" s="139"/>
      <c r="AU218" s="140"/>
      <c r="AV218" s="140"/>
      <c r="AW218" s="141">
        <f t="shared" si="425"/>
        <v>0</v>
      </c>
      <c r="AX218" s="23"/>
      <c r="AY218" s="132"/>
      <c r="AZ218" s="132"/>
      <c r="BA218" s="132"/>
      <c r="BB218" s="139"/>
      <c r="BC218" s="140"/>
      <c r="BD218" s="140"/>
      <c r="BE218" s="141">
        <f t="shared" si="426"/>
        <v>0</v>
      </c>
      <c r="BF218" s="23"/>
      <c r="BG218" s="132"/>
      <c r="BH218" s="132"/>
      <c r="BI218" s="132"/>
      <c r="BJ218" s="139"/>
      <c r="BK218" s="140"/>
      <c r="BL218" s="140"/>
      <c r="BM218" s="141">
        <f t="shared" si="427"/>
        <v>0</v>
      </c>
      <c r="BN218" s="23"/>
      <c r="BO218" s="132"/>
      <c r="BP218" s="132"/>
      <c r="BQ218" s="132"/>
      <c r="BR218" s="139"/>
      <c r="BS218" s="140"/>
      <c r="BT218" s="140"/>
      <c r="BU218" s="141">
        <f t="shared" si="1616"/>
        <v>0</v>
      </c>
      <c r="BV218" s="23"/>
      <c r="BW218" s="132">
        <v>3.1</v>
      </c>
      <c r="BX218" s="132">
        <v>242</v>
      </c>
      <c r="BY218" s="132">
        <v>11</v>
      </c>
      <c r="BZ218" s="139"/>
      <c r="CA218" s="140">
        <v>134</v>
      </c>
      <c r="CB218" s="140">
        <v>-91</v>
      </c>
      <c r="CC218" s="141">
        <f t="shared" si="429"/>
        <v>-0.67910447761194026</v>
      </c>
      <c r="CD218" s="23"/>
      <c r="CE218" s="132">
        <v>8</v>
      </c>
      <c r="CF218" s="132">
        <v>313</v>
      </c>
      <c r="CG218" s="132">
        <v>25</v>
      </c>
      <c r="CH218" s="139"/>
      <c r="CI218" s="140">
        <v>529</v>
      </c>
      <c r="CJ218" s="140">
        <v>158</v>
      </c>
      <c r="CK218" s="141">
        <f t="shared" si="430"/>
        <v>0.29867674858223064</v>
      </c>
      <c r="CL218" s="23"/>
      <c r="CM218" s="132"/>
      <c r="CN218" s="132"/>
      <c r="CO218" s="132"/>
      <c r="CP218" s="139"/>
      <c r="CQ218" s="140"/>
      <c r="CR218" s="140"/>
      <c r="CS218" s="141">
        <f t="shared" si="431"/>
        <v>0</v>
      </c>
      <c r="CT218" s="23"/>
      <c r="CU218" s="132">
        <v>9</v>
      </c>
      <c r="CV218" s="132">
        <v>236</v>
      </c>
      <c r="CW218" s="132">
        <v>29</v>
      </c>
      <c r="CX218" s="139"/>
      <c r="CY218" s="140">
        <v>447</v>
      </c>
      <c r="CZ218" s="140">
        <v>76</v>
      </c>
      <c r="DA218" s="141">
        <f t="shared" si="1625"/>
        <v>0.17002237136465326</v>
      </c>
      <c r="DB218" s="23"/>
      <c r="DC218" s="132">
        <v>5</v>
      </c>
      <c r="DD218" s="132">
        <v>179</v>
      </c>
      <c r="DE218" s="132">
        <v>13</v>
      </c>
      <c r="DF218" s="139"/>
      <c r="DG218" s="140">
        <v>209</v>
      </c>
      <c r="DH218" s="140">
        <v>-11</v>
      </c>
      <c r="DI218" s="141">
        <f t="shared" si="433"/>
        <v>-5.2631578947368418E-2</v>
      </c>
      <c r="DJ218" s="23"/>
      <c r="DK218" s="132"/>
      <c r="DL218" s="132"/>
      <c r="DM218" s="132"/>
      <c r="DN218" s="139"/>
      <c r="DO218" s="140"/>
      <c r="DP218" s="140"/>
      <c r="DQ218" s="141">
        <f t="shared" si="434"/>
        <v>0</v>
      </c>
      <c r="DR218" s="23"/>
      <c r="DS218" s="132">
        <v>8</v>
      </c>
      <c r="DT218" s="132">
        <v>323</v>
      </c>
      <c r="DU218" s="132">
        <v>23</v>
      </c>
      <c r="DV218" s="139"/>
      <c r="DW218" s="140">
        <v>117</v>
      </c>
      <c r="DX218" s="140">
        <v>37</v>
      </c>
      <c r="DY218" s="141">
        <f t="shared" si="435"/>
        <v>0.31623931623931623</v>
      </c>
      <c r="DZ218" s="23"/>
      <c r="EA218" s="132">
        <v>8</v>
      </c>
      <c r="EB218" s="132">
        <v>259</v>
      </c>
      <c r="EC218" s="132">
        <v>30</v>
      </c>
      <c r="ED218" s="139"/>
      <c r="EE218" s="140">
        <v>491</v>
      </c>
      <c r="EF218" s="140">
        <v>174</v>
      </c>
      <c r="EG218" s="141">
        <f t="shared" si="436"/>
        <v>0.3543788187372709</v>
      </c>
      <c r="EH218" s="23"/>
      <c r="EI218" s="132"/>
      <c r="EJ218" s="132"/>
      <c r="EK218" s="132"/>
      <c r="EL218" s="139"/>
      <c r="EM218" s="140"/>
      <c r="EN218" s="140"/>
      <c r="EO218" s="141">
        <f t="shared" si="840"/>
        <v>0</v>
      </c>
      <c r="EP218" s="23"/>
      <c r="EQ218" s="132">
        <v>4</v>
      </c>
      <c r="ER218" s="132">
        <v>150</v>
      </c>
      <c r="ES218" s="132">
        <v>10</v>
      </c>
      <c r="ET218" s="139"/>
      <c r="EU218" s="140">
        <v>318</v>
      </c>
      <c r="EV218" s="140">
        <v>131</v>
      </c>
      <c r="EW218" s="141">
        <f t="shared" si="438"/>
        <v>0.41194968553459121</v>
      </c>
      <c r="EX218" s="23"/>
      <c r="EY218" s="132"/>
      <c r="EZ218" s="132"/>
      <c r="FA218" s="132"/>
      <c r="FB218" s="139"/>
      <c r="FC218" s="140"/>
      <c r="FD218" s="140"/>
      <c r="FE218" s="141">
        <f t="shared" si="439"/>
        <v>0</v>
      </c>
      <c r="FF218" s="23"/>
      <c r="FG218" s="132">
        <v>4</v>
      </c>
      <c r="FH218" s="132">
        <v>298</v>
      </c>
      <c r="FI218" s="132">
        <v>27</v>
      </c>
      <c r="FJ218" s="139"/>
      <c r="FK218" s="140">
        <v>259</v>
      </c>
      <c r="FL218" s="140">
        <v>179</v>
      </c>
      <c r="FM218" s="141">
        <f t="shared" si="440"/>
        <v>0.69111969111969107</v>
      </c>
      <c r="FN218" s="23"/>
    </row>
    <row r="219" spans="1:170" ht="16">
      <c r="A219" s="48" t="s">
        <v>42</v>
      </c>
      <c r="B219" s="23"/>
      <c r="C219" s="49">
        <f t="shared" ref="C219:E219" si="1810">SUM(C214:C218)</f>
        <v>0</v>
      </c>
      <c r="D219" s="49">
        <f t="shared" si="1810"/>
        <v>0</v>
      </c>
      <c r="E219" s="49">
        <f t="shared" si="1810"/>
        <v>0</v>
      </c>
      <c r="F219" s="50">
        <f t="shared" ref="F219:F220" si="1811">IFERROR(SUM(D219/E219),0)</f>
        <v>0</v>
      </c>
      <c r="G219" s="51">
        <f t="shared" ref="G219:H219" si="1812">SUM(G214:G218)</f>
        <v>0</v>
      </c>
      <c r="H219" s="51">
        <f t="shared" si="1812"/>
        <v>0</v>
      </c>
      <c r="I219" s="52">
        <f t="shared" si="420"/>
        <v>0</v>
      </c>
      <c r="J219" s="23"/>
      <c r="K219" s="49">
        <f t="shared" ref="K219:M219" si="1813">SUM(K214:K218)</f>
        <v>0</v>
      </c>
      <c r="L219" s="49">
        <f t="shared" si="1813"/>
        <v>0</v>
      </c>
      <c r="M219" s="49">
        <f t="shared" si="1813"/>
        <v>0</v>
      </c>
      <c r="N219" s="50">
        <f t="shared" ref="N219:N220" si="1814">IFERROR(SUM(L219/M219),0)</f>
        <v>0</v>
      </c>
      <c r="O219" s="51">
        <f t="shared" ref="O219:P219" si="1815">SUM(O214:O218)</f>
        <v>0</v>
      </c>
      <c r="P219" s="51">
        <f t="shared" si="1815"/>
        <v>0</v>
      </c>
      <c r="Q219" s="52">
        <f t="shared" si="421"/>
        <v>0</v>
      </c>
      <c r="R219" s="23"/>
      <c r="S219" s="49">
        <f t="shared" ref="S219:U219" si="1816">SUM(S214:S218)</f>
        <v>0</v>
      </c>
      <c r="T219" s="49">
        <f t="shared" si="1816"/>
        <v>0</v>
      </c>
      <c r="U219" s="49">
        <f t="shared" si="1816"/>
        <v>0</v>
      </c>
      <c r="V219" s="50">
        <f t="shared" ref="V219:V220" si="1817">IFERROR(SUM(T219/U219),0)</f>
        <v>0</v>
      </c>
      <c r="W219" s="51">
        <f t="shared" ref="W219:X219" si="1818">SUM(W214:W218)</f>
        <v>0</v>
      </c>
      <c r="X219" s="51">
        <f t="shared" si="1818"/>
        <v>0</v>
      </c>
      <c r="Y219" s="52">
        <f t="shared" si="422"/>
        <v>0</v>
      </c>
      <c r="Z219" s="23"/>
      <c r="AA219" s="49">
        <f t="shared" ref="AA219:AC219" si="1819">SUM(AA214:AA218)</f>
        <v>38</v>
      </c>
      <c r="AB219" s="49">
        <f t="shared" si="1819"/>
        <v>1598</v>
      </c>
      <c r="AC219" s="49">
        <f t="shared" si="1819"/>
        <v>152</v>
      </c>
      <c r="AD219" s="50">
        <f t="shared" ref="AD219:AD220" si="1820">IFERROR(SUM(AB219/AC219),0)</f>
        <v>10.513157894736842</v>
      </c>
      <c r="AE219" s="51">
        <f t="shared" ref="AE219:AF219" si="1821">SUM(AE214:AE218)</f>
        <v>2965</v>
      </c>
      <c r="AF219" s="51">
        <f t="shared" si="1821"/>
        <v>1188</v>
      </c>
      <c r="AG219" s="52">
        <f t="shared" si="423"/>
        <v>0.40067453625632377</v>
      </c>
      <c r="AH219" s="23"/>
      <c r="AI219" s="49">
        <f t="shared" ref="AI219:AK219" si="1822">SUM(AI214:AI218)</f>
        <v>13.5</v>
      </c>
      <c r="AJ219" s="49">
        <f t="shared" si="1822"/>
        <v>497</v>
      </c>
      <c r="AK219" s="49">
        <f t="shared" si="1822"/>
        <v>52</v>
      </c>
      <c r="AL219" s="50">
        <f t="shared" ref="AL219:AL220" si="1823">IFERROR(SUM(AJ219/AK219),0)</f>
        <v>9.5576923076923084</v>
      </c>
      <c r="AM219" s="51">
        <f t="shared" ref="AM219:AN219" si="1824">SUM(AM214:AM218)</f>
        <v>733</v>
      </c>
      <c r="AN219" s="51">
        <f t="shared" si="1824"/>
        <v>293</v>
      </c>
      <c r="AO219" s="52">
        <f t="shared" si="883"/>
        <v>0.39972714870395637</v>
      </c>
      <c r="AP219" s="23"/>
      <c r="AQ219" s="49">
        <f t="shared" ref="AQ219:AS219" si="1825">SUM(AQ214:AQ218)</f>
        <v>0</v>
      </c>
      <c r="AR219" s="49">
        <f t="shared" si="1825"/>
        <v>0</v>
      </c>
      <c r="AS219" s="49">
        <f t="shared" si="1825"/>
        <v>0</v>
      </c>
      <c r="AT219" s="50">
        <f t="shared" ref="AT219:AT220" si="1826">IFERROR(SUM(AR219/AS219),0)</f>
        <v>0</v>
      </c>
      <c r="AU219" s="51">
        <f t="shared" ref="AU219:AV219" si="1827">SUM(AU214:AU218)</f>
        <v>0</v>
      </c>
      <c r="AV219" s="51">
        <f t="shared" si="1827"/>
        <v>0</v>
      </c>
      <c r="AW219" s="52">
        <f t="shared" si="425"/>
        <v>0</v>
      </c>
      <c r="AX219" s="23"/>
      <c r="AY219" s="49">
        <f t="shared" ref="AY219:BA219" si="1828">SUM(AY214:AY218)</f>
        <v>0</v>
      </c>
      <c r="AZ219" s="49">
        <f t="shared" si="1828"/>
        <v>0</v>
      </c>
      <c r="BA219" s="49">
        <f t="shared" si="1828"/>
        <v>0</v>
      </c>
      <c r="BB219" s="50">
        <f t="shared" ref="BB219:BB220" si="1829">IFERROR(SUM(AZ219/BA219),0)</f>
        <v>0</v>
      </c>
      <c r="BC219" s="51">
        <f t="shared" ref="BC219:BD219" si="1830">SUM(BC214:BC218)</f>
        <v>0</v>
      </c>
      <c r="BD219" s="51">
        <f t="shared" si="1830"/>
        <v>0</v>
      </c>
      <c r="BE219" s="52">
        <f t="shared" si="426"/>
        <v>0</v>
      </c>
      <c r="BF219" s="23"/>
      <c r="BG219" s="49">
        <f t="shared" ref="BG219:BI219" si="1831">SUM(BG214:BG218)</f>
        <v>0</v>
      </c>
      <c r="BH219" s="49">
        <f t="shared" si="1831"/>
        <v>0</v>
      </c>
      <c r="BI219" s="49">
        <f t="shared" si="1831"/>
        <v>0</v>
      </c>
      <c r="BJ219" s="50">
        <f t="shared" ref="BJ219:BJ220" si="1832">IFERROR(SUM(BH219/BI219),0)</f>
        <v>0</v>
      </c>
      <c r="BK219" s="51">
        <f t="shared" ref="BK219:BL219" si="1833">SUM(BK214:BK218)</f>
        <v>0</v>
      </c>
      <c r="BL219" s="51">
        <f t="shared" si="1833"/>
        <v>0</v>
      </c>
      <c r="BM219" s="52">
        <f t="shared" si="427"/>
        <v>0</v>
      </c>
      <c r="BN219" s="23"/>
      <c r="BO219" s="49">
        <f t="shared" ref="BO219:BQ219" si="1834">SUM(BO214:BO218)</f>
        <v>0</v>
      </c>
      <c r="BP219" s="49">
        <f t="shared" si="1834"/>
        <v>0</v>
      </c>
      <c r="BQ219" s="49">
        <f t="shared" si="1834"/>
        <v>0</v>
      </c>
      <c r="BR219" s="50">
        <f t="shared" ref="BR219:BR220" si="1835">IFERROR(SUM(BP219/BQ219),0)</f>
        <v>0</v>
      </c>
      <c r="BS219" s="51">
        <f t="shared" ref="BS219:BT219" si="1836">SUM(BS214:BS218)</f>
        <v>0</v>
      </c>
      <c r="BT219" s="51">
        <f t="shared" si="1836"/>
        <v>0</v>
      </c>
      <c r="BU219" s="52">
        <f t="shared" si="1616"/>
        <v>0</v>
      </c>
      <c r="BV219" s="23"/>
      <c r="BW219" s="49">
        <f t="shared" ref="BW219:BY219" si="1837">SUM(BW214:BW218)</f>
        <v>23.5</v>
      </c>
      <c r="BX219" s="49">
        <f t="shared" si="1837"/>
        <v>1450</v>
      </c>
      <c r="BY219" s="49">
        <f t="shared" si="1837"/>
        <v>76</v>
      </c>
      <c r="BZ219" s="50">
        <f t="shared" ref="BZ219:BZ220" si="1838">IFERROR(SUM(BX219/BY219),0)</f>
        <v>19.078947368421051</v>
      </c>
      <c r="CA219" s="51">
        <f t="shared" ref="CA219:CB219" si="1839">SUM(CA214:CA218)</f>
        <v>1273</v>
      </c>
      <c r="CB219" s="51">
        <f t="shared" si="1839"/>
        <v>195</v>
      </c>
      <c r="CC219" s="52">
        <f t="shared" si="429"/>
        <v>0.15318146111547526</v>
      </c>
      <c r="CD219" s="23"/>
      <c r="CE219" s="49">
        <f t="shared" ref="CE219:CG219" si="1840">SUM(CE214:CE218)</f>
        <v>40</v>
      </c>
      <c r="CF219" s="49">
        <f t="shared" si="1840"/>
        <v>1913</v>
      </c>
      <c r="CG219" s="49">
        <f t="shared" si="1840"/>
        <v>134</v>
      </c>
      <c r="CH219" s="50">
        <f t="shared" ref="CH219:CH220" si="1841">IFERROR(SUM(CF219/CG219),0)</f>
        <v>14.276119402985074</v>
      </c>
      <c r="CI219" s="51">
        <f t="shared" ref="CI219:CJ219" si="1842">SUM(CI214:CI218)</f>
        <v>2573</v>
      </c>
      <c r="CJ219" s="51">
        <f t="shared" si="1842"/>
        <v>939</v>
      </c>
      <c r="CK219" s="52">
        <f t="shared" si="430"/>
        <v>0.36494364554994169</v>
      </c>
      <c r="CL219" s="23"/>
      <c r="CM219" s="49">
        <f t="shared" ref="CM219:CO219" si="1843">SUM(CM214:CM218)</f>
        <v>0</v>
      </c>
      <c r="CN219" s="49">
        <f t="shared" si="1843"/>
        <v>0</v>
      </c>
      <c r="CO219" s="49">
        <f t="shared" si="1843"/>
        <v>0</v>
      </c>
      <c r="CP219" s="50">
        <f t="shared" ref="CP219:CP220" si="1844">IFERROR(SUM(CN219/CO219),0)</f>
        <v>0</v>
      </c>
      <c r="CQ219" s="51">
        <f t="shared" ref="CQ219:CR219" si="1845">SUM(CQ214:CQ218)</f>
        <v>0</v>
      </c>
      <c r="CR219" s="51">
        <f t="shared" si="1845"/>
        <v>0</v>
      </c>
      <c r="CS219" s="52">
        <f t="shared" si="431"/>
        <v>0</v>
      </c>
      <c r="CT219" s="23"/>
      <c r="CU219" s="49">
        <f t="shared" ref="CU219:CW219" si="1846">SUM(CU214:CU218)</f>
        <v>31</v>
      </c>
      <c r="CV219" s="49">
        <f t="shared" si="1846"/>
        <v>1470</v>
      </c>
      <c r="CW219" s="49">
        <f t="shared" si="1846"/>
        <v>98</v>
      </c>
      <c r="CX219" s="50">
        <f t="shared" ref="CX219:CX220" si="1847">IFERROR(SUM(CV219/CW219),0)</f>
        <v>15</v>
      </c>
      <c r="CY219" s="51">
        <f t="shared" ref="CY219:CZ219" si="1848">SUM(CY214:CY218)</f>
        <v>1914</v>
      </c>
      <c r="CZ219" s="51">
        <f t="shared" si="1848"/>
        <v>539</v>
      </c>
      <c r="DA219" s="52">
        <f t="shared" si="1625"/>
        <v>0.28160919540229884</v>
      </c>
      <c r="DB219" s="23"/>
      <c r="DC219" s="49">
        <f t="shared" ref="DC219:DE219" si="1849">SUM(DC214:DC218)</f>
        <v>23.9</v>
      </c>
      <c r="DD219" s="49">
        <f t="shared" si="1849"/>
        <v>954</v>
      </c>
      <c r="DE219" s="49">
        <f t="shared" si="1849"/>
        <v>61</v>
      </c>
      <c r="DF219" s="50">
        <f t="shared" ref="DF219:DF220" si="1850">IFERROR(SUM(DD219/DE219),0)</f>
        <v>15.639344262295081</v>
      </c>
      <c r="DG219" s="51">
        <f t="shared" ref="DG219:DH219" si="1851">SUM(DG214:DG218)</f>
        <v>1118</v>
      </c>
      <c r="DH219" s="51">
        <f t="shared" si="1851"/>
        <v>224</v>
      </c>
      <c r="DI219" s="52">
        <f t="shared" si="433"/>
        <v>0.2003577817531306</v>
      </c>
      <c r="DJ219" s="23"/>
      <c r="DK219" s="49">
        <f t="shared" ref="DK219:DM219" si="1852">SUM(DK214:DK218)</f>
        <v>0</v>
      </c>
      <c r="DL219" s="49">
        <f t="shared" si="1852"/>
        <v>0</v>
      </c>
      <c r="DM219" s="49">
        <f t="shared" si="1852"/>
        <v>0</v>
      </c>
      <c r="DN219" s="50">
        <f t="shared" ref="DN219:DN220" si="1853">IFERROR(SUM(DL219/DM219),0)</f>
        <v>0</v>
      </c>
      <c r="DO219" s="51">
        <f t="shared" ref="DO219:DP219" si="1854">SUM(DO214:DO218)</f>
        <v>0</v>
      </c>
      <c r="DP219" s="51">
        <f t="shared" si="1854"/>
        <v>0</v>
      </c>
      <c r="DQ219" s="52">
        <f t="shared" si="434"/>
        <v>0</v>
      </c>
      <c r="DR219" s="23"/>
      <c r="DS219" s="49">
        <f t="shared" ref="DS219:DU219" si="1855">SUM(DS214:DS218)</f>
        <v>28.3</v>
      </c>
      <c r="DT219" s="49">
        <f t="shared" si="1855"/>
        <v>911</v>
      </c>
      <c r="DU219" s="49">
        <f t="shared" si="1855"/>
        <v>73</v>
      </c>
      <c r="DV219" s="50">
        <f t="shared" ref="DV219:DV220" si="1856">IFERROR(SUM(DT219/DU219),0)</f>
        <v>12.479452054794521</v>
      </c>
      <c r="DW219" s="51">
        <f t="shared" ref="DW219:DX219" si="1857">SUM(DW214:DW218)</f>
        <v>821</v>
      </c>
      <c r="DX219" s="51">
        <f t="shared" si="1857"/>
        <v>91</v>
      </c>
      <c r="DY219" s="52">
        <f t="shared" si="435"/>
        <v>0.11084043848964677</v>
      </c>
      <c r="DZ219" s="23"/>
      <c r="EA219" s="49">
        <f t="shared" ref="EA219:EC219" si="1858">SUM(EA214:EA218)</f>
        <v>27.3</v>
      </c>
      <c r="EB219" s="49">
        <f t="shared" si="1858"/>
        <v>1333</v>
      </c>
      <c r="EC219" s="49">
        <f t="shared" si="1858"/>
        <v>122</v>
      </c>
      <c r="ED219" s="50">
        <f t="shared" ref="ED219:ED220" si="1859">IFERROR(SUM(EB219/EC219),0)</f>
        <v>10.926229508196721</v>
      </c>
      <c r="EE219" s="51">
        <f t="shared" ref="EE219:EF219" si="1860">SUM(EE214:EE218)</f>
        <v>2097</v>
      </c>
      <c r="EF219" s="51">
        <f t="shared" si="1860"/>
        <v>953</v>
      </c>
      <c r="EG219" s="52">
        <f t="shared" si="436"/>
        <v>0.45445875059608964</v>
      </c>
      <c r="EH219" s="23"/>
      <c r="EI219" s="49">
        <f t="shared" ref="EI219:EK219" si="1861">SUM(EI214:EI218)</f>
        <v>4</v>
      </c>
      <c r="EJ219" s="49">
        <f t="shared" si="1861"/>
        <v>191</v>
      </c>
      <c r="EK219" s="49">
        <f t="shared" si="1861"/>
        <v>6</v>
      </c>
      <c r="EL219" s="50">
        <f t="shared" ref="EL219:EL220" si="1862">IFERROR(SUM(EJ219/EK219),0)</f>
        <v>31.833333333333332</v>
      </c>
      <c r="EM219" s="51">
        <f t="shared" ref="EM219:EN219" si="1863">SUM(EM214:EM218)</f>
        <v>192</v>
      </c>
      <c r="EN219" s="51">
        <f t="shared" si="1863"/>
        <v>19</v>
      </c>
      <c r="EO219" s="52">
        <f t="shared" si="840"/>
        <v>9.8958333333333329E-2</v>
      </c>
      <c r="EP219" s="23"/>
      <c r="EQ219" s="49">
        <f t="shared" ref="EQ219:ES219" si="1864">SUM(EQ214:EQ218)</f>
        <v>19</v>
      </c>
      <c r="ER219" s="49">
        <f t="shared" si="1864"/>
        <v>1009</v>
      </c>
      <c r="ES219" s="49">
        <f t="shared" si="1864"/>
        <v>50</v>
      </c>
      <c r="ET219" s="50">
        <f t="shared" ref="ET219:ET220" si="1865">IFERROR(SUM(ER219/ES219),0)</f>
        <v>20.18</v>
      </c>
      <c r="EU219" s="51">
        <f t="shared" ref="EU219:EV219" si="1866">SUM(EU214:EU218)</f>
        <v>1381</v>
      </c>
      <c r="EV219" s="51">
        <f t="shared" si="1866"/>
        <v>534</v>
      </c>
      <c r="EW219" s="52">
        <f t="shared" si="438"/>
        <v>0.38667632150615494</v>
      </c>
      <c r="EX219" s="23"/>
      <c r="EY219" s="49">
        <f t="shared" ref="EY219:FA219" si="1867">SUM(EY214:EY218)</f>
        <v>0</v>
      </c>
      <c r="EZ219" s="49">
        <f t="shared" si="1867"/>
        <v>0</v>
      </c>
      <c r="FA219" s="49">
        <f t="shared" si="1867"/>
        <v>0</v>
      </c>
      <c r="FB219" s="50">
        <f t="shared" ref="FB219:FB220" si="1868">IFERROR(SUM(EZ219/FA219),0)</f>
        <v>0</v>
      </c>
      <c r="FC219" s="51">
        <f t="shared" ref="FC219:FD219" si="1869">SUM(FC214:FC218)</f>
        <v>0</v>
      </c>
      <c r="FD219" s="51">
        <f t="shared" si="1869"/>
        <v>0</v>
      </c>
      <c r="FE219" s="52">
        <f t="shared" si="439"/>
        <v>0</v>
      </c>
      <c r="FF219" s="23"/>
      <c r="FG219" s="49">
        <f t="shared" ref="FG219:FI219" si="1870">SUM(FG214:FG218)</f>
        <v>23.2</v>
      </c>
      <c r="FH219" s="49">
        <f t="shared" si="1870"/>
        <v>958</v>
      </c>
      <c r="FI219" s="49">
        <f t="shared" si="1870"/>
        <v>80</v>
      </c>
      <c r="FJ219" s="50">
        <f t="shared" ref="FJ219:FJ220" si="1871">IFERROR(SUM(FH219/FI219),0)</f>
        <v>11.975</v>
      </c>
      <c r="FK219" s="51">
        <f t="shared" ref="FK219:FL219" si="1872">SUM(FK214:FK218)</f>
        <v>1019</v>
      </c>
      <c r="FL219" s="51">
        <f t="shared" si="1872"/>
        <v>282</v>
      </c>
      <c r="FM219" s="52">
        <f t="shared" si="440"/>
        <v>0.27674190382728164</v>
      </c>
      <c r="FN219" s="23"/>
    </row>
    <row r="220" spans="1:170" ht="16">
      <c r="A220" s="99" t="s">
        <v>47</v>
      </c>
      <c r="B220" s="100"/>
      <c r="C220" s="104">
        <f t="shared" ref="C220:E220" si="1873">SUM(C193:C194,C196:C200,C202:C206,C208:C212,C214:C218)</f>
        <v>0</v>
      </c>
      <c r="D220" s="104">
        <f t="shared" si="1873"/>
        <v>0</v>
      </c>
      <c r="E220" s="104">
        <f t="shared" si="1873"/>
        <v>0</v>
      </c>
      <c r="F220" s="108">
        <f t="shared" si="1811"/>
        <v>0</v>
      </c>
      <c r="G220" s="110">
        <f t="shared" ref="G220:H220" si="1874">SUM(G193:G194,G196:G200,G202:G206,G208:G212,G214:G218)</f>
        <v>0</v>
      </c>
      <c r="H220" s="110">
        <f t="shared" si="1874"/>
        <v>0</v>
      </c>
      <c r="I220" s="112">
        <f t="shared" si="420"/>
        <v>0</v>
      </c>
      <c r="J220" s="100"/>
      <c r="K220" s="104">
        <f t="shared" ref="K220:M220" si="1875">SUM(K193:K194,K196:K200,K202:K206,K208:K212,K214:K218)</f>
        <v>0</v>
      </c>
      <c r="L220" s="104">
        <f t="shared" si="1875"/>
        <v>0</v>
      </c>
      <c r="M220" s="104">
        <f t="shared" si="1875"/>
        <v>0</v>
      </c>
      <c r="N220" s="108">
        <f t="shared" si="1814"/>
        <v>0</v>
      </c>
      <c r="O220" s="110">
        <f t="shared" ref="O220:P220" si="1876">SUM(O193:O194,O196:O200,O202:O206,O208:O212,O214:O218)</f>
        <v>0</v>
      </c>
      <c r="P220" s="110">
        <f t="shared" si="1876"/>
        <v>0</v>
      </c>
      <c r="Q220" s="112">
        <f t="shared" si="421"/>
        <v>0</v>
      </c>
      <c r="R220" s="100"/>
      <c r="S220" s="104">
        <f t="shared" ref="S220:U220" si="1877">SUM(S193:S194,S196:S200,S202:S206,S208:S212,S214:S218)</f>
        <v>0</v>
      </c>
      <c r="T220" s="104">
        <f t="shared" si="1877"/>
        <v>0</v>
      </c>
      <c r="U220" s="104">
        <f t="shared" si="1877"/>
        <v>0</v>
      </c>
      <c r="V220" s="108">
        <f t="shared" si="1817"/>
        <v>0</v>
      </c>
      <c r="W220" s="110">
        <f t="shared" ref="W220:X220" si="1878">SUM(W193:W194,W196:W200,W202:W206,W208:W212,W214:W218)</f>
        <v>0</v>
      </c>
      <c r="X220" s="110">
        <f t="shared" si="1878"/>
        <v>0</v>
      </c>
      <c r="Y220" s="112">
        <f t="shared" si="422"/>
        <v>0</v>
      </c>
      <c r="Z220" s="100"/>
      <c r="AA220" s="104">
        <f t="shared" ref="AA220:AC220" si="1879">SUM(AA193:AA194,AA196:AA200,AA202:AA206,AA208:AA212,AA214:AA218)</f>
        <v>166</v>
      </c>
      <c r="AB220" s="104">
        <f t="shared" si="1879"/>
        <v>7633</v>
      </c>
      <c r="AC220" s="104">
        <f t="shared" si="1879"/>
        <v>648</v>
      </c>
      <c r="AD220" s="108">
        <f t="shared" si="1820"/>
        <v>11.779320987654321</v>
      </c>
      <c r="AE220" s="110">
        <f t="shared" ref="AE220:AF220" si="1880">SUM(AE193:AE194,AE196:AE200,AE202:AE206,AE208:AE212,AE214:AE218)</f>
        <v>11807</v>
      </c>
      <c r="AF220" s="110">
        <f t="shared" si="1880"/>
        <v>3979</v>
      </c>
      <c r="AG220" s="112">
        <f t="shared" si="423"/>
        <v>0.33700347251630391</v>
      </c>
      <c r="AH220" s="100"/>
      <c r="AI220" s="104">
        <f t="shared" ref="AI220:AK220" si="1881">SUM(AI193:AI194,AI196:AI200,AI202:AI206,AI208:AI212,AI214:AI218)</f>
        <v>63.099999999999994</v>
      </c>
      <c r="AJ220" s="104">
        <f t="shared" si="1881"/>
        <v>2703</v>
      </c>
      <c r="AK220" s="104">
        <f t="shared" si="1881"/>
        <v>216</v>
      </c>
      <c r="AL220" s="108">
        <f t="shared" si="1823"/>
        <v>12.513888888888889</v>
      </c>
      <c r="AM220" s="110">
        <f t="shared" ref="AM220:AN220" si="1882">SUM(AM193:AM194,AM196:AM200,AM202:AM206,AM208:AM212,AM214:AM218)</f>
        <v>3715</v>
      </c>
      <c r="AN220" s="110">
        <f t="shared" si="1882"/>
        <v>1319</v>
      </c>
      <c r="AO220" s="112">
        <f t="shared" si="883"/>
        <v>0.35504710632570657</v>
      </c>
      <c r="AP220" s="100"/>
      <c r="AQ220" s="104">
        <f t="shared" ref="AQ220:AS220" si="1883">SUM(AQ193:AQ194,AQ196:AQ200,AQ202:AQ206,AQ208:AQ212,AQ214:AQ218)</f>
        <v>126</v>
      </c>
      <c r="AR220" s="104">
        <f t="shared" si="1883"/>
        <v>5630</v>
      </c>
      <c r="AS220" s="104">
        <f t="shared" si="1883"/>
        <v>319</v>
      </c>
      <c r="AT220" s="108">
        <f t="shared" si="1826"/>
        <v>17.648902821316614</v>
      </c>
      <c r="AU220" s="110">
        <f t="shared" ref="AU220:AV220" si="1884">SUM(AU193:AU194,AU196:AU200,AU202:AU206,AU208:AU212,AU214:AU218)</f>
        <v>6787</v>
      </c>
      <c r="AV220" s="110">
        <f t="shared" si="1884"/>
        <v>934.3</v>
      </c>
      <c r="AW220" s="112">
        <f t="shared" si="425"/>
        <v>0.13766023279799616</v>
      </c>
      <c r="AX220" s="100"/>
      <c r="AY220" s="104">
        <f t="shared" ref="AY220:BA220" si="1885">SUM(AY193:AY194,AY196:AY200,AY202:AY206,AY208:AY212,AY214:AY218)</f>
        <v>118</v>
      </c>
      <c r="AZ220" s="104">
        <f t="shared" si="1885"/>
        <v>4222</v>
      </c>
      <c r="BA220" s="104">
        <f t="shared" si="1885"/>
        <v>224</v>
      </c>
      <c r="BB220" s="108">
        <f t="shared" si="1829"/>
        <v>18.848214285714285</v>
      </c>
      <c r="BC220" s="110">
        <f t="shared" ref="BC220:BD220" si="1886">SUM(BC193:BC194,BC196:BC200,BC202:BC206,BC208:BC212,BC214:BC218)</f>
        <v>4973</v>
      </c>
      <c r="BD220" s="110">
        <f t="shared" si="1886"/>
        <v>176.94000000000005</v>
      </c>
      <c r="BE220" s="112">
        <f t="shared" si="426"/>
        <v>3.5580132716670029E-2</v>
      </c>
      <c r="BF220" s="100"/>
      <c r="BG220" s="104">
        <f t="shared" ref="BG220:BI220" si="1887">SUM(BG193:BG194,BG196:BG200,BG202:BG206,BG208:BG212,BG214:BG218)</f>
        <v>0</v>
      </c>
      <c r="BH220" s="104">
        <f t="shared" si="1887"/>
        <v>0</v>
      </c>
      <c r="BI220" s="104">
        <f t="shared" si="1887"/>
        <v>0</v>
      </c>
      <c r="BJ220" s="108">
        <f t="shared" si="1832"/>
        <v>0</v>
      </c>
      <c r="BK220" s="110">
        <f t="shared" ref="BK220:BL220" si="1888">SUM(BK193:BK194,BK196:BK200,BK202:BK206,BK208:BK212,BK214:BK218)</f>
        <v>0</v>
      </c>
      <c r="BL220" s="110">
        <f t="shared" si="1888"/>
        <v>0</v>
      </c>
      <c r="BM220" s="112">
        <f t="shared" si="427"/>
        <v>0</v>
      </c>
      <c r="BN220" s="100"/>
      <c r="BO220" s="104">
        <f t="shared" ref="BO220:BQ220" si="1889">SUM(BO193:BO194,BO196:BO200,BO202:BO206,BO208:BO212,BO214:BO218)</f>
        <v>36.4</v>
      </c>
      <c r="BP220" s="104">
        <f t="shared" si="1889"/>
        <v>923</v>
      </c>
      <c r="BQ220" s="104">
        <f t="shared" si="1889"/>
        <v>63</v>
      </c>
      <c r="BR220" s="108">
        <f t="shared" si="1835"/>
        <v>14.65079365079365</v>
      </c>
      <c r="BS220" s="110">
        <f t="shared" ref="BS220:BT220" si="1890">SUM(BS193:BS194,BS196:BS200,BS202:BS206,BS208:BS212,BS214:BS218)</f>
        <v>1922</v>
      </c>
      <c r="BT220" s="110">
        <f t="shared" si="1890"/>
        <v>790</v>
      </c>
      <c r="BU220" s="112">
        <f t="shared" si="1616"/>
        <v>0.41103017689906346</v>
      </c>
      <c r="BV220" s="100"/>
      <c r="BW220" s="104">
        <f t="shared" ref="BW220:BY220" si="1891">SUM(BW193:BW194,BW196:BW200,BW202:BW206,BW208:BW212,BW214:BW218)</f>
        <v>25.5</v>
      </c>
      <c r="BX220" s="104">
        <f t="shared" si="1891"/>
        <v>1495</v>
      </c>
      <c r="BY220" s="104">
        <f t="shared" si="1891"/>
        <v>79</v>
      </c>
      <c r="BZ220" s="108">
        <f t="shared" si="1838"/>
        <v>18.924050632911392</v>
      </c>
      <c r="CA220" s="110">
        <f t="shared" ref="CA220:CB220" si="1892">SUM(CA193:CA194,CA196:CA200,CA202:CA206,CA208:CA212,CA214:CA218)</f>
        <v>1334</v>
      </c>
      <c r="CB220" s="110">
        <f t="shared" si="1892"/>
        <v>198</v>
      </c>
      <c r="CC220" s="112">
        <f t="shared" si="429"/>
        <v>0.14842578710644677</v>
      </c>
      <c r="CD220" s="100"/>
      <c r="CE220" s="104">
        <f t="shared" ref="CE220:CG220" si="1893">SUM(CE193:CE194,CE196:CE200,CE202:CE206,CE208:CE212,CE214:CE218)</f>
        <v>168.2</v>
      </c>
      <c r="CF220" s="104">
        <f t="shared" si="1893"/>
        <v>8932</v>
      </c>
      <c r="CG220" s="104">
        <f t="shared" si="1893"/>
        <v>555</v>
      </c>
      <c r="CH220" s="108">
        <f t="shared" si="1841"/>
        <v>16.093693693693695</v>
      </c>
      <c r="CI220" s="110">
        <f t="shared" ref="CI220:CJ220" si="1894">SUM(CI193:CI194,CI196:CI200,CI202:CI206,CI208:CI212,CI214:CI218)</f>
        <v>10083</v>
      </c>
      <c r="CJ220" s="110">
        <f t="shared" si="1894"/>
        <v>4143</v>
      </c>
      <c r="CK220" s="112">
        <f t="shared" si="430"/>
        <v>0.41088961618565906</v>
      </c>
      <c r="CL220" s="100"/>
      <c r="CM220" s="104">
        <f t="shared" ref="CM220:CO220" si="1895">SUM(CM193:CM194,CM196:CM200,CM202:CM206,CM208:CM212,CM214:CM218)</f>
        <v>9.4</v>
      </c>
      <c r="CN220" s="104">
        <f t="shared" si="1895"/>
        <v>414</v>
      </c>
      <c r="CO220" s="104">
        <f t="shared" si="1895"/>
        <v>21</v>
      </c>
      <c r="CP220" s="108">
        <f t="shared" si="1844"/>
        <v>19.714285714285715</v>
      </c>
      <c r="CQ220" s="110">
        <f t="shared" ref="CQ220:CR220" si="1896">SUM(CQ193:CQ194,CQ196:CQ200,CQ202:CQ206,CQ208:CQ212,CQ214:CQ218)</f>
        <v>442</v>
      </c>
      <c r="CR220" s="110">
        <f t="shared" si="1896"/>
        <v>29</v>
      </c>
      <c r="CS220" s="112">
        <f t="shared" si="431"/>
        <v>6.561085972850679E-2</v>
      </c>
      <c r="CT220" s="100"/>
      <c r="CU220" s="104">
        <f t="shared" ref="CU220:CW220" si="1897">SUM(CU193:CU194,CU196:CU200,CU202:CU206,CU208:CU212,CU214:CU218)</f>
        <v>141.69999999999999</v>
      </c>
      <c r="CV220" s="104">
        <f t="shared" si="1897"/>
        <v>8234</v>
      </c>
      <c r="CW220" s="104">
        <f t="shared" si="1897"/>
        <v>434</v>
      </c>
      <c r="CX220" s="108">
        <f t="shared" si="1847"/>
        <v>18.972350230414747</v>
      </c>
      <c r="CY220" s="110">
        <f t="shared" ref="CY220:CZ220" si="1898">SUM(CY193:CY194,CY196:CY200,CY202:CY206,CY208:CY212,CY214:CY218)</f>
        <v>8416</v>
      </c>
      <c r="CZ220" s="110">
        <f t="shared" si="1898"/>
        <v>1585</v>
      </c>
      <c r="DA220" s="112">
        <f t="shared" si="1625"/>
        <v>0.18833174904942965</v>
      </c>
      <c r="DB220" s="100"/>
      <c r="DC220" s="104">
        <f t="shared" ref="DC220:DE220" si="1899">SUM(DC193:DC194,DC196:DC200,DC202:DC206,DC208:DC212,DC214:DC218)</f>
        <v>122.31999999999998</v>
      </c>
      <c r="DD220" s="104">
        <f t="shared" si="1899"/>
        <v>6011</v>
      </c>
      <c r="DE220" s="104">
        <f t="shared" si="1899"/>
        <v>346</v>
      </c>
      <c r="DF220" s="108">
        <f t="shared" si="1850"/>
        <v>17.372832369942195</v>
      </c>
      <c r="DG220" s="110">
        <f t="shared" ref="DG220:DH220" si="1900">SUM(DG193:DG194,DG196:DG200,DG202:DG206,DG208:DG212,DG214:DG218)</f>
        <v>6528</v>
      </c>
      <c r="DH220" s="110">
        <f t="shared" si="1900"/>
        <v>1712</v>
      </c>
      <c r="DI220" s="112">
        <f t="shared" si="433"/>
        <v>0.26225490196078433</v>
      </c>
      <c r="DJ220" s="100"/>
      <c r="DK220" s="104">
        <f t="shared" ref="DK220:DM220" si="1901">SUM(DK193:DK194,DK196:DK200,DK202:DK206,DK208:DK212,DK214:DK218)</f>
        <v>0</v>
      </c>
      <c r="DL220" s="104">
        <f t="shared" si="1901"/>
        <v>0</v>
      </c>
      <c r="DM220" s="104">
        <f t="shared" si="1901"/>
        <v>0</v>
      </c>
      <c r="DN220" s="108">
        <f t="shared" si="1853"/>
        <v>0</v>
      </c>
      <c r="DO220" s="110">
        <f t="shared" ref="DO220:DP220" si="1902">SUM(DO193:DO194,DO196:DO200,DO202:DO206,DO208:DO212,DO214:DO218)</f>
        <v>0</v>
      </c>
      <c r="DP220" s="110">
        <f t="shared" si="1902"/>
        <v>0</v>
      </c>
      <c r="DQ220" s="112">
        <f t="shared" si="434"/>
        <v>0</v>
      </c>
      <c r="DR220" s="100"/>
      <c r="DS220" s="104">
        <f t="shared" ref="DS220:DU220" si="1903">SUM(DS193:DS194,DS196:DS200,DS202:DS206,DS208:DS212,DS214:DS218)</f>
        <v>36.299999999999997</v>
      </c>
      <c r="DT220" s="104">
        <f t="shared" si="1903"/>
        <v>1563</v>
      </c>
      <c r="DU220" s="104">
        <f t="shared" si="1903"/>
        <v>110</v>
      </c>
      <c r="DV220" s="108">
        <f t="shared" si="1856"/>
        <v>14.209090909090909</v>
      </c>
      <c r="DW220" s="110">
        <f t="shared" ref="DW220:DX220" si="1904">SUM(DW193:DW194,DW196:DW200,DW202:DW206,DW208:DW212,DW214:DW218)</f>
        <v>1078</v>
      </c>
      <c r="DX220" s="110">
        <f t="shared" si="1904"/>
        <v>1</v>
      </c>
      <c r="DY220" s="112">
        <f t="shared" si="435"/>
        <v>9.2764378478664194E-4</v>
      </c>
      <c r="DZ220" s="100"/>
      <c r="EA220" s="104">
        <f t="shared" ref="EA220:EC220" si="1905">SUM(EA193:EA194,EA196:EA200,EA202:EA206,EA208:EA212,EA214:EA218)</f>
        <v>88.6</v>
      </c>
      <c r="EB220" s="104">
        <f t="shared" si="1905"/>
        <v>5195</v>
      </c>
      <c r="EC220" s="104">
        <f t="shared" si="1905"/>
        <v>419</v>
      </c>
      <c r="ED220" s="108">
        <f t="shared" si="1859"/>
        <v>12.398568019093078</v>
      </c>
      <c r="EE220" s="110">
        <f t="shared" ref="EE220:EF220" si="1906">SUM(EE193:EE194,EE196:EE200,EE202:EE206,EE208:EE212,EE214:EE218)</f>
        <v>7203</v>
      </c>
      <c r="EF220" s="110">
        <f t="shared" si="1906"/>
        <v>3317</v>
      </c>
      <c r="EG220" s="112">
        <f t="shared" si="436"/>
        <v>0.46050256837428849</v>
      </c>
      <c r="EH220" s="100"/>
      <c r="EI220" s="104">
        <f t="shared" ref="EI220:EK220" si="1907">SUM(EI193:EI194,EI196:EI200,EI202:EI206,EI208:EI212,EI214:EI218)</f>
        <v>25.3</v>
      </c>
      <c r="EJ220" s="104">
        <f t="shared" si="1907"/>
        <v>1260</v>
      </c>
      <c r="EK220" s="104">
        <f t="shared" si="1907"/>
        <v>47</v>
      </c>
      <c r="EL220" s="108">
        <f t="shared" si="1862"/>
        <v>26.808510638297872</v>
      </c>
      <c r="EM220" s="110">
        <f t="shared" ref="EM220:EN220" si="1908">SUM(EM193:EM194,EM196:EM200,EM202:EM206,EM208:EM212,EM214:EM218)</f>
        <v>1162</v>
      </c>
      <c r="EN220" s="110">
        <f t="shared" si="1908"/>
        <v>100</v>
      </c>
      <c r="EO220" s="112">
        <f t="shared" si="840"/>
        <v>8.6058519793459548E-2</v>
      </c>
      <c r="EP220" s="100"/>
      <c r="EQ220" s="104">
        <f t="shared" ref="EQ220:ES220" si="1909">SUM(EQ193:EQ194,EQ196:EQ200,EQ202:EQ206,EQ208:EQ212,EQ214:EQ218)</f>
        <v>80.800000000000011</v>
      </c>
      <c r="ER220" s="104">
        <f t="shared" si="1909"/>
        <v>4647</v>
      </c>
      <c r="ES220" s="104">
        <f t="shared" si="1909"/>
        <v>212</v>
      </c>
      <c r="ET220" s="108">
        <f t="shared" si="1865"/>
        <v>21.919811320754718</v>
      </c>
      <c r="EU220" s="110">
        <f t="shared" ref="EU220:EV220" si="1910">SUM(EU193:EU194,EU196:EU200,EU202:EU206,EU208:EU212,EU214:EU218)</f>
        <v>6388</v>
      </c>
      <c r="EV220" s="110">
        <f t="shared" si="1910"/>
        <v>2655</v>
      </c>
      <c r="EW220" s="112">
        <f t="shared" si="438"/>
        <v>0.41562304320601129</v>
      </c>
      <c r="EX220" s="100"/>
      <c r="EY220" s="104">
        <f t="shared" ref="EY220:FA220" si="1911">SUM(EY193:EY194,EY196:EY200,EY202:EY206,EY208:EY212,EY214:EY218)</f>
        <v>0</v>
      </c>
      <c r="EZ220" s="104">
        <f t="shared" si="1911"/>
        <v>0</v>
      </c>
      <c r="FA220" s="104">
        <f t="shared" si="1911"/>
        <v>0</v>
      </c>
      <c r="FB220" s="108">
        <f t="shared" si="1868"/>
        <v>0</v>
      </c>
      <c r="FC220" s="110">
        <f t="shared" ref="FC220:FD220" si="1912">SUM(FC193:FC194,FC196:FC200,FC202:FC206,FC208:FC212,FC214:FC218)</f>
        <v>0</v>
      </c>
      <c r="FD220" s="110">
        <f t="shared" si="1912"/>
        <v>0</v>
      </c>
      <c r="FE220" s="112">
        <f t="shared" si="439"/>
        <v>0</v>
      </c>
      <c r="FF220" s="100"/>
      <c r="FG220" s="104">
        <f t="shared" ref="FG220:FI220" si="1913">SUM(FG193:FG194,FG196:FG200,FG202:FG206,FG208:FG212,FG214:FG218)</f>
        <v>130.80000000000001</v>
      </c>
      <c r="FH220" s="104">
        <f t="shared" si="1913"/>
        <v>5298</v>
      </c>
      <c r="FI220" s="104">
        <f t="shared" si="1913"/>
        <v>376</v>
      </c>
      <c r="FJ220" s="108">
        <f t="shared" si="1871"/>
        <v>14.090425531914894</v>
      </c>
      <c r="FK220" s="110">
        <f t="shared" ref="FK220:FL220" si="1914">SUM(FK193:FK194,FK196:FK200,FK202:FK206,FK208:FK212,FK214:FK218)</f>
        <v>6266.9400000000005</v>
      </c>
      <c r="FL220" s="110">
        <f t="shared" si="1914"/>
        <v>1428</v>
      </c>
      <c r="FM220" s="112">
        <f t="shared" si="440"/>
        <v>0.22786240174630679</v>
      </c>
      <c r="FN220" s="100"/>
    </row>
    <row r="221" spans="1:170" ht="16">
      <c r="A221" s="36">
        <v>42615</v>
      </c>
      <c r="B221" s="23"/>
      <c r="C221" s="37"/>
      <c r="D221" s="37"/>
      <c r="E221" s="37"/>
      <c r="F221" s="38"/>
      <c r="G221" s="39"/>
      <c r="H221" s="39"/>
      <c r="I221" s="40">
        <f t="shared" si="420"/>
        <v>0</v>
      </c>
      <c r="J221" s="23"/>
      <c r="K221" s="37"/>
      <c r="L221" s="37"/>
      <c r="M221" s="37"/>
      <c r="N221" s="38"/>
      <c r="O221" s="39"/>
      <c r="P221" s="39"/>
      <c r="Q221" s="40">
        <f t="shared" si="421"/>
        <v>0</v>
      </c>
      <c r="R221" s="23"/>
      <c r="S221" s="37"/>
      <c r="T221" s="37"/>
      <c r="U221" s="37"/>
      <c r="V221" s="38"/>
      <c r="W221" s="39"/>
      <c r="X221" s="39"/>
      <c r="Y221" s="40">
        <f t="shared" si="422"/>
        <v>0</v>
      </c>
      <c r="Z221" s="23"/>
      <c r="AA221" s="37">
        <v>8</v>
      </c>
      <c r="AB221" s="37">
        <v>400</v>
      </c>
      <c r="AC221" s="37">
        <v>34</v>
      </c>
      <c r="AD221" s="38"/>
      <c r="AE221" s="39">
        <v>668</v>
      </c>
      <c r="AF221" s="39">
        <v>283</v>
      </c>
      <c r="AG221" s="40">
        <f t="shared" si="423"/>
        <v>0.42365269461077842</v>
      </c>
      <c r="AH221" s="23"/>
      <c r="AI221" s="37">
        <v>3.5</v>
      </c>
      <c r="AJ221" s="37">
        <v>164</v>
      </c>
      <c r="AK221" s="37">
        <v>12</v>
      </c>
      <c r="AL221" s="38"/>
      <c r="AM221" s="39"/>
      <c r="AN221" s="39">
        <v>194</v>
      </c>
      <c r="AO221" s="40">
        <v>0.51</v>
      </c>
      <c r="AP221" s="23"/>
      <c r="AQ221" s="37">
        <v>8</v>
      </c>
      <c r="AR221" s="37">
        <v>378</v>
      </c>
      <c r="AS221" s="37">
        <v>31</v>
      </c>
      <c r="AT221" s="38"/>
      <c r="AU221" s="39">
        <v>527</v>
      </c>
      <c r="AV221" s="39">
        <v>150</v>
      </c>
      <c r="AW221" s="40">
        <f t="shared" si="425"/>
        <v>0.28462998102466791</v>
      </c>
      <c r="AX221" s="23"/>
      <c r="AY221" s="37"/>
      <c r="AZ221" s="37"/>
      <c r="BA221" s="37"/>
      <c r="BB221" s="38"/>
      <c r="BC221" s="39"/>
      <c r="BD221" s="39"/>
      <c r="BE221" s="40">
        <f t="shared" si="426"/>
        <v>0</v>
      </c>
      <c r="BF221" s="23"/>
      <c r="BG221" s="154"/>
      <c r="BH221" s="154"/>
      <c r="BI221" s="154"/>
      <c r="BJ221" s="38"/>
      <c r="BK221" s="155"/>
      <c r="BL221" s="155"/>
      <c r="BM221" s="40">
        <f t="shared" si="427"/>
        <v>0</v>
      </c>
      <c r="BN221" s="23"/>
      <c r="BO221" s="154"/>
      <c r="BP221" s="154"/>
      <c r="BQ221" s="154"/>
      <c r="BR221" s="38"/>
      <c r="BS221" s="155"/>
      <c r="BT221" s="155"/>
      <c r="BU221" s="40">
        <f t="shared" si="1616"/>
        <v>0</v>
      </c>
      <c r="BV221" s="23"/>
      <c r="BW221" s="37">
        <v>5.2</v>
      </c>
      <c r="BX221" s="37">
        <v>247</v>
      </c>
      <c r="BY221" s="37">
        <v>17</v>
      </c>
      <c r="BZ221" s="38"/>
      <c r="CA221" s="39">
        <v>274</v>
      </c>
      <c r="CB221" s="39">
        <v>76</v>
      </c>
      <c r="CC221" s="40">
        <f t="shared" si="429"/>
        <v>0.27737226277372262</v>
      </c>
      <c r="CD221" s="23"/>
      <c r="CE221" s="37">
        <v>8</v>
      </c>
      <c r="CF221" s="37">
        <v>397</v>
      </c>
      <c r="CG221" s="37">
        <v>24</v>
      </c>
      <c r="CH221" s="38"/>
      <c r="CI221" s="39">
        <v>525</v>
      </c>
      <c r="CJ221" s="39">
        <v>202</v>
      </c>
      <c r="CK221" s="40">
        <f t="shared" si="430"/>
        <v>0.38476190476190475</v>
      </c>
      <c r="CL221" s="23"/>
      <c r="CM221" s="37"/>
      <c r="CN221" s="37"/>
      <c r="CO221" s="38"/>
      <c r="CP221" s="39"/>
      <c r="CQ221" s="39"/>
      <c r="CR221" s="131"/>
      <c r="CS221" s="40">
        <f t="shared" si="431"/>
        <v>0</v>
      </c>
      <c r="CT221" s="23"/>
      <c r="CU221" s="37">
        <v>4.4000000000000004</v>
      </c>
      <c r="CV221" s="37">
        <v>251</v>
      </c>
      <c r="CW221" s="133">
        <v>7</v>
      </c>
      <c r="CX221" s="39"/>
      <c r="CY221" s="39">
        <v>261</v>
      </c>
      <c r="CZ221" s="4">
        <v>52</v>
      </c>
      <c r="DA221" s="40">
        <f t="shared" si="1625"/>
        <v>0.19923371647509577</v>
      </c>
      <c r="DB221" s="23"/>
      <c r="DC221" s="37">
        <v>5</v>
      </c>
      <c r="DD221" s="37">
        <v>219</v>
      </c>
      <c r="DE221" s="133">
        <v>10</v>
      </c>
      <c r="DF221" s="39"/>
      <c r="DG221" s="39">
        <v>235</v>
      </c>
      <c r="DH221" s="4">
        <v>46</v>
      </c>
      <c r="DI221" s="40">
        <f t="shared" si="433"/>
        <v>0.19574468085106383</v>
      </c>
      <c r="DJ221" s="23"/>
      <c r="DK221" s="37"/>
      <c r="DL221" s="37"/>
      <c r="DM221" s="38"/>
      <c r="DN221" s="39"/>
      <c r="DO221" s="39"/>
      <c r="DP221" s="131"/>
      <c r="DQ221" s="40">
        <f t="shared" si="434"/>
        <v>0</v>
      </c>
      <c r="DR221" s="23"/>
      <c r="DS221" s="37">
        <v>7</v>
      </c>
      <c r="DT221" s="37">
        <v>222</v>
      </c>
      <c r="DU221" s="133">
        <v>21</v>
      </c>
      <c r="DV221" s="39"/>
      <c r="DW221" s="39">
        <v>301</v>
      </c>
      <c r="DX221" s="4">
        <v>63</v>
      </c>
      <c r="DY221" s="40">
        <f t="shared" si="435"/>
        <v>0.20930232558139536</v>
      </c>
      <c r="DZ221" s="23"/>
      <c r="EA221" s="37">
        <v>8</v>
      </c>
      <c r="EB221" s="37">
        <v>406</v>
      </c>
      <c r="EC221" s="133">
        <v>37</v>
      </c>
      <c r="ED221" s="39"/>
      <c r="EE221" s="39">
        <v>818</v>
      </c>
      <c r="EF221" s="4">
        <v>486</v>
      </c>
      <c r="EG221" s="40">
        <f t="shared" si="436"/>
        <v>0.59413202933985332</v>
      </c>
      <c r="EH221" s="23"/>
      <c r="EI221" s="37">
        <v>5</v>
      </c>
      <c r="EJ221" s="37">
        <v>221</v>
      </c>
      <c r="EK221" s="133">
        <v>10</v>
      </c>
      <c r="EL221" s="39"/>
      <c r="EM221" s="39">
        <v>116</v>
      </c>
      <c r="EN221" s="4">
        <v>-92</v>
      </c>
      <c r="EO221" s="40">
        <f t="shared" si="840"/>
        <v>-0.7931034482758621</v>
      </c>
      <c r="EP221" s="23"/>
      <c r="EQ221" s="37">
        <v>4</v>
      </c>
      <c r="ER221" s="37">
        <v>233</v>
      </c>
      <c r="ES221" s="133">
        <v>11</v>
      </c>
      <c r="ET221" s="39"/>
      <c r="EU221" s="39">
        <v>249</v>
      </c>
      <c r="EV221" s="4">
        <v>66</v>
      </c>
      <c r="EW221" s="40">
        <f t="shared" si="438"/>
        <v>0.26506024096385544</v>
      </c>
      <c r="EX221" s="23"/>
      <c r="EY221" s="37"/>
      <c r="EZ221" s="37"/>
      <c r="FA221" s="38"/>
      <c r="FB221" s="39"/>
      <c r="FC221" s="39"/>
      <c r="FD221" s="131"/>
      <c r="FE221" s="40">
        <f t="shared" si="439"/>
        <v>0</v>
      </c>
      <c r="FF221" s="23"/>
      <c r="FG221" s="37">
        <v>7.1</v>
      </c>
      <c r="FH221" s="37">
        <v>194</v>
      </c>
      <c r="FI221" s="133">
        <v>20</v>
      </c>
      <c r="FJ221" s="39"/>
      <c r="FK221" s="39">
        <v>332</v>
      </c>
      <c r="FL221" s="4">
        <v>104</v>
      </c>
      <c r="FM221" s="40">
        <f t="shared" si="440"/>
        <v>0.31325301204819278</v>
      </c>
      <c r="FN221" s="23"/>
    </row>
    <row r="222" spans="1:170" ht="16">
      <c r="A222" s="36">
        <v>42616</v>
      </c>
      <c r="B222" s="23"/>
      <c r="C222" s="37"/>
      <c r="D222" s="37"/>
      <c r="E222" s="37"/>
      <c r="F222" s="38"/>
      <c r="G222" s="39"/>
      <c r="H222" s="39"/>
      <c r="I222" s="40">
        <f t="shared" si="420"/>
        <v>0</v>
      </c>
      <c r="J222" s="23"/>
      <c r="K222" s="37"/>
      <c r="L222" s="37"/>
      <c r="M222" s="37"/>
      <c r="N222" s="38"/>
      <c r="O222" s="39"/>
      <c r="P222" s="39"/>
      <c r="Q222" s="40">
        <f t="shared" si="421"/>
        <v>0</v>
      </c>
      <c r="R222" s="23"/>
      <c r="S222" s="37"/>
      <c r="T222" s="37"/>
      <c r="U222" s="37"/>
      <c r="V222" s="38"/>
      <c r="W222" s="39"/>
      <c r="X222" s="39"/>
      <c r="Y222" s="40">
        <f t="shared" si="422"/>
        <v>0</v>
      </c>
      <c r="Z222" s="23"/>
      <c r="AA222" s="37">
        <v>8</v>
      </c>
      <c r="AB222" s="37">
        <v>293</v>
      </c>
      <c r="AC222" s="37">
        <v>27</v>
      </c>
      <c r="AD222" s="38"/>
      <c r="AE222" s="39">
        <v>693</v>
      </c>
      <c r="AF222" s="39">
        <v>329</v>
      </c>
      <c r="AG222" s="40">
        <f t="shared" si="423"/>
        <v>0.47474747474747475</v>
      </c>
      <c r="AH222" s="23"/>
      <c r="AI222" s="37">
        <v>4</v>
      </c>
      <c r="AJ222" s="37">
        <v>215</v>
      </c>
      <c r="AK222" s="37">
        <v>19</v>
      </c>
      <c r="AL222" s="38"/>
      <c r="AM222" s="39">
        <v>408</v>
      </c>
      <c r="AN222" s="39">
        <v>190</v>
      </c>
      <c r="AO222" s="40">
        <f t="shared" ref="AO222:AO328" si="1915">IFERROR(SUM(AN222/AM222),0)</f>
        <v>0.46568627450980393</v>
      </c>
      <c r="AP222" s="23"/>
      <c r="AQ222" s="37">
        <v>8</v>
      </c>
      <c r="AR222" s="37">
        <v>290</v>
      </c>
      <c r="AS222" s="37">
        <v>14</v>
      </c>
      <c r="AT222" s="38"/>
      <c r="AU222" s="39">
        <v>399</v>
      </c>
      <c r="AV222" s="39">
        <v>33</v>
      </c>
      <c r="AW222" s="40">
        <f t="shared" si="425"/>
        <v>8.2706766917293228E-2</v>
      </c>
      <c r="AX222" s="23"/>
      <c r="AY222" s="37"/>
      <c r="AZ222" s="37"/>
      <c r="BA222" s="37"/>
      <c r="BB222" s="38"/>
      <c r="BC222" s="39"/>
      <c r="BD222" s="39"/>
      <c r="BE222" s="40">
        <f t="shared" si="426"/>
        <v>0</v>
      </c>
      <c r="BF222" s="23"/>
      <c r="BG222" s="154"/>
      <c r="BH222" s="154"/>
      <c r="BI222" s="154"/>
      <c r="BJ222" s="38"/>
      <c r="BK222" s="155"/>
      <c r="BL222" s="155"/>
      <c r="BM222" s="40">
        <f t="shared" si="427"/>
        <v>0</v>
      </c>
      <c r="BN222" s="23"/>
      <c r="BO222" s="37"/>
      <c r="BP222" s="37"/>
      <c r="BQ222" s="37"/>
      <c r="BR222" s="38"/>
      <c r="BS222" s="39"/>
      <c r="BT222" s="39"/>
      <c r="BU222" s="40">
        <f t="shared" si="1616"/>
        <v>0</v>
      </c>
      <c r="BV222" s="23"/>
      <c r="BW222" s="37">
        <v>5.3</v>
      </c>
      <c r="BX222" s="37">
        <v>332</v>
      </c>
      <c r="BY222" s="37">
        <v>23</v>
      </c>
      <c r="BZ222" s="38"/>
      <c r="CA222" s="39">
        <v>307</v>
      </c>
      <c r="CB222" s="39">
        <v>39</v>
      </c>
      <c r="CC222" s="40">
        <f t="shared" si="429"/>
        <v>0.12703583061889251</v>
      </c>
      <c r="CD222" s="23"/>
      <c r="CE222" s="37">
        <v>8</v>
      </c>
      <c r="CF222" s="37">
        <v>407</v>
      </c>
      <c r="CG222" s="37">
        <v>27</v>
      </c>
      <c r="CH222" s="38"/>
      <c r="CI222" s="39">
        <v>595</v>
      </c>
      <c r="CJ222" s="39">
        <v>228</v>
      </c>
      <c r="CK222" s="40">
        <f t="shared" si="430"/>
        <v>0.3831932773109244</v>
      </c>
      <c r="CL222" s="23"/>
      <c r="CM222" s="37"/>
      <c r="CN222" s="37"/>
      <c r="CO222" s="38"/>
      <c r="CP222" s="39"/>
      <c r="CQ222" s="39"/>
      <c r="CR222" s="131"/>
      <c r="CS222" s="40">
        <f t="shared" si="431"/>
        <v>0</v>
      </c>
      <c r="CT222" s="23"/>
      <c r="CU222" s="37">
        <v>6</v>
      </c>
      <c r="CV222" s="37">
        <v>349</v>
      </c>
      <c r="CW222" s="133">
        <v>17</v>
      </c>
      <c r="CX222" s="39"/>
      <c r="CY222" s="39">
        <v>420</v>
      </c>
      <c r="CZ222" s="4">
        <v>97</v>
      </c>
      <c r="DA222" s="40">
        <f t="shared" si="1625"/>
        <v>0.23095238095238096</v>
      </c>
      <c r="DB222" s="23"/>
      <c r="DC222" s="37">
        <v>5.4</v>
      </c>
      <c r="DD222" s="37">
        <v>221</v>
      </c>
      <c r="DE222" s="133">
        <v>10</v>
      </c>
      <c r="DF222" s="39"/>
      <c r="DG222" s="39">
        <v>162</v>
      </c>
      <c r="DH222" s="4">
        <v>-57</v>
      </c>
      <c r="DI222" s="40">
        <f t="shared" si="433"/>
        <v>-0.35185185185185186</v>
      </c>
      <c r="DJ222" s="23"/>
      <c r="DK222" s="37"/>
      <c r="DL222" s="37"/>
      <c r="DM222" s="38"/>
      <c r="DN222" s="39"/>
      <c r="DO222" s="39"/>
      <c r="DP222" s="131"/>
      <c r="DQ222" s="40">
        <f t="shared" si="434"/>
        <v>0</v>
      </c>
      <c r="DR222" s="23"/>
      <c r="DS222" s="37"/>
      <c r="DT222" s="37"/>
      <c r="DU222" s="38"/>
      <c r="DV222" s="39"/>
      <c r="DW222" s="39"/>
      <c r="DX222" s="131"/>
      <c r="DY222" s="40">
        <f t="shared" si="435"/>
        <v>0</v>
      </c>
      <c r="DZ222" s="23"/>
      <c r="EA222" s="37">
        <v>4.3</v>
      </c>
      <c r="EB222" s="37">
        <v>229</v>
      </c>
      <c r="EC222" s="133">
        <v>23</v>
      </c>
      <c r="ED222" s="39"/>
      <c r="EE222" s="39">
        <v>423</v>
      </c>
      <c r="EF222" s="4">
        <v>219</v>
      </c>
      <c r="EG222" s="40">
        <f t="shared" si="436"/>
        <v>0.51773049645390068</v>
      </c>
      <c r="EH222" s="23"/>
      <c r="EI222" s="37">
        <v>2</v>
      </c>
      <c r="EJ222" s="37">
        <v>82</v>
      </c>
      <c r="EK222" s="133">
        <v>5</v>
      </c>
      <c r="EL222" s="39"/>
      <c r="EM222" s="39">
        <v>50</v>
      </c>
      <c r="EN222" s="4">
        <v>-38</v>
      </c>
      <c r="EO222" s="40">
        <f t="shared" si="840"/>
        <v>-0.76</v>
      </c>
      <c r="EP222" s="23"/>
      <c r="EQ222" s="37"/>
      <c r="ER222" s="37"/>
      <c r="ES222" s="38"/>
      <c r="ET222" s="39"/>
      <c r="EU222" s="39"/>
      <c r="EV222" s="131"/>
      <c r="EW222" s="40">
        <f t="shared" si="438"/>
        <v>0</v>
      </c>
      <c r="EX222" s="23"/>
      <c r="EY222" s="37"/>
      <c r="EZ222" s="37"/>
      <c r="FA222" s="38"/>
      <c r="FB222" s="39"/>
      <c r="FC222" s="39"/>
      <c r="FD222" s="131"/>
      <c r="FE222" s="40">
        <f t="shared" si="439"/>
        <v>0</v>
      </c>
      <c r="FF222" s="23"/>
      <c r="FG222" s="37"/>
      <c r="FH222" s="37"/>
      <c r="FI222" s="38"/>
      <c r="FJ222" s="39"/>
      <c r="FK222" s="39"/>
      <c r="FL222" s="131"/>
      <c r="FM222" s="40">
        <f t="shared" si="440"/>
        <v>0</v>
      </c>
      <c r="FN222" s="23"/>
    </row>
    <row r="223" spans="1:170" ht="16">
      <c r="A223" s="36">
        <v>42617</v>
      </c>
      <c r="B223" s="23"/>
      <c r="C223" s="132"/>
      <c r="D223" s="132"/>
      <c r="E223" s="132"/>
      <c r="F223" s="139"/>
      <c r="G223" s="140"/>
      <c r="H223" s="140"/>
      <c r="I223" s="141">
        <f t="shared" si="420"/>
        <v>0</v>
      </c>
      <c r="J223" s="23"/>
      <c r="K223" s="37"/>
      <c r="L223" s="37"/>
      <c r="M223" s="37"/>
      <c r="N223" s="139"/>
      <c r="O223" s="39"/>
      <c r="P223" s="39"/>
      <c r="Q223" s="141">
        <f t="shared" si="421"/>
        <v>0</v>
      </c>
      <c r="R223" s="23"/>
      <c r="S223" s="37"/>
      <c r="T223" s="37"/>
      <c r="U223" s="37"/>
      <c r="V223" s="38"/>
      <c r="W223" s="39"/>
      <c r="X223" s="39"/>
      <c r="Y223" s="141">
        <f t="shared" si="422"/>
        <v>0</v>
      </c>
      <c r="Z223" s="23"/>
      <c r="AA223" s="132">
        <v>8</v>
      </c>
      <c r="AB223" s="132">
        <v>408</v>
      </c>
      <c r="AC223" s="132">
        <v>30</v>
      </c>
      <c r="AD223" s="139"/>
      <c r="AE223" s="140">
        <v>572</v>
      </c>
      <c r="AF223" s="140">
        <v>182</v>
      </c>
      <c r="AG223" s="141">
        <f t="shared" si="423"/>
        <v>0.31818181818181818</v>
      </c>
      <c r="AH223" s="23"/>
      <c r="AI223" s="132">
        <v>4</v>
      </c>
      <c r="AJ223" s="132">
        <v>162</v>
      </c>
      <c r="AK223" s="132">
        <v>13</v>
      </c>
      <c r="AL223" s="139"/>
      <c r="AM223" s="140">
        <v>244</v>
      </c>
      <c r="AN223" s="140">
        <v>92</v>
      </c>
      <c r="AO223" s="141">
        <f t="shared" si="1915"/>
        <v>0.37704918032786883</v>
      </c>
      <c r="AP223" s="23"/>
      <c r="AQ223" s="132">
        <v>8</v>
      </c>
      <c r="AR223" s="132">
        <v>378</v>
      </c>
      <c r="AS223" s="132">
        <v>20</v>
      </c>
      <c r="AT223" s="139"/>
      <c r="AU223" s="140">
        <v>305</v>
      </c>
      <c r="AV223" s="140">
        <v>-74</v>
      </c>
      <c r="AW223" s="141">
        <f t="shared" si="425"/>
        <v>-0.24262295081967214</v>
      </c>
      <c r="AX223" s="23"/>
      <c r="AY223" s="132"/>
      <c r="AZ223" s="132"/>
      <c r="BA223" s="132"/>
      <c r="BB223" s="139"/>
      <c r="BC223" s="140"/>
      <c r="BD223" s="140"/>
      <c r="BE223" s="141">
        <f t="shared" si="426"/>
        <v>0</v>
      </c>
      <c r="BF223" s="23"/>
      <c r="BG223" s="132"/>
      <c r="BH223" s="132"/>
      <c r="BI223" s="132"/>
      <c r="BJ223" s="139"/>
      <c r="BK223" s="140"/>
      <c r="BL223" s="140"/>
      <c r="BM223" s="141">
        <f t="shared" si="427"/>
        <v>0</v>
      </c>
      <c r="BN223" s="23"/>
      <c r="BO223" s="132"/>
      <c r="BP223" s="132"/>
      <c r="BQ223" s="132"/>
      <c r="BR223" s="139"/>
      <c r="BS223" s="140"/>
      <c r="BT223" s="140"/>
      <c r="BU223" s="141">
        <f t="shared" si="1616"/>
        <v>0</v>
      </c>
      <c r="BV223" s="23"/>
      <c r="BW223" s="132">
        <v>5</v>
      </c>
      <c r="BX223" s="132">
        <v>282</v>
      </c>
      <c r="BY223" s="132">
        <v>14</v>
      </c>
      <c r="BZ223" s="139"/>
      <c r="CA223" s="140">
        <v>249</v>
      </c>
      <c r="CB223" s="140">
        <v>38</v>
      </c>
      <c r="CC223" s="141">
        <f t="shared" si="429"/>
        <v>0.15261044176706828</v>
      </c>
      <c r="CD223" s="23"/>
      <c r="CE223" s="132">
        <v>7.5</v>
      </c>
      <c r="CF223" s="132">
        <v>407</v>
      </c>
      <c r="CG223" s="132">
        <v>18</v>
      </c>
      <c r="CH223" s="139"/>
      <c r="CI223" s="140">
        <v>442</v>
      </c>
      <c r="CJ223" s="140">
        <v>124</v>
      </c>
      <c r="CK223" s="141">
        <f t="shared" si="430"/>
        <v>0.28054298642533937</v>
      </c>
      <c r="CL223" s="23"/>
      <c r="CM223" s="132"/>
      <c r="CN223" s="132"/>
      <c r="CO223" s="139"/>
      <c r="CP223" s="140"/>
      <c r="CQ223" s="140"/>
      <c r="CR223" s="131"/>
      <c r="CS223" s="141">
        <f t="shared" si="431"/>
        <v>0</v>
      </c>
      <c r="CT223" s="23"/>
      <c r="CU223" s="132">
        <v>7</v>
      </c>
      <c r="CV223" s="132">
        <v>421</v>
      </c>
      <c r="CW223" s="142">
        <v>19</v>
      </c>
      <c r="CX223" s="140"/>
      <c r="CY223" s="140">
        <v>440</v>
      </c>
      <c r="CZ223" s="4">
        <v>94</v>
      </c>
      <c r="DA223" s="141">
        <f t="shared" si="1625"/>
        <v>0.21363636363636362</v>
      </c>
      <c r="DB223" s="23"/>
      <c r="DC223" s="132">
        <v>5</v>
      </c>
      <c r="DD223" s="132">
        <v>204</v>
      </c>
      <c r="DE223" s="142">
        <v>10</v>
      </c>
      <c r="DF223" s="140"/>
      <c r="DG223" s="140">
        <v>144</v>
      </c>
      <c r="DH223" s="4">
        <v>-40</v>
      </c>
      <c r="DI223" s="141">
        <f t="shared" si="433"/>
        <v>-0.27777777777777779</v>
      </c>
      <c r="DJ223" s="23"/>
      <c r="DK223" s="132"/>
      <c r="DL223" s="132"/>
      <c r="DM223" s="139"/>
      <c r="DN223" s="140"/>
      <c r="DO223" s="140"/>
      <c r="DP223" s="131"/>
      <c r="DQ223" s="141">
        <f t="shared" si="434"/>
        <v>0</v>
      </c>
      <c r="DR223" s="23"/>
      <c r="DS223" s="132"/>
      <c r="DT223" s="132"/>
      <c r="DU223" s="139"/>
      <c r="DV223" s="140"/>
      <c r="DW223" s="140"/>
      <c r="DX223" s="131"/>
      <c r="DY223" s="141">
        <f t="shared" si="435"/>
        <v>0</v>
      </c>
      <c r="DZ223" s="23"/>
      <c r="EA223" s="132"/>
      <c r="EB223" s="132"/>
      <c r="EC223" s="139"/>
      <c r="ED223" s="140"/>
      <c r="EE223" s="140"/>
      <c r="EF223" s="131"/>
      <c r="EG223" s="141">
        <f t="shared" si="436"/>
        <v>0</v>
      </c>
      <c r="EH223" s="23"/>
      <c r="EI223" s="132">
        <v>4</v>
      </c>
      <c r="EJ223" s="132">
        <v>222</v>
      </c>
      <c r="EK223" s="142">
        <v>6</v>
      </c>
      <c r="EL223" s="140"/>
      <c r="EM223" s="140">
        <v>188</v>
      </c>
      <c r="EN223" s="4">
        <v>0</v>
      </c>
      <c r="EO223" s="141">
        <f t="shared" si="840"/>
        <v>0</v>
      </c>
      <c r="EP223" s="23"/>
      <c r="EQ223" s="132">
        <v>3</v>
      </c>
      <c r="ER223" s="132">
        <v>170</v>
      </c>
      <c r="ES223" s="142">
        <v>7</v>
      </c>
      <c r="ET223" s="140"/>
      <c r="EU223" s="140">
        <v>228</v>
      </c>
      <c r="EV223" s="4">
        <v>92</v>
      </c>
      <c r="EW223" s="141">
        <f t="shared" si="438"/>
        <v>0.40350877192982454</v>
      </c>
      <c r="EX223" s="23"/>
      <c r="EY223" s="132"/>
      <c r="EZ223" s="132"/>
      <c r="FA223" s="139"/>
      <c r="FB223" s="140"/>
      <c r="FC223" s="140"/>
      <c r="FD223" s="131"/>
      <c r="FE223" s="141">
        <f t="shared" si="439"/>
        <v>0</v>
      </c>
      <c r="FF223" s="23"/>
      <c r="FG223" s="132">
        <v>7</v>
      </c>
      <c r="FH223" s="132">
        <v>247</v>
      </c>
      <c r="FI223" s="142">
        <v>16</v>
      </c>
      <c r="FJ223" s="140"/>
      <c r="FK223" s="140">
        <v>261</v>
      </c>
      <c r="FL223" s="4">
        <v>10</v>
      </c>
      <c r="FM223" s="141">
        <f t="shared" si="440"/>
        <v>3.8314176245210725E-2</v>
      </c>
      <c r="FN223" s="23"/>
    </row>
    <row r="224" spans="1:170" ht="16">
      <c r="A224" s="36">
        <v>42618</v>
      </c>
      <c r="B224" s="23"/>
      <c r="C224" s="132"/>
      <c r="D224" s="132"/>
      <c r="E224" s="132"/>
      <c r="F224" s="139"/>
      <c r="G224" s="140"/>
      <c r="H224" s="140"/>
      <c r="I224" s="141">
        <f t="shared" si="420"/>
        <v>0</v>
      </c>
      <c r="J224" s="23"/>
      <c r="K224" s="132"/>
      <c r="L224" s="132"/>
      <c r="M224" s="132"/>
      <c r="N224" s="139"/>
      <c r="O224" s="140"/>
      <c r="P224" s="140"/>
      <c r="Q224" s="141">
        <f t="shared" si="421"/>
        <v>0</v>
      </c>
      <c r="R224" s="23"/>
      <c r="S224" s="132"/>
      <c r="T224" s="132"/>
      <c r="U224" s="132"/>
      <c r="V224" s="139"/>
      <c r="W224" s="140"/>
      <c r="X224" s="140"/>
      <c r="Y224" s="141">
        <f t="shared" si="422"/>
        <v>0</v>
      </c>
      <c r="Z224" s="23"/>
      <c r="AA224" s="132">
        <v>8</v>
      </c>
      <c r="AB224" s="132">
        <v>206</v>
      </c>
      <c r="AC224" s="132">
        <v>17</v>
      </c>
      <c r="AD224" s="139"/>
      <c r="AE224" s="140">
        <v>604</v>
      </c>
      <c r="AF224" s="140">
        <v>261</v>
      </c>
      <c r="AG224" s="141">
        <f t="shared" si="423"/>
        <v>0.43211920529801323</v>
      </c>
      <c r="AH224" s="23"/>
      <c r="AI224" s="132">
        <v>4</v>
      </c>
      <c r="AJ224" s="132">
        <v>264</v>
      </c>
      <c r="AK224" s="132">
        <v>22</v>
      </c>
      <c r="AL224" s="139"/>
      <c r="AM224" s="140">
        <v>309</v>
      </c>
      <c r="AN224" s="140">
        <v>184</v>
      </c>
      <c r="AO224" s="141">
        <f t="shared" si="1915"/>
        <v>0.59546925566343045</v>
      </c>
      <c r="AP224" s="23"/>
      <c r="AQ224" s="132">
        <v>8</v>
      </c>
      <c r="AR224" s="132">
        <v>265</v>
      </c>
      <c r="AS224" s="132">
        <v>13</v>
      </c>
      <c r="AT224" s="139"/>
      <c r="AU224" s="140">
        <v>303</v>
      </c>
      <c r="AV224" s="140">
        <v>-82</v>
      </c>
      <c r="AW224" s="141">
        <f t="shared" si="425"/>
        <v>-0.27062706270627063</v>
      </c>
      <c r="AX224" s="23"/>
      <c r="AY224" s="132"/>
      <c r="AZ224" s="132"/>
      <c r="BA224" s="132"/>
      <c r="BB224" s="139"/>
      <c r="BC224" s="140"/>
      <c r="BD224" s="140"/>
      <c r="BE224" s="141">
        <f t="shared" si="426"/>
        <v>0</v>
      </c>
      <c r="BF224" s="23"/>
      <c r="BG224" s="132"/>
      <c r="BH224" s="132"/>
      <c r="BI224" s="132"/>
      <c r="BJ224" s="139"/>
      <c r="BK224" s="140"/>
      <c r="BL224" s="140"/>
      <c r="BM224" s="141">
        <f t="shared" si="427"/>
        <v>0</v>
      </c>
      <c r="BN224" s="23"/>
      <c r="BO224" s="132"/>
      <c r="BP224" s="132"/>
      <c r="BQ224" s="132"/>
      <c r="BR224" s="139"/>
      <c r="BS224" s="140"/>
      <c r="BT224" s="140"/>
      <c r="BU224" s="141">
        <f t="shared" si="1616"/>
        <v>0</v>
      </c>
      <c r="BV224" s="23"/>
      <c r="BW224" s="132">
        <v>5</v>
      </c>
      <c r="BX224" s="132">
        <v>158</v>
      </c>
      <c r="BY224" s="132">
        <v>9</v>
      </c>
      <c r="BZ224" s="139"/>
      <c r="CA224" s="140">
        <v>147</v>
      </c>
      <c r="CB224" s="140">
        <v>-42</v>
      </c>
      <c r="CC224" s="141">
        <f t="shared" si="429"/>
        <v>-0.2857142857142857</v>
      </c>
      <c r="CD224" s="23"/>
      <c r="CE224" s="132">
        <v>8</v>
      </c>
      <c r="CF224" s="132">
        <v>307</v>
      </c>
      <c r="CG224" s="132">
        <v>17</v>
      </c>
      <c r="CH224" s="139"/>
      <c r="CI224" s="140">
        <v>481</v>
      </c>
      <c r="CJ224" s="140">
        <v>144</v>
      </c>
      <c r="CK224" s="141">
        <f t="shared" si="430"/>
        <v>0.29937629937629939</v>
      </c>
      <c r="CL224" s="23"/>
      <c r="CM224" s="132"/>
      <c r="CN224" s="132"/>
      <c r="CO224" s="139"/>
      <c r="CP224" s="140"/>
      <c r="CQ224" s="140"/>
      <c r="CR224" s="131"/>
      <c r="CS224" s="141">
        <f t="shared" si="431"/>
        <v>0</v>
      </c>
      <c r="CT224" s="23"/>
      <c r="CU224" s="132">
        <v>7</v>
      </c>
      <c r="CV224" s="132">
        <v>245</v>
      </c>
      <c r="CW224" s="142">
        <v>19</v>
      </c>
      <c r="CX224" s="140"/>
      <c r="CY224" s="140">
        <v>263</v>
      </c>
      <c r="CZ224" s="4">
        <v>-56</v>
      </c>
      <c r="DA224" s="141">
        <f t="shared" si="1625"/>
        <v>-0.21292775665399238</v>
      </c>
      <c r="DB224" s="23"/>
      <c r="DC224" s="132">
        <v>5</v>
      </c>
      <c r="DD224" s="132">
        <v>220</v>
      </c>
      <c r="DE224" s="142">
        <v>24</v>
      </c>
      <c r="DF224" s="140"/>
      <c r="DG224" s="140">
        <v>470</v>
      </c>
      <c r="DH224" s="4">
        <v>232</v>
      </c>
      <c r="DI224" s="141">
        <f t="shared" si="433"/>
        <v>0.49361702127659574</v>
      </c>
      <c r="DJ224" s="23"/>
      <c r="DK224" s="132"/>
      <c r="DL224" s="132"/>
      <c r="DM224" s="139"/>
      <c r="DN224" s="140"/>
      <c r="DO224" s="140"/>
      <c r="DP224" s="131"/>
      <c r="DQ224" s="141">
        <f t="shared" si="434"/>
        <v>0</v>
      </c>
      <c r="DR224" s="23"/>
      <c r="DS224" s="132">
        <v>6</v>
      </c>
      <c r="DT224" s="132">
        <v>33</v>
      </c>
      <c r="DU224" s="142">
        <v>14</v>
      </c>
      <c r="DV224" s="140"/>
      <c r="DW224" s="140">
        <v>178</v>
      </c>
      <c r="DX224" s="4">
        <v>36</v>
      </c>
      <c r="DY224" s="141">
        <f t="shared" si="435"/>
        <v>0.20224719101123595</v>
      </c>
      <c r="DZ224" s="23"/>
      <c r="EA224" s="132">
        <v>8</v>
      </c>
      <c r="EB224" s="132">
        <v>331</v>
      </c>
      <c r="EC224" s="142">
        <v>33</v>
      </c>
      <c r="ED224" s="140"/>
      <c r="EE224" s="140">
        <v>491</v>
      </c>
      <c r="EF224" s="4">
        <v>159</v>
      </c>
      <c r="EG224" s="141">
        <f t="shared" si="436"/>
        <v>0.32382892057026474</v>
      </c>
      <c r="EH224" s="23"/>
      <c r="EI224" s="132">
        <v>3</v>
      </c>
      <c r="EJ224" s="132">
        <v>192</v>
      </c>
      <c r="EK224" s="142">
        <v>5</v>
      </c>
      <c r="EL224" s="140"/>
      <c r="EM224" s="140">
        <v>94</v>
      </c>
      <c r="EN224" s="4">
        <v>-99</v>
      </c>
      <c r="EO224" s="141">
        <f t="shared" si="840"/>
        <v>-1.053191489361702</v>
      </c>
      <c r="EP224" s="23"/>
      <c r="EQ224" s="132"/>
      <c r="ER224" s="132"/>
      <c r="ES224" s="139"/>
      <c r="ET224" s="140"/>
      <c r="EU224" s="140"/>
      <c r="EV224" s="131"/>
      <c r="EW224" s="141">
        <f t="shared" si="438"/>
        <v>0</v>
      </c>
      <c r="EX224" s="23"/>
      <c r="EY224" s="132"/>
      <c r="EZ224" s="132"/>
      <c r="FA224" s="139"/>
      <c r="FB224" s="140"/>
      <c r="FC224" s="140"/>
      <c r="FD224" s="131"/>
      <c r="FE224" s="141">
        <f t="shared" si="439"/>
        <v>0</v>
      </c>
      <c r="FF224" s="23"/>
      <c r="FG224" s="132">
        <v>6</v>
      </c>
      <c r="FH224" s="132">
        <v>37</v>
      </c>
      <c r="FI224" s="142">
        <v>13</v>
      </c>
      <c r="FJ224" s="140"/>
      <c r="FK224" s="140">
        <v>247</v>
      </c>
      <c r="FL224" s="4">
        <v>102</v>
      </c>
      <c r="FM224" s="141">
        <f t="shared" si="440"/>
        <v>0.41295546558704455</v>
      </c>
      <c r="FN224" s="23"/>
    </row>
    <row r="225" spans="1:170" ht="16">
      <c r="A225" s="36">
        <v>42619</v>
      </c>
      <c r="B225" s="23"/>
      <c r="C225" s="132"/>
      <c r="D225" s="132"/>
      <c r="E225" s="132"/>
      <c r="F225" s="139"/>
      <c r="G225" s="140"/>
      <c r="H225" s="140"/>
      <c r="I225" s="141">
        <f t="shared" si="420"/>
        <v>0</v>
      </c>
      <c r="J225" s="23"/>
      <c r="K225" s="132"/>
      <c r="L225" s="132"/>
      <c r="M225" s="132"/>
      <c r="N225" s="139"/>
      <c r="O225" s="140"/>
      <c r="P225" s="140"/>
      <c r="Q225" s="141">
        <f t="shared" si="421"/>
        <v>0</v>
      </c>
      <c r="R225" s="23"/>
      <c r="S225" s="132"/>
      <c r="T225" s="132"/>
      <c r="U225" s="132"/>
      <c r="V225" s="139"/>
      <c r="W225" s="140"/>
      <c r="X225" s="140"/>
      <c r="Y225" s="141">
        <f t="shared" si="422"/>
        <v>0</v>
      </c>
      <c r="Z225" s="23"/>
      <c r="AA225" s="132"/>
      <c r="AB225" s="132"/>
      <c r="AC225" s="132"/>
      <c r="AD225" s="139"/>
      <c r="AE225" s="140"/>
      <c r="AF225" s="140"/>
      <c r="AG225" s="141">
        <f t="shared" si="423"/>
        <v>0</v>
      </c>
      <c r="AH225" s="23"/>
      <c r="AI225" s="132"/>
      <c r="AJ225" s="132"/>
      <c r="AK225" s="132"/>
      <c r="AL225" s="139"/>
      <c r="AM225" s="140"/>
      <c r="AN225" s="140"/>
      <c r="AO225" s="141">
        <f t="shared" si="1915"/>
        <v>0</v>
      </c>
      <c r="AP225" s="23"/>
      <c r="AQ225" s="132"/>
      <c r="AR225" s="132"/>
      <c r="AS225" s="132"/>
      <c r="AT225" s="139"/>
      <c r="AU225" s="140"/>
      <c r="AV225" s="140"/>
      <c r="AW225" s="141">
        <f t="shared" si="425"/>
        <v>0</v>
      </c>
      <c r="AX225" s="23"/>
      <c r="AY225" s="132"/>
      <c r="AZ225" s="132"/>
      <c r="BA225" s="132"/>
      <c r="BB225" s="139"/>
      <c r="BC225" s="140"/>
      <c r="BD225" s="140"/>
      <c r="BE225" s="141">
        <f t="shared" si="426"/>
        <v>0</v>
      </c>
      <c r="BF225" s="23"/>
      <c r="BG225" s="132"/>
      <c r="BH225" s="132"/>
      <c r="BI225" s="132"/>
      <c r="BJ225" s="139"/>
      <c r="BK225" s="140"/>
      <c r="BL225" s="140"/>
      <c r="BM225" s="141">
        <f t="shared" si="427"/>
        <v>0</v>
      </c>
      <c r="BN225" s="23"/>
      <c r="BO225" s="132"/>
      <c r="BP225" s="132"/>
      <c r="BQ225" s="132"/>
      <c r="BR225" s="139"/>
      <c r="BS225" s="140"/>
      <c r="BT225" s="140"/>
      <c r="BU225" s="141">
        <f t="shared" si="1616"/>
        <v>0</v>
      </c>
      <c r="BV225" s="23"/>
      <c r="BW225" s="132"/>
      <c r="BX225" s="132"/>
      <c r="BY225" s="132"/>
      <c r="BZ225" s="139"/>
      <c r="CA225" s="140"/>
      <c r="CB225" s="140"/>
      <c r="CC225" s="141">
        <f t="shared" si="429"/>
        <v>0</v>
      </c>
      <c r="CD225" s="23"/>
      <c r="CE225" s="132"/>
      <c r="CF225" s="132"/>
      <c r="CG225" s="132"/>
      <c r="CH225" s="139"/>
      <c r="CI225" s="140"/>
      <c r="CJ225" s="140"/>
      <c r="CK225" s="141">
        <f t="shared" si="430"/>
        <v>0</v>
      </c>
      <c r="CL225" s="23"/>
      <c r="CM225" s="132"/>
      <c r="CN225" s="132"/>
      <c r="CO225" s="132"/>
      <c r="CP225" s="139"/>
      <c r="CQ225" s="140"/>
      <c r="CR225" s="140"/>
      <c r="CS225" s="141">
        <f t="shared" si="431"/>
        <v>0</v>
      </c>
      <c r="CT225" s="23"/>
      <c r="CU225" s="132"/>
      <c r="CV225" s="132"/>
      <c r="CW225" s="132"/>
      <c r="CX225" s="139"/>
      <c r="CY225" s="140"/>
      <c r="CZ225" s="140"/>
      <c r="DA225" s="141">
        <f t="shared" si="1625"/>
        <v>0</v>
      </c>
      <c r="DB225" s="23"/>
      <c r="DC225" s="132"/>
      <c r="DD225" s="132"/>
      <c r="DE225" s="132"/>
      <c r="DF225" s="139"/>
      <c r="DG225" s="140"/>
      <c r="DH225" s="140"/>
      <c r="DI225" s="141">
        <f t="shared" si="433"/>
        <v>0</v>
      </c>
      <c r="DJ225" s="23"/>
      <c r="DK225" s="132"/>
      <c r="DL225" s="132"/>
      <c r="DM225" s="132"/>
      <c r="DN225" s="139"/>
      <c r="DO225" s="140"/>
      <c r="DP225" s="140"/>
      <c r="DQ225" s="141">
        <f t="shared" si="434"/>
        <v>0</v>
      </c>
      <c r="DR225" s="23"/>
      <c r="DS225" s="132"/>
      <c r="DT225" s="132"/>
      <c r="DU225" s="132"/>
      <c r="DV225" s="139"/>
      <c r="DW225" s="140"/>
      <c r="DX225" s="140"/>
      <c r="DY225" s="141">
        <f t="shared" si="435"/>
        <v>0</v>
      </c>
      <c r="DZ225" s="23"/>
      <c r="EA225" s="132"/>
      <c r="EB225" s="132"/>
      <c r="EC225" s="132"/>
      <c r="ED225" s="139"/>
      <c r="EE225" s="140"/>
      <c r="EF225" s="140"/>
      <c r="EG225" s="141">
        <f t="shared" si="436"/>
        <v>0</v>
      </c>
      <c r="EH225" s="23"/>
      <c r="EI225" s="132"/>
      <c r="EJ225" s="132"/>
      <c r="EK225" s="132"/>
      <c r="EL225" s="139"/>
      <c r="EM225" s="140"/>
      <c r="EN225" s="140"/>
      <c r="EO225" s="141">
        <f t="shared" si="840"/>
        <v>0</v>
      </c>
      <c r="EP225" s="23"/>
      <c r="EQ225" s="132"/>
      <c r="ER225" s="132"/>
      <c r="ES225" s="132"/>
      <c r="ET225" s="139"/>
      <c r="EU225" s="140"/>
      <c r="EV225" s="140"/>
      <c r="EW225" s="141">
        <f t="shared" si="438"/>
        <v>0</v>
      </c>
      <c r="EX225" s="23"/>
      <c r="EY225" s="132"/>
      <c r="EZ225" s="132"/>
      <c r="FA225" s="132"/>
      <c r="FB225" s="139"/>
      <c r="FC225" s="140"/>
      <c r="FD225" s="140"/>
      <c r="FE225" s="141">
        <f t="shared" si="439"/>
        <v>0</v>
      </c>
      <c r="FF225" s="23"/>
      <c r="FG225" s="132"/>
      <c r="FH225" s="132"/>
      <c r="FI225" s="132"/>
      <c r="FJ225" s="139"/>
      <c r="FK225" s="140"/>
      <c r="FL225" s="140"/>
      <c r="FM225" s="141">
        <f t="shared" si="440"/>
        <v>0</v>
      </c>
      <c r="FN225" s="23"/>
    </row>
    <row r="226" spans="1:170" ht="16">
      <c r="A226" s="48" t="s">
        <v>42</v>
      </c>
      <c r="B226" s="23"/>
      <c r="C226" s="49">
        <f t="shared" ref="C226:E226" si="1916">SUM(C221:C225)</f>
        <v>0</v>
      </c>
      <c r="D226" s="49">
        <f t="shared" si="1916"/>
        <v>0</v>
      </c>
      <c r="E226" s="49">
        <f t="shared" si="1916"/>
        <v>0</v>
      </c>
      <c r="F226" s="50">
        <f>IFERROR(SUM(D226/E226),0)</f>
        <v>0</v>
      </c>
      <c r="G226" s="51">
        <f t="shared" ref="G226:H226" si="1917">SUM(G221:G225)</f>
        <v>0</v>
      </c>
      <c r="H226" s="51">
        <f t="shared" si="1917"/>
        <v>0</v>
      </c>
      <c r="I226" s="52">
        <f t="shared" si="420"/>
        <v>0</v>
      </c>
      <c r="J226" s="23"/>
      <c r="K226" s="49">
        <f t="shared" ref="K226:M226" si="1918">SUM(K221:K225)</f>
        <v>0</v>
      </c>
      <c r="L226" s="49">
        <f t="shared" si="1918"/>
        <v>0</v>
      </c>
      <c r="M226" s="49">
        <f t="shared" si="1918"/>
        <v>0</v>
      </c>
      <c r="N226" s="50">
        <f>IFERROR(SUM(L226/M226),0)</f>
        <v>0</v>
      </c>
      <c r="O226" s="51">
        <f t="shared" ref="O226:P226" si="1919">SUM(O221:O225)</f>
        <v>0</v>
      </c>
      <c r="P226" s="51">
        <f t="shared" si="1919"/>
        <v>0</v>
      </c>
      <c r="Q226" s="52">
        <f t="shared" si="421"/>
        <v>0</v>
      </c>
      <c r="R226" s="23"/>
      <c r="S226" s="49">
        <f t="shared" ref="S226:U226" si="1920">SUM(S221:S225)</f>
        <v>0</v>
      </c>
      <c r="T226" s="49">
        <f t="shared" si="1920"/>
        <v>0</v>
      </c>
      <c r="U226" s="49">
        <f t="shared" si="1920"/>
        <v>0</v>
      </c>
      <c r="V226" s="50">
        <f>IFERROR(SUM(T226/U226),0)</f>
        <v>0</v>
      </c>
      <c r="W226" s="51">
        <f t="shared" ref="W226:X226" si="1921">SUM(W221:W225)</f>
        <v>0</v>
      </c>
      <c r="X226" s="51">
        <f t="shared" si="1921"/>
        <v>0</v>
      </c>
      <c r="Y226" s="52">
        <f t="shared" si="422"/>
        <v>0</v>
      </c>
      <c r="Z226" s="23"/>
      <c r="AA226" s="49">
        <f t="shared" ref="AA226:AC226" si="1922">SUM(AA221:AA225)</f>
        <v>32</v>
      </c>
      <c r="AB226" s="49">
        <f t="shared" si="1922"/>
        <v>1307</v>
      </c>
      <c r="AC226" s="49">
        <f t="shared" si="1922"/>
        <v>108</v>
      </c>
      <c r="AD226" s="50">
        <f>IFERROR(SUM(AB226/AC226),0)</f>
        <v>12.101851851851851</v>
      </c>
      <c r="AE226" s="51">
        <f t="shared" ref="AE226:AF226" si="1923">SUM(AE221:AE225)</f>
        <v>2537</v>
      </c>
      <c r="AF226" s="51">
        <f t="shared" si="1923"/>
        <v>1055</v>
      </c>
      <c r="AG226" s="52">
        <f t="shared" si="423"/>
        <v>0.41584548679542765</v>
      </c>
      <c r="AH226" s="23"/>
      <c r="AI226" s="49">
        <f t="shared" ref="AI226:AK226" si="1924">SUM(AI221:AI225)</f>
        <v>15.5</v>
      </c>
      <c r="AJ226" s="49">
        <f t="shared" si="1924"/>
        <v>805</v>
      </c>
      <c r="AK226" s="49">
        <f t="shared" si="1924"/>
        <v>66</v>
      </c>
      <c r="AL226" s="50">
        <f>IFERROR(SUM(AJ226/AK226),0)</f>
        <v>12.196969696969697</v>
      </c>
      <c r="AM226" s="51">
        <f t="shared" ref="AM226:AN226" si="1925">SUM(AM221:AM225)</f>
        <v>961</v>
      </c>
      <c r="AN226" s="51">
        <f t="shared" si="1925"/>
        <v>660</v>
      </c>
      <c r="AO226" s="52">
        <f t="shared" si="1915"/>
        <v>0.6867845993756504</v>
      </c>
      <c r="AP226" s="23"/>
      <c r="AQ226" s="49">
        <f t="shared" ref="AQ226:AS226" si="1926">SUM(AQ221:AQ225)</f>
        <v>32</v>
      </c>
      <c r="AR226" s="49">
        <f t="shared" si="1926"/>
        <v>1311</v>
      </c>
      <c r="AS226" s="49">
        <f t="shared" si="1926"/>
        <v>78</v>
      </c>
      <c r="AT226" s="50">
        <f>IFERROR(SUM(AR226/AS226),0)</f>
        <v>16.807692307692307</v>
      </c>
      <c r="AU226" s="51">
        <f t="shared" ref="AU226:AV226" si="1927">SUM(AU221:AU225)</f>
        <v>1534</v>
      </c>
      <c r="AV226" s="51">
        <f t="shared" si="1927"/>
        <v>27</v>
      </c>
      <c r="AW226" s="52">
        <f t="shared" si="425"/>
        <v>1.7601043024771838E-2</v>
      </c>
      <c r="AX226" s="23"/>
      <c r="AY226" s="49">
        <f t="shared" ref="AY226:BA226" si="1928">SUM(AY221:AY225)</f>
        <v>0</v>
      </c>
      <c r="AZ226" s="49">
        <f t="shared" si="1928"/>
        <v>0</v>
      </c>
      <c r="BA226" s="49">
        <f t="shared" si="1928"/>
        <v>0</v>
      </c>
      <c r="BB226" s="50">
        <f>IFERROR(SUM(AZ226/BA226),0)</f>
        <v>0</v>
      </c>
      <c r="BC226" s="51">
        <f t="shared" ref="BC226:BD226" si="1929">SUM(BC221:BC225)</f>
        <v>0</v>
      </c>
      <c r="BD226" s="51">
        <f t="shared" si="1929"/>
        <v>0</v>
      </c>
      <c r="BE226" s="52">
        <f t="shared" si="426"/>
        <v>0</v>
      </c>
      <c r="BF226" s="23"/>
      <c r="BG226" s="49">
        <f t="shared" ref="BG226:BI226" si="1930">SUM(BG221:BG225)</f>
        <v>0</v>
      </c>
      <c r="BH226" s="49">
        <f t="shared" si="1930"/>
        <v>0</v>
      </c>
      <c r="BI226" s="49">
        <f t="shared" si="1930"/>
        <v>0</v>
      </c>
      <c r="BJ226" s="50">
        <f>IFERROR(SUM(BH226/BI226),0)</f>
        <v>0</v>
      </c>
      <c r="BK226" s="51">
        <f t="shared" ref="BK226:BL226" si="1931">SUM(BK221:BK225)</f>
        <v>0</v>
      </c>
      <c r="BL226" s="51">
        <f t="shared" si="1931"/>
        <v>0</v>
      </c>
      <c r="BM226" s="52">
        <f t="shared" si="427"/>
        <v>0</v>
      </c>
      <c r="BN226" s="23"/>
      <c r="BO226" s="49">
        <f t="shared" ref="BO226:BQ226" si="1932">SUM(BO221:BO225)</f>
        <v>0</v>
      </c>
      <c r="BP226" s="49">
        <f t="shared" si="1932"/>
        <v>0</v>
      </c>
      <c r="BQ226" s="49">
        <f t="shared" si="1932"/>
        <v>0</v>
      </c>
      <c r="BR226" s="50">
        <f>IFERROR(SUM(BP226/BQ226),0)</f>
        <v>0</v>
      </c>
      <c r="BS226" s="51">
        <f t="shared" ref="BS226:BT226" si="1933">SUM(BS221:BS225)</f>
        <v>0</v>
      </c>
      <c r="BT226" s="51">
        <f t="shared" si="1933"/>
        <v>0</v>
      </c>
      <c r="BU226" s="52">
        <f t="shared" si="1616"/>
        <v>0</v>
      </c>
      <c r="BV226" s="23"/>
      <c r="BW226" s="49">
        <f t="shared" ref="BW226:BY226" si="1934">SUM(BW221:BW225)</f>
        <v>20.5</v>
      </c>
      <c r="BX226" s="49">
        <f t="shared" si="1934"/>
        <v>1019</v>
      </c>
      <c r="BY226" s="49">
        <f t="shared" si="1934"/>
        <v>63</v>
      </c>
      <c r="BZ226" s="50">
        <f>IFERROR(SUM(BX226/BY226),0)</f>
        <v>16.174603174603174</v>
      </c>
      <c r="CA226" s="51">
        <f t="shared" ref="CA226:CB226" si="1935">SUM(CA221:CA225)</f>
        <v>977</v>
      </c>
      <c r="CB226" s="51">
        <f t="shared" si="1935"/>
        <v>111</v>
      </c>
      <c r="CC226" s="52">
        <f t="shared" si="429"/>
        <v>0.11361310133060389</v>
      </c>
      <c r="CD226" s="23"/>
      <c r="CE226" s="49">
        <f t="shared" ref="CE226:CG226" si="1936">SUM(CE221:CE225)</f>
        <v>31.5</v>
      </c>
      <c r="CF226" s="49">
        <f t="shared" si="1936"/>
        <v>1518</v>
      </c>
      <c r="CG226" s="49">
        <f t="shared" si="1936"/>
        <v>86</v>
      </c>
      <c r="CH226" s="50">
        <f>IFERROR(SUM(CF226/CG226),0)</f>
        <v>17.651162790697676</v>
      </c>
      <c r="CI226" s="51">
        <f t="shared" ref="CI226:CJ226" si="1937">SUM(CI221:CI225)</f>
        <v>2043</v>
      </c>
      <c r="CJ226" s="51">
        <f t="shared" si="1937"/>
        <v>698</v>
      </c>
      <c r="CK226" s="52">
        <f t="shared" si="430"/>
        <v>0.34165442976015664</v>
      </c>
      <c r="CL226" s="23"/>
      <c r="CM226" s="49">
        <f t="shared" ref="CM226:CO226" si="1938">SUM(CM221:CM225)</f>
        <v>0</v>
      </c>
      <c r="CN226" s="49">
        <f t="shared" si="1938"/>
        <v>0</v>
      </c>
      <c r="CO226" s="403">
        <f t="shared" si="1938"/>
        <v>0</v>
      </c>
      <c r="CP226" s="50">
        <f>IFERROR(SUM(CN226/CO226),0)</f>
        <v>0</v>
      </c>
      <c r="CQ226" s="51">
        <f t="shared" ref="CQ226:CR226" si="1939">SUM(CQ221:CQ225)</f>
        <v>0</v>
      </c>
      <c r="CR226" s="49">
        <f t="shared" si="1939"/>
        <v>0</v>
      </c>
      <c r="CS226" s="52">
        <f t="shared" si="431"/>
        <v>0</v>
      </c>
      <c r="CT226" s="23"/>
      <c r="CU226" s="49">
        <f t="shared" ref="CU226:CW226" si="1940">SUM(CU221:CU225)</f>
        <v>24.4</v>
      </c>
      <c r="CV226" s="49">
        <f t="shared" si="1940"/>
        <v>1266</v>
      </c>
      <c r="CW226" s="403">
        <f t="shared" si="1940"/>
        <v>62</v>
      </c>
      <c r="CX226" s="50">
        <f>IFERROR(SUM(CV226/CW226),0)</f>
        <v>20.419354838709676</v>
      </c>
      <c r="CY226" s="51">
        <f t="shared" ref="CY226:CZ226" si="1941">SUM(CY221:CY225)</f>
        <v>1384</v>
      </c>
      <c r="CZ226" s="49">
        <f t="shared" si="1941"/>
        <v>187</v>
      </c>
      <c r="DA226" s="52">
        <f t="shared" si="1625"/>
        <v>0.13511560693641619</v>
      </c>
      <c r="DB226" s="23"/>
      <c r="DC226" s="49">
        <f t="shared" ref="DC226:DE226" si="1942">SUM(DC221:DC225)</f>
        <v>20.399999999999999</v>
      </c>
      <c r="DD226" s="49">
        <f t="shared" si="1942"/>
        <v>864</v>
      </c>
      <c r="DE226" s="403">
        <f t="shared" si="1942"/>
        <v>54</v>
      </c>
      <c r="DF226" s="50">
        <f>IFERROR(SUM(DD226/DE226),0)</f>
        <v>16</v>
      </c>
      <c r="DG226" s="51">
        <f t="shared" ref="DG226:DH226" si="1943">SUM(DG221:DG225)</f>
        <v>1011</v>
      </c>
      <c r="DH226" s="49">
        <f t="shared" si="1943"/>
        <v>181</v>
      </c>
      <c r="DI226" s="52">
        <f t="shared" si="433"/>
        <v>0.17903066271018794</v>
      </c>
      <c r="DJ226" s="23"/>
      <c r="DK226" s="49">
        <f t="shared" ref="DK226:DM226" si="1944">SUM(DK221:DK225)</f>
        <v>0</v>
      </c>
      <c r="DL226" s="49">
        <f t="shared" si="1944"/>
        <v>0</v>
      </c>
      <c r="DM226" s="403">
        <f t="shared" si="1944"/>
        <v>0</v>
      </c>
      <c r="DN226" s="50">
        <f>IFERROR(SUM(DL226/DM226),0)</f>
        <v>0</v>
      </c>
      <c r="DO226" s="51">
        <f t="shared" ref="DO226:DP226" si="1945">SUM(DO221:DO225)</f>
        <v>0</v>
      </c>
      <c r="DP226" s="49">
        <f t="shared" si="1945"/>
        <v>0</v>
      </c>
      <c r="DQ226" s="52">
        <f t="shared" si="434"/>
        <v>0</v>
      </c>
      <c r="DR226" s="23"/>
      <c r="DS226" s="49">
        <f t="shared" ref="DS226:DU226" si="1946">SUM(DS221:DS225)</f>
        <v>13</v>
      </c>
      <c r="DT226" s="49">
        <f t="shared" si="1946"/>
        <v>255</v>
      </c>
      <c r="DU226" s="403">
        <f t="shared" si="1946"/>
        <v>35</v>
      </c>
      <c r="DV226" s="50">
        <f>IFERROR(SUM(DT226/DU226),0)</f>
        <v>7.2857142857142856</v>
      </c>
      <c r="DW226" s="51">
        <f t="shared" ref="DW226:DX226" si="1947">SUM(DW221:DW225)</f>
        <v>479</v>
      </c>
      <c r="DX226" s="49">
        <f t="shared" si="1947"/>
        <v>99</v>
      </c>
      <c r="DY226" s="52">
        <f t="shared" si="435"/>
        <v>0.20668058455114824</v>
      </c>
      <c r="DZ226" s="23"/>
      <c r="EA226" s="49">
        <f t="shared" ref="EA226:EC226" si="1948">SUM(EA221:EA225)</f>
        <v>20.3</v>
      </c>
      <c r="EB226" s="49">
        <f t="shared" si="1948"/>
        <v>966</v>
      </c>
      <c r="EC226" s="403">
        <f t="shared" si="1948"/>
        <v>93</v>
      </c>
      <c r="ED226" s="50">
        <f>IFERROR(SUM(EB226/EC226),0)</f>
        <v>10.387096774193548</v>
      </c>
      <c r="EE226" s="51">
        <f t="shared" ref="EE226:EF226" si="1949">SUM(EE221:EE225)</f>
        <v>1732</v>
      </c>
      <c r="EF226" s="49">
        <f t="shared" si="1949"/>
        <v>864</v>
      </c>
      <c r="EG226" s="52">
        <f t="shared" si="436"/>
        <v>0.49884526558891457</v>
      </c>
      <c r="EH226" s="23"/>
      <c r="EI226" s="49">
        <f t="shared" ref="EI226:EK226" si="1950">SUM(EI221:EI225)</f>
        <v>14</v>
      </c>
      <c r="EJ226" s="49">
        <f t="shared" si="1950"/>
        <v>717</v>
      </c>
      <c r="EK226" s="403">
        <f t="shared" si="1950"/>
        <v>26</v>
      </c>
      <c r="EL226" s="50">
        <f>IFERROR(SUM(EJ226/EK226),0)</f>
        <v>27.576923076923077</v>
      </c>
      <c r="EM226" s="51">
        <f t="shared" ref="EM226:EN226" si="1951">SUM(EM221:EM225)</f>
        <v>448</v>
      </c>
      <c r="EN226" s="49">
        <f t="shared" si="1951"/>
        <v>-229</v>
      </c>
      <c r="EO226" s="52">
        <f t="shared" si="840"/>
        <v>-0.5111607142857143</v>
      </c>
      <c r="EP226" s="23"/>
      <c r="EQ226" s="49">
        <f t="shared" ref="EQ226:ES226" si="1952">SUM(EQ221:EQ225)</f>
        <v>7</v>
      </c>
      <c r="ER226" s="49">
        <f t="shared" si="1952"/>
        <v>403</v>
      </c>
      <c r="ES226" s="403">
        <f t="shared" si="1952"/>
        <v>18</v>
      </c>
      <c r="ET226" s="50">
        <f>IFERROR(SUM(ER226/ES226),0)</f>
        <v>22.388888888888889</v>
      </c>
      <c r="EU226" s="51">
        <f t="shared" ref="EU226:EV226" si="1953">SUM(EU221:EU225)</f>
        <v>477</v>
      </c>
      <c r="EV226" s="49">
        <f t="shared" si="1953"/>
        <v>158</v>
      </c>
      <c r="EW226" s="52">
        <f t="shared" si="438"/>
        <v>0.33123689727463312</v>
      </c>
      <c r="EX226" s="23"/>
      <c r="EY226" s="49">
        <f t="shared" ref="EY226:FA226" si="1954">SUM(EY221:EY225)</f>
        <v>0</v>
      </c>
      <c r="EZ226" s="49">
        <f t="shared" si="1954"/>
        <v>0</v>
      </c>
      <c r="FA226" s="403">
        <f t="shared" si="1954"/>
        <v>0</v>
      </c>
      <c r="FB226" s="50">
        <f>IFERROR(SUM(EZ226/FA226),0)</f>
        <v>0</v>
      </c>
      <c r="FC226" s="51">
        <f t="shared" ref="FC226:FD226" si="1955">SUM(FC221:FC225)</f>
        <v>0</v>
      </c>
      <c r="FD226" s="49">
        <f t="shared" si="1955"/>
        <v>0</v>
      </c>
      <c r="FE226" s="52">
        <f t="shared" si="439"/>
        <v>0</v>
      </c>
      <c r="FF226" s="23"/>
      <c r="FG226" s="49">
        <f t="shared" ref="FG226:FI226" si="1956">SUM(FG221:FG225)</f>
        <v>20.100000000000001</v>
      </c>
      <c r="FH226" s="49">
        <f t="shared" si="1956"/>
        <v>478</v>
      </c>
      <c r="FI226" s="403">
        <f t="shared" si="1956"/>
        <v>49</v>
      </c>
      <c r="FJ226" s="50">
        <f>IFERROR(SUM(FH226/FI226),0)</f>
        <v>9.7551020408163271</v>
      </c>
      <c r="FK226" s="51">
        <f t="shared" ref="FK226:FL226" si="1957">SUM(FK221:FK225)</f>
        <v>840</v>
      </c>
      <c r="FL226" s="49">
        <f t="shared" si="1957"/>
        <v>216</v>
      </c>
      <c r="FM226" s="52">
        <f t="shared" si="440"/>
        <v>0.25714285714285712</v>
      </c>
      <c r="FN226" s="23"/>
    </row>
    <row r="227" spans="1:170" ht="16">
      <c r="A227" s="36">
        <v>42622</v>
      </c>
      <c r="B227" s="23"/>
      <c r="C227" s="37"/>
      <c r="D227" s="37"/>
      <c r="E227" s="37"/>
      <c r="F227" s="38"/>
      <c r="G227" s="39"/>
      <c r="H227" s="39"/>
      <c r="I227" s="40">
        <f t="shared" si="420"/>
        <v>0</v>
      </c>
      <c r="J227" s="23"/>
      <c r="K227" s="37"/>
      <c r="L227" s="37"/>
      <c r="M227" s="37"/>
      <c r="N227" s="38"/>
      <c r="O227" s="39"/>
      <c r="P227" s="39"/>
      <c r="Q227" s="40">
        <f t="shared" si="421"/>
        <v>0</v>
      </c>
      <c r="R227" s="23"/>
      <c r="S227" s="37"/>
      <c r="T227" s="37"/>
      <c r="U227" s="37"/>
      <c r="V227" s="38"/>
      <c r="W227" s="39"/>
      <c r="X227" s="39"/>
      <c r="Y227" s="40">
        <f t="shared" si="422"/>
        <v>0</v>
      </c>
      <c r="Z227" s="23"/>
      <c r="AA227" s="37">
        <v>8</v>
      </c>
      <c r="AB227" s="37">
        <v>368</v>
      </c>
      <c r="AC227" s="37">
        <v>29</v>
      </c>
      <c r="AD227" s="38"/>
      <c r="AE227" s="39">
        <v>780</v>
      </c>
      <c r="AF227" s="39">
        <v>346</v>
      </c>
      <c r="AG227" s="40">
        <f t="shared" si="423"/>
        <v>0.44358974358974357</v>
      </c>
      <c r="AH227" s="23"/>
      <c r="AI227" s="37"/>
      <c r="AJ227" s="37"/>
      <c r="AK227" s="37"/>
      <c r="AL227" s="38"/>
      <c r="AM227" s="39"/>
      <c r="AN227" s="39"/>
      <c r="AO227" s="40">
        <f t="shared" si="1915"/>
        <v>0</v>
      </c>
      <c r="AP227" s="23"/>
      <c r="AQ227" s="37">
        <v>8</v>
      </c>
      <c r="AR227" s="37">
        <v>386</v>
      </c>
      <c r="AS227" s="37">
        <v>20</v>
      </c>
      <c r="AT227" s="38"/>
      <c r="AU227" s="39">
        <v>427</v>
      </c>
      <c r="AV227" s="39">
        <v>-18</v>
      </c>
      <c r="AW227" s="40">
        <f t="shared" si="425"/>
        <v>-4.2154566744730677E-2</v>
      </c>
      <c r="AX227" s="23"/>
      <c r="AY227" s="37"/>
      <c r="AZ227" s="37"/>
      <c r="BA227" s="37"/>
      <c r="BB227" s="38"/>
      <c r="BC227" s="39"/>
      <c r="BD227" s="39"/>
      <c r="BE227" s="40">
        <f t="shared" si="426"/>
        <v>0</v>
      </c>
      <c r="BF227" s="23"/>
      <c r="BG227" s="37"/>
      <c r="BH227" s="37"/>
      <c r="BI227" s="37"/>
      <c r="BJ227" s="38"/>
      <c r="BK227" s="39"/>
      <c r="BL227" s="39"/>
      <c r="BM227" s="40">
        <f t="shared" si="427"/>
        <v>0</v>
      </c>
      <c r="BN227" s="23"/>
      <c r="BO227" s="37"/>
      <c r="BP227" s="37"/>
      <c r="BQ227" s="37"/>
      <c r="BR227" s="38"/>
      <c r="BS227" s="39"/>
      <c r="BT227" s="39"/>
      <c r="BU227" s="40">
        <f t="shared" si="1616"/>
        <v>0</v>
      </c>
      <c r="BV227" s="23"/>
      <c r="BW227" s="37">
        <v>5</v>
      </c>
      <c r="BX227" s="37">
        <v>334</v>
      </c>
      <c r="BY227" s="37">
        <v>19</v>
      </c>
      <c r="BZ227" s="38"/>
      <c r="CA227" s="39">
        <v>391</v>
      </c>
      <c r="CB227" s="39">
        <v>100</v>
      </c>
      <c r="CC227" s="40">
        <f t="shared" si="429"/>
        <v>0.25575447570332482</v>
      </c>
      <c r="CD227" s="23"/>
      <c r="CE227" s="37">
        <v>7.5</v>
      </c>
      <c r="CF227" s="37">
        <v>366</v>
      </c>
      <c r="CG227" s="37">
        <v>16</v>
      </c>
      <c r="CH227" s="38"/>
      <c r="CI227" s="39">
        <v>268</v>
      </c>
      <c r="CJ227" s="39">
        <v>-93</v>
      </c>
      <c r="CK227" s="40">
        <f t="shared" si="430"/>
        <v>-0.34701492537313433</v>
      </c>
      <c r="CL227" s="23"/>
      <c r="CM227" s="154"/>
      <c r="CN227" s="154"/>
      <c r="CO227" s="154"/>
      <c r="CP227" s="38"/>
      <c r="CQ227" s="155"/>
      <c r="CR227" s="155"/>
      <c r="CS227" s="40">
        <f t="shared" si="431"/>
        <v>0</v>
      </c>
      <c r="CT227" s="23"/>
      <c r="CU227" s="37">
        <v>4</v>
      </c>
      <c r="CV227" s="37">
        <v>203</v>
      </c>
      <c r="CW227" s="37">
        <v>11</v>
      </c>
      <c r="CX227" s="38"/>
      <c r="CY227" s="39">
        <v>229</v>
      </c>
      <c r="CZ227" s="39">
        <v>14</v>
      </c>
      <c r="DA227" s="40">
        <f t="shared" si="1625"/>
        <v>6.1135371179039298E-2</v>
      </c>
      <c r="DB227" s="23"/>
      <c r="DC227" s="37">
        <v>5</v>
      </c>
      <c r="DD227" s="37">
        <v>181</v>
      </c>
      <c r="DE227" s="154"/>
      <c r="DF227" s="38"/>
      <c r="DG227" s="39">
        <v>138</v>
      </c>
      <c r="DH227" s="39">
        <v>-66</v>
      </c>
      <c r="DI227" s="40">
        <f t="shared" si="433"/>
        <v>-0.47826086956521741</v>
      </c>
      <c r="DJ227" s="23"/>
      <c r="DK227" s="154"/>
      <c r="DL227" s="154"/>
      <c r="DM227" s="154"/>
      <c r="DN227" s="38"/>
      <c r="DO227" s="155"/>
      <c r="DP227" s="155"/>
      <c r="DQ227" s="40">
        <f t="shared" si="434"/>
        <v>0</v>
      </c>
      <c r="DR227" s="23"/>
      <c r="DS227" s="154"/>
      <c r="DT227" s="154"/>
      <c r="DU227" s="154"/>
      <c r="DV227" s="38"/>
      <c r="DW227" s="155"/>
      <c r="DX227" s="155"/>
      <c r="DY227" s="40">
        <f t="shared" si="435"/>
        <v>0</v>
      </c>
      <c r="DZ227" s="23"/>
      <c r="EA227" s="154"/>
      <c r="EB227" s="154"/>
      <c r="EC227" s="154"/>
      <c r="ED227" s="38"/>
      <c r="EE227" s="155"/>
      <c r="EF227" s="155"/>
      <c r="EG227" s="40">
        <f t="shared" si="436"/>
        <v>0</v>
      </c>
      <c r="EH227" s="23"/>
      <c r="EI227" s="154"/>
      <c r="EJ227" s="154"/>
      <c r="EK227" s="154"/>
      <c r="EL227" s="38"/>
      <c r="EM227" s="155"/>
      <c r="EN227" s="155"/>
      <c r="EO227" s="40">
        <f t="shared" si="840"/>
        <v>0</v>
      </c>
      <c r="EP227" s="23"/>
      <c r="EQ227" s="37">
        <v>4</v>
      </c>
      <c r="ER227" s="37">
        <v>252</v>
      </c>
      <c r="ES227" s="37">
        <v>7</v>
      </c>
      <c r="ET227" s="38"/>
      <c r="EU227" s="39">
        <v>224</v>
      </c>
      <c r="EV227" s="39">
        <v>-12</v>
      </c>
      <c r="EW227" s="40">
        <f t="shared" si="438"/>
        <v>-5.3571428571428568E-2</v>
      </c>
      <c r="EX227" s="23"/>
      <c r="EY227" s="154"/>
      <c r="EZ227" s="154"/>
      <c r="FA227" s="154"/>
      <c r="FB227" s="38"/>
      <c r="FC227" s="155"/>
      <c r="FD227" s="155"/>
      <c r="FE227" s="40">
        <f t="shared" si="439"/>
        <v>0</v>
      </c>
      <c r="FF227" s="23"/>
      <c r="FG227" s="37">
        <v>2.2000000000000002</v>
      </c>
      <c r="FH227" s="37">
        <v>71</v>
      </c>
      <c r="FI227" s="37">
        <v>4</v>
      </c>
      <c r="FJ227" s="38"/>
      <c r="FK227" s="39">
        <v>131</v>
      </c>
      <c r="FL227" s="39">
        <v>43</v>
      </c>
      <c r="FM227" s="40">
        <f t="shared" si="440"/>
        <v>0.3282442748091603</v>
      </c>
      <c r="FN227" s="23"/>
    </row>
    <row r="228" spans="1:170" ht="16">
      <c r="A228" s="36">
        <v>42623</v>
      </c>
      <c r="B228" s="23"/>
      <c r="C228" s="37"/>
      <c r="D228" s="37"/>
      <c r="E228" s="37"/>
      <c r="F228" s="38"/>
      <c r="G228" s="39"/>
      <c r="H228" s="39"/>
      <c r="I228" s="40">
        <f t="shared" si="420"/>
        <v>0</v>
      </c>
      <c r="J228" s="23"/>
      <c r="K228" s="37"/>
      <c r="L228" s="37"/>
      <c r="M228" s="37"/>
      <c r="N228" s="38"/>
      <c r="O228" s="39"/>
      <c r="P228" s="39"/>
      <c r="Q228" s="40">
        <f t="shared" si="421"/>
        <v>0</v>
      </c>
      <c r="R228" s="23"/>
      <c r="S228" s="37"/>
      <c r="T228" s="37"/>
      <c r="U228" s="37"/>
      <c r="V228" s="38"/>
      <c r="W228" s="39"/>
      <c r="X228" s="39"/>
      <c r="Y228" s="40">
        <f t="shared" si="422"/>
        <v>0</v>
      </c>
      <c r="Z228" s="23"/>
      <c r="AA228" s="37">
        <v>8</v>
      </c>
      <c r="AB228" s="37">
        <v>375</v>
      </c>
      <c r="AC228" s="37">
        <v>26</v>
      </c>
      <c r="AD228" s="38"/>
      <c r="AE228" s="39">
        <v>434</v>
      </c>
      <c r="AF228" s="39">
        <v>48</v>
      </c>
      <c r="AG228" s="40">
        <f t="shared" si="423"/>
        <v>0.11059907834101383</v>
      </c>
      <c r="AH228" s="23"/>
      <c r="AI228" s="37">
        <v>3</v>
      </c>
      <c r="AJ228" s="37">
        <v>138</v>
      </c>
      <c r="AK228" s="37">
        <v>8</v>
      </c>
      <c r="AL228" s="38"/>
      <c r="AM228" s="39">
        <v>172</v>
      </c>
      <c r="AN228" s="39">
        <v>46</v>
      </c>
      <c r="AO228" s="40">
        <f t="shared" si="1915"/>
        <v>0.26744186046511625</v>
      </c>
      <c r="AP228" s="23"/>
      <c r="AQ228" s="37">
        <v>5</v>
      </c>
      <c r="AR228" s="37">
        <v>180</v>
      </c>
      <c r="AS228" s="37">
        <v>14</v>
      </c>
      <c r="AT228" s="38"/>
      <c r="AU228" s="39">
        <v>248</v>
      </c>
      <c r="AV228" s="39">
        <v>34</v>
      </c>
      <c r="AW228" s="40">
        <f t="shared" si="425"/>
        <v>0.13709677419354838</v>
      </c>
      <c r="AX228" s="23"/>
      <c r="AY228" s="37"/>
      <c r="AZ228" s="37"/>
      <c r="BA228" s="37"/>
      <c r="BB228" s="38"/>
      <c r="BC228" s="39"/>
      <c r="BD228" s="39"/>
      <c r="BE228" s="40">
        <f t="shared" si="426"/>
        <v>0</v>
      </c>
      <c r="BF228" s="23"/>
      <c r="BG228" s="37"/>
      <c r="BH228" s="37"/>
      <c r="BI228" s="37"/>
      <c r="BJ228" s="38"/>
      <c r="BK228" s="39"/>
      <c r="BL228" s="39"/>
      <c r="BM228" s="40">
        <f t="shared" si="427"/>
        <v>0</v>
      </c>
      <c r="BN228" s="23"/>
      <c r="BO228" s="37">
        <v>2</v>
      </c>
      <c r="BP228" s="37">
        <v>99</v>
      </c>
      <c r="BQ228" s="37">
        <v>10</v>
      </c>
      <c r="BR228" s="38"/>
      <c r="BS228" s="39">
        <v>145</v>
      </c>
      <c r="BT228" s="39">
        <v>61</v>
      </c>
      <c r="BU228" s="40">
        <f t="shared" si="1616"/>
        <v>0.4206896551724138</v>
      </c>
      <c r="BV228" s="23"/>
      <c r="BW228" s="37">
        <v>6</v>
      </c>
      <c r="BX228" s="37">
        <v>393</v>
      </c>
      <c r="BY228" s="37">
        <v>17</v>
      </c>
      <c r="BZ228" s="38"/>
      <c r="CA228" s="39">
        <v>300</v>
      </c>
      <c r="CB228" s="39">
        <v>10</v>
      </c>
      <c r="CC228" s="40">
        <f t="shared" si="429"/>
        <v>3.3333333333333333E-2</v>
      </c>
      <c r="CD228" s="23"/>
      <c r="CE228" s="37">
        <v>8</v>
      </c>
      <c r="CF228" s="37">
        <v>387</v>
      </c>
      <c r="CG228" s="37">
        <v>23</v>
      </c>
      <c r="CH228" s="38"/>
      <c r="CI228" s="39">
        <v>557</v>
      </c>
      <c r="CJ228" s="39">
        <v>233</v>
      </c>
      <c r="CK228" s="40">
        <f t="shared" si="430"/>
        <v>0.41831238779174146</v>
      </c>
      <c r="CL228" s="23"/>
      <c r="CM228" s="37"/>
      <c r="CN228" s="37"/>
      <c r="CO228" s="37"/>
      <c r="CP228" s="38"/>
      <c r="CQ228" s="39"/>
      <c r="CR228" s="39"/>
      <c r="CS228" s="40">
        <f t="shared" si="431"/>
        <v>0</v>
      </c>
      <c r="CT228" s="23"/>
      <c r="CU228" s="37">
        <v>7</v>
      </c>
      <c r="CV228" s="37">
        <v>380</v>
      </c>
      <c r="CW228" s="37">
        <v>19</v>
      </c>
      <c r="CX228" s="38"/>
      <c r="CY228" s="39">
        <v>425</v>
      </c>
      <c r="CZ228" s="39">
        <v>86</v>
      </c>
      <c r="DA228" s="40">
        <f t="shared" si="1625"/>
        <v>0.2023529411764706</v>
      </c>
      <c r="DB228" s="23"/>
      <c r="DC228" s="37">
        <v>4.5</v>
      </c>
      <c r="DD228" s="37">
        <v>145</v>
      </c>
      <c r="DE228" s="37">
        <v>13</v>
      </c>
      <c r="DF228" s="38"/>
      <c r="DG228" s="39">
        <v>201</v>
      </c>
      <c r="DH228" s="39">
        <v>48</v>
      </c>
      <c r="DI228" s="40">
        <f t="shared" si="433"/>
        <v>0.23880597014925373</v>
      </c>
      <c r="DJ228" s="23"/>
      <c r="DK228" s="37"/>
      <c r="DL228" s="37"/>
      <c r="DM228" s="37"/>
      <c r="DN228" s="38"/>
      <c r="DO228" s="39"/>
      <c r="DP228" s="39"/>
      <c r="DQ228" s="40">
        <f t="shared" si="434"/>
        <v>0</v>
      </c>
      <c r="DR228" s="23"/>
      <c r="DS228" s="37"/>
      <c r="DT228" s="37"/>
      <c r="DU228" s="37"/>
      <c r="DV228" s="38"/>
      <c r="DW228" s="39"/>
      <c r="DX228" s="39"/>
      <c r="DY228" s="40">
        <f t="shared" si="435"/>
        <v>0</v>
      </c>
      <c r="DZ228" s="23"/>
      <c r="EA228" s="37">
        <v>8</v>
      </c>
      <c r="EB228" s="37">
        <v>472</v>
      </c>
      <c r="EC228" s="37">
        <v>35</v>
      </c>
      <c r="ED228" s="38"/>
      <c r="EE228" s="39">
        <v>616</v>
      </c>
      <c r="EF228" s="39">
        <v>238</v>
      </c>
      <c r="EG228" s="40">
        <f t="shared" si="436"/>
        <v>0.38636363636363635</v>
      </c>
      <c r="EH228" s="23"/>
      <c r="EI228" s="37">
        <v>2</v>
      </c>
      <c r="EJ228" s="37">
        <v>112</v>
      </c>
      <c r="EK228" s="37">
        <v>8</v>
      </c>
      <c r="EL228" s="38"/>
      <c r="EM228" s="39">
        <v>168</v>
      </c>
      <c r="EN228" s="39">
        <v>68</v>
      </c>
      <c r="EO228" s="40">
        <f t="shared" si="840"/>
        <v>0.40476190476190477</v>
      </c>
      <c r="EP228" s="23"/>
      <c r="EQ228" s="37">
        <v>4</v>
      </c>
      <c r="ER228" s="37">
        <v>230</v>
      </c>
      <c r="ES228" s="37">
        <v>9</v>
      </c>
      <c r="ET228" s="38"/>
      <c r="EU228" s="39">
        <v>277</v>
      </c>
      <c r="EV228" s="39">
        <v>87</v>
      </c>
      <c r="EW228" s="40">
        <f t="shared" si="438"/>
        <v>0.3140794223826715</v>
      </c>
      <c r="EX228" s="23"/>
      <c r="EY228" s="37"/>
      <c r="EZ228" s="37"/>
      <c r="FA228" s="37"/>
      <c r="FB228" s="38"/>
      <c r="FC228" s="39"/>
      <c r="FD228" s="39"/>
      <c r="FE228" s="40">
        <f t="shared" si="439"/>
        <v>0</v>
      </c>
      <c r="FF228" s="23"/>
      <c r="FG228" s="37">
        <v>7</v>
      </c>
      <c r="FH228" s="37">
        <v>216</v>
      </c>
      <c r="FI228" s="37">
        <v>13</v>
      </c>
      <c r="FJ228" s="38"/>
      <c r="FK228" s="39">
        <v>246</v>
      </c>
      <c r="FL228" s="39">
        <v>3</v>
      </c>
      <c r="FM228" s="40">
        <f t="shared" si="440"/>
        <v>1.2195121951219513E-2</v>
      </c>
      <c r="FN228" s="23"/>
    </row>
    <row r="229" spans="1:170" ht="16">
      <c r="A229" s="36">
        <v>42624</v>
      </c>
      <c r="B229" s="23"/>
      <c r="C229" s="132"/>
      <c r="D229" s="132"/>
      <c r="E229" s="132"/>
      <c r="F229" s="139"/>
      <c r="G229" s="140"/>
      <c r="H229" s="140"/>
      <c r="I229" s="141">
        <f t="shared" si="420"/>
        <v>0</v>
      </c>
      <c r="J229" s="23"/>
      <c r="K229" s="132"/>
      <c r="L229" s="132"/>
      <c r="M229" s="132"/>
      <c r="N229" s="139"/>
      <c r="O229" s="140"/>
      <c r="P229" s="140"/>
      <c r="Q229" s="141">
        <f t="shared" si="421"/>
        <v>0</v>
      </c>
      <c r="R229" s="23"/>
      <c r="S229" s="132"/>
      <c r="T229" s="132"/>
      <c r="U229" s="132"/>
      <c r="V229" s="139"/>
      <c r="W229" s="140"/>
      <c r="X229" s="140"/>
      <c r="Y229" s="141">
        <f t="shared" si="422"/>
        <v>0</v>
      </c>
      <c r="Z229" s="23"/>
      <c r="AA229" s="132">
        <v>8</v>
      </c>
      <c r="AB229" s="132">
        <v>309</v>
      </c>
      <c r="AC229" s="132">
        <v>12</v>
      </c>
      <c r="AD229" s="38"/>
      <c r="AE229" s="140">
        <v>268</v>
      </c>
      <c r="AF229" s="140">
        <v>-80</v>
      </c>
      <c r="AG229" s="141">
        <f t="shared" si="423"/>
        <v>-0.29850746268656714</v>
      </c>
      <c r="AH229" s="23"/>
      <c r="AI229" s="132"/>
      <c r="AJ229" s="132"/>
      <c r="AK229" s="132"/>
      <c r="AL229" s="38"/>
      <c r="AM229" s="140"/>
      <c r="AN229" s="140"/>
      <c r="AO229" s="141">
        <f t="shared" si="1915"/>
        <v>0</v>
      </c>
      <c r="AP229" s="23"/>
      <c r="AQ229" s="132">
        <v>8</v>
      </c>
      <c r="AR229" s="132">
        <v>378</v>
      </c>
      <c r="AS229" s="132">
        <v>25</v>
      </c>
      <c r="AT229" s="139"/>
      <c r="AU229" s="140">
        <v>561</v>
      </c>
      <c r="AV229" s="140">
        <v>180</v>
      </c>
      <c r="AW229" s="141">
        <f t="shared" si="425"/>
        <v>0.32085561497326204</v>
      </c>
      <c r="AX229" s="23"/>
      <c r="AY229" s="132"/>
      <c r="AZ229" s="132"/>
      <c r="BA229" s="132"/>
      <c r="BB229" s="38"/>
      <c r="BC229" s="140"/>
      <c r="BD229" s="140"/>
      <c r="BE229" s="141">
        <f t="shared" si="426"/>
        <v>0</v>
      </c>
      <c r="BF229" s="23"/>
      <c r="BG229" s="132"/>
      <c r="BH229" s="132"/>
      <c r="BI229" s="132"/>
      <c r="BJ229" s="139"/>
      <c r="BK229" s="140"/>
      <c r="BL229" s="140"/>
      <c r="BM229" s="141">
        <f t="shared" si="427"/>
        <v>0</v>
      </c>
      <c r="BN229" s="23"/>
      <c r="BO229" s="132">
        <v>4</v>
      </c>
      <c r="BP229" s="132">
        <v>267</v>
      </c>
      <c r="BQ229" s="132">
        <v>6</v>
      </c>
      <c r="BR229" s="38"/>
      <c r="BS229" s="140">
        <v>203</v>
      </c>
      <c r="BT229" s="140">
        <v>8</v>
      </c>
      <c r="BU229" s="141">
        <f t="shared" si="1616"/>
        <v>3.9408866995073892E-2</v>
      </c>
      <c r="BV229" s="23"/>
      <c r="BW229" s="132">
        <v>5</v>
      </c>
      <c r="BX229" s="132">
        <v>325</v>
      </c>
      <c r="BY229" s="132">
        <v>15</v>
      </c>
      <c r="BZ229" s="38"/>
      <c r="CA229" s="140">
        <v>206</v>
      </c>
      <c r="CB229" s="140">
        <v>-28</v>
      </c>
      <c r="CC229" s="141">
        <f t="shared" si="429"/>
        <v>-0.13592233009708737</v>
      </c>
      <c r="CD229" s="23"/>
      <c r="CE229" s="132">
        <v>7</v>
      </c>
      <c r="CF229" s="132">
        <v>352</v>
      </c>
      <c r="CG229" s="132">
        <v>14</v>
      </c>
      <c r="CH229" s="38"/>
      <c r="CI229" s="140">
        <v>324</v>
      </c>
      <c r="CJ229" s="140">
        <v>33</v>
      </c>
      <c r="CK229" s="141">
        <f t="shared" si="430"/>
        <v>0.10185185185185185</v>
      </c>
      <c r="CL229" s="23"/>
      <c r="CM229" s="132"/>
      <c r="CN229" s="132"/>
      <c r="CO229" s="132"/>
      <c r="CP229" s="38"/>
      <c r="CQ229" s="140"/>
      <c r="CR229" s="140"/>
      <c r="CS229" s="141">
        <f t="shared" si="431"/>
        <v>0</v>
      </c>
      <c r="CT229" s="23"/>
      <c r="CU229" s="132">
        <v>5</v>
      </c>
      <c r="CV229" s="132">
        <v>278</v>
      </c>
      <c r="CW229" s="132">
        <v>14</v>
      </c>
      <c r="CX229" s="38"/>
      <c r="CY229" s="140">
        <v>309</v>
      </c>
      <c r="CZ229" s="140">
        <v>69</v>
      </c>
      <c r="DA229" s="141">
        <f t="shared" si="1625"/>
        <v>0.22330097087378642</v>
      </c>
      <c r="DB229" s="23"/>
      <c r="DC229" s="132">
        <v>4.5</v>
      </c>
      <c r="DD229" s="132">
        <v>227</v>
      </c>
      <c r="DE229" s="132">
        <v>9</v>
      </c>
      <c r="DF229" s="38"/>
      <c r="DG229" s="140">
        <v>224</v>
      </c>
      <c r="DH229" s="140">
        <v>36</v>
      </c>
      <c r="DI229" s="141">
        <f t="shared" si="433"/>
        <v>0.16071428571428573</v>
      </c>
      <c r="DJ229" s="23"/>
      <c r="DK229" s="132"/>
      <c r="DL229" s="132"/>
      <c r="DM229" s="132"/>
      <c r="DN229" s="38"/>
      <c r="DO229" s="140"/>
      <c r="DP229" s="140"/>
      <c r="DQ229" s="141">
        <f t="shared" si="434"/>
        <v>0</v>
      </c>
      <c r="DR229" s="23"/>
      <c r="DS229" s="132">
        <v>5</v>
      </c>
      <c r="DT229" s="132">
        <v>144</v>
      </c>
      <c r="DU229" s="132">
        <v>11</v>
      </c>
      <c r="DV229" s="38"/>
      <c r="DW229" s="140">
        <v>111</v>
      </c>
      <c r="DX229" s="140">
        <v>-55</v>
      </c>
      <c r="DY229" s="141">
        <f t="shared" si="435"/>
        <v>-0.49549549549549549</v>
      </c>
      <c r="DZ229" s="23"/>
      <c r="EA229" s="132">
        <v>4</v>
      </c>
      <c r="EB229" s="132">
        <v>110</v>
      </c>
      <c r="EC229" s="132">
        <v>13</v>
      </c>
      <c r="ED229" s="38"/>
      <c r="EE229" s="140">
        <v>180</v>
      </c>
      <c r="EF229" s="140">
        <v>54</v>
      </c>
      <c r="EG229" s="141">
        <f t="shared" si="436"/>
        <v>0.3</v>
      </c>
      <c r="EH229" s="23"/>
      <c r="EI229" s="132">
        <v>4</v>
      </c>
      <c r="EJ229" s="132">
        <v>187</v>
      </c>
      <c r="EK229" s="132">
        <v>12</v>
      </c>
      <c r="EL229" s="38"/>
      <c r="EM229" s="140">
        <v>287</v>
      </c>
      <c r="EN229" s="140">
        <v>113</v>
      </c>
      <c r="EO229" s="141">
        <f t="shared" si="840"/>
        <v>0.39372822299651566</v>
      </c>
      <c r="EP229" s="23"/>
      <c r="EQ229" s="132">
        <v>3.5</v>
      </c>
      <c r="ER229" s="132">
        <v>192</v>
      </c>
      <c r="ES229" s="132">
        <v>5</v>
      </c>
      <c r="ET229" s="38"/>
      <c r="EU229" s="140">
        <v>271</v>
      </c>
      <c r="EV229" s="140">
        <v>113</v>
      </c>
      <c r="EW229" s="141">
        <f t="shared" si="438"/>
        <v>0.41697416974169743</v>
      </c>
      <c r="EX229" s="23"/>
      <c r="EY229" s="132"/>
      <c r="EZ229" s="132"/>
      <c r="FA229" s="132"/>
      <c r="FB229" s="38"/>
      <c r="FC229" s="140"/>
      <c r="FD229" s="140"/>
      <c r="FE229" s="141">
        <f t="shared" si="439"/>
        <v>0</v>
      </c>
      <c r="FF229" s="23"/>
      <c r="FG229" s="132">
        <v>5.3</v>
      </c>
      <c r="FH229" s="132">
        <v>130</v>
      </c>
      <c r="FI229" s="132">
        <v>13</v>
      </c>
      <c r="FJ229" s="38"/>
      <c r="FK229" s="140">
        <v>253</v>
      </c>
      <c r="FL229" s="140">
        <v>88</v>
      </c>
      <c r="FM229" s="141">
        <f t="shared" si="440"/>
        <v>0.34782608695652173</v>
      </c>
      <c r="FN229" s="23"/>
    </row>
    <row r="230" spans="1:170" ht="16">
      <c r="A230" s="36">
        <v>42625</v>
      </c>
      <c r="B230" s="23"/>
      <c r="C230" s="132"/>
      <c r="D230" s="132"/>
      <c r="E230" s="132"/>
      <c r="F230" s="139"/>
      <c r="G230" s="140"/>
      <c r="H230" s="140"/>
      <c r="I230" s="141">
        <f t="shared" si="420"/>
        <v>0</v>
      </c>
      <c r="J230" s="23"/>
      <c r="K230" s="132"/>
      <c r="L230" s="132"/>
      <c r="M230" s="132"/>
      <c r="N230" s="139"/>
      <c r="O230" s="140"/>
      <c r="P230" s="140"/>
      <c r="Q230" s="141">
        <f t="shared" si="421"/>
        <v>0</v>
      </c>
      <c r="R230" s="23"/>
      <c r="S230" s="132"/>
      <c r="T230" s="132"/>
      <c r="U230" s="132"/>
      <c r="V230" s="139"/>
      <c r="W230" s="140"/>
      <c r="X230" s="140"/>
      <c r="Y230" s="141">
        <f t="shared" si="422"/>
        <v>0</v>
      </c>
      <c r="Z230" s="23"/>
      <c r="AA230" s="132">
        <v>8</v>
      </c>
      <c r="AB230" s="132">
        <v>331</v>
      </c>
      <c r="AC230" s="132">
        <v>30</v>
      </c>
      <c r="AD230" s="38"/>
      <c r="AE230" s="140">
        <v>551</v>
      </c>
      <c r="AF230" s="140">
        <v>183</v>
      </c>
      <c r="AG230" s="141">
        <f t="shared" si="423"/>
        <v>0.33212341197822143</v>
      </c>
      <c r="AH230" s="23"/>
      <c r="AI230" s="132">
        <v>4</v>
      </c>
      <c r="AJ230" s="132">
        <v>202</v>
      </c>
      <c r="AK230" s="132">
        <v>17</v>
      </c>
      <c r="AL230" s="38"/>
      <c r="AM230" s="140">
        <v>356</v>
      </c>
      <c r="AN230" s="140">
        <v>169</v>
      </c>
      <c r="AO230" s="141">
        <f t="shared" si="1915"/>
        <v>0.4747191011235955</v>
      </c>
      <c r="AP230" s="23"/>
      <c r="AQ230" s="132">
        <v>8</v>
      </c>
      <c r="AR230" s="132">
        <v>347</v>
      </c>
      <c r="AS230" s="132">
        <v>30</v>
      </c>
      <c r="AT230" s="139"/>
      <c r="AU230" s="140">
        <v>596</v>
      </c>
      <c r="AV230" s="140">
        <v>221</v>
      </c>
      <c r="AW230" s="141">
        <f t="shared" si="425"/>
        <v>0.37080536912751677</v>
      </c>
      <c r="AX230" s="23"/>
      <c r="AY230" s="132"/>
      <c r="AZ230" s="132"/>
      <c r="BA230" s="132"/>
      <c r="BB230" s="38"/>
      <c r="BC230" s="140"/>
      <c r="BD230" s="140"/>
      <c r="BE230" s="141">
        <f t="shared" si="426"/>
        <v>0</v>
      </c>
      <c r="BF230" s="23"/>
      <c r="BG230" s="132"/>
      <c r="BH230" s="132"/>
      <c r="BI230" s="132"/>
      <c r="BJ230" s="139"/>
      <c r="BK230" s="140"/>
      <c r="BL230" s="140"/>
      <c r="BM230" s="141">
        <f t="shared" si="427"/>
        <v>0</v>
      </c>
      <c r="BN230" s="23"/>
      <c r="BO230" s="132">
        <v>4</v>
      </c>
      <c r="BP230" s="132">
        <v>239</v>
      </c>
      <c r="BQ230" s="132">
        <v>14</v>
      </c>
      <c r="BR230" s="38"/>
      <c r="BS230" s="140">
        <v>228</v>
      </c>
      <c r="BT230" s="140">
        <v>40</v>
      </c>
      <c r="BU230" s="141">
        <f t="shared" si="1616"/>
        <v>0.17543859649122806</v>
      </c>
      <c r="BV230" s="23"/>
      <c r="BW230" s="132">
        <v>4.2</v>
      </c>
      <c r="BX230" s="132">
        <v>264</v>
      </c>
      <c r="BY230" s="132">
        <v>13</v>
      </c>
      <c r="BZ230" s="38"/>
      <c r="CA230" s="140">
        <v>213</v>
      </c>
      <c r="CB230" s="140">
        <v>13</v>
      </c>
      <c r="CC230" s="141">
        <f t="shared" si="429"/>
        <v>6.1032863849765258E-2</v>
      </c>
      <c r="CD230" s="23"/>
      <c r="CE230" s="132">
        <v>8</v>
      </c>
      <c r="CF230" s="132">
        <v>391</v>
      </c>
      <c r="CG230" s="132">
        <v>26</v>
      </c>
      <c r="CH230" s="38"/>
      <c r="CI230" s="140">
        <v>550</v>
      </c>
      <c r="CJ230" s="140">
        <v>212</v>
      </c>
      <c r="CK230" s="141">
        <f t="shared" si="430"/>
        <v>0.38545454545454544</v>
      </c>
      <c r="CL230" s="23"/>
      <c r="CM230" s="132"/>
      <c r="CN230" s="132"/>
      <c r="CO230" s="132"/>
      <c r="CP230" s="38"/>
      <c r="CQ230" s="140"/>
      <c r="CR230" s="140"/>
      <c r="CS230" s="141">
        <f t="shared" si="431"/>
        <v>0</v>
      </c>
      <c r="CT230" s="23"/>
      <c r="CU230" s="132">
        <v>6.4</v>
      </c>
      <c r="CV230" s="132">
        <v>331</v>
      </c>
      <c r="CW230" s="132">
        <v>21</v>
      </c>
      <c r="CX230" s="38"/>
      <c r="CY230" s="140">
        <v>567</v>
      </c>
      <c r="CZ230" s="140">
        <v>262</v>
      </c>
      <c r="DA230" s="141">
        <f t="shared" si="1625"/>
        <v>0.46208112874779539</v>
      </c>
      <c r="DB230" s="23"/>
      <c r="DC230" s="132">
        <v>1.3</v>
      </c>
      <c r="DD230" s="132">
        <v>48</v>
      </c>
      <c r="DE230" s="132">
        <v>3</v>
      </c>
      <c r="DF230" s="38"/>
      <c r="DG230" s="140">
        <v>87</v>
      </c>
      <c r="DH230" s="140">
        <v>40</v>
      </c>
      <c r="DI230" s="141">
        <f t="shared" si="433"/>
        <v>0.45977011494252873</v>
      </c>
      <c r="DJ230" s="23"/>
      <c r="DK230" s="132"/>
      <c r="DL230" s="132"/>
      <c r="DM230" s="132"/>
      <c r="DN230" s="38"/>
      <c r="DO230" s="140"/>
      <c r="DP230" s="140"/>
      <c r="DQ230" s="141">
        <f t="shared" si="434"/>
        <v>0</v>
      </c>
      <c r="DR230" s="23"/>
      <c r="DS230" s="132">
        <v>6</v>
      </c>
      <c r="DT230" s="132">
        <v>165</v>
      </c>
      <c r="DU230" s="132">
        <v>9</v>
      </c>
      <c r="DV230" s="38"/>
      <c r="DW230" s="140">
        <v>206</v>
      </c>
      <c r="DX230" s="140">
        <v>6</v>
      </c>
      <c r="DY230" s="141">
        <f t="shared" si="435"/>
        <v>2.9126213592233011E-2</v>
      </c>
      <c r="DZ230" s="23"/>
      <c r="EA230" s="132"/>
      <c r="EB230" s="132"/>
      <c r="EC230" s="132"/>
      <c r="ED230" s="38"/>
      <c r="EE230" s="140"/>
      <c r="EF230" s="140"/>
      <c r="EG230" s="141">
        <f t="shared" si="436"/>
        <v>0</v>
      </c>
      <c r="EH230" s="23"/>
      <c r="EI230" s="132"/>
      <c r="EJ230" s="132"/>
      <c r="EK230" s="132"/>
      <c r="EL230" s="38"/>
      <c r="EM230" s="140"/>
      <c r="EN230" s="140"/>
      <c r="EO230" s="141">
        <f t="shared" si="840"/>
        <v>0</v>
      </c>
      <c r="EP230" s="23"/>
      <c r="EQ230" s="132">
        <v>4</v>
      </c>
      <c r="ER230" s="132">
        <v>209</v>
      </c>
      <c r="ES230" s="132">
        <v>6</v>
      </c>
      <c r="ET230" s="38"/>
      <c r="EU230" s="140">
        <v>292</v>
      </c>
      <c r="EV230" s="140">
        <v>110</v>
      </c>
      <c r="EW230" s="141">
        <f t="shared" si="438"/>
        <v>0.37671232876712329</v>
      </c>
      <c r="EX230" s="23"/>
      <c r="EY230" s="132"/>
      <c r="EZ230" s="132"/>
      <c r="FA230" s="132"/>
      <c r="FB230" s="38"/>
      <c r="FC230" s="140"/>
      <c r="FD230" s="140"/>
      <c r="FE230" s="141">
        <f t="shared" si="439"/>
        <v>0</v>
      </c>
      <c r="FF230" s="23"/>
      <c r="FG230" s="132">
        <v>6.4</v>
      </c>
      <c r="FH230" s="132">
        <v>165</v>
      </c>
      <c r="FI230" s="132">
        <v>16</v>
      </c>
      <c r="FJ230" s="38"/>
      <c r="FK230" s="140">
        <v>340</v>
      </c>
      <c r="FL230" s="140">
        <v>132</v>
      </c>
      <c r="FM230" s="141">
        <f t="shared" si="440"/>
        <v>0.38823529411764707</v>
      </c>
      <c r="FN230" s="23"/>
    </row>
    <row r="231" spans="1:170" ht="16">
      <c r="A231" s="36">
        <v>42626</v>
      </c>
      <c r="B231" s="23"/>
      <c r="C231" s="132"/>
      <c r="D231" s="132"/>
      <c r="E231" s="132"/>
      <c r="F231" s="139"/>
      <c r="G231" s="140"/>
      <c r="H231" s="140"/>
      <c r="I231" s="141">
        <f t="shared" si="420"/>
        <v>0</v>
      </c>
      <c r="J231" s="23"/>
      <c r="K231" s="132"/>
      <c r="L231" s="132"/>
      <c r="M231" s="132"/>
      <c r="N231" s="139"/>
      <c r="O231" s="140"/>
      <c r="P231" s="140"/>
      <c r="Q231" s="141">
        <f t="shared" si="421"/>
        <v>0</v>
      </c>
      <c r="R231" s="23"/>
      <c r="S231" s="132"/>
      <c r="T231" s="132"/>
      <c r="U231" s="132"/>
      <c r="V231" s="139"/>
      <c r="W231" s="140"/>
      <c r="X231" s="140"/>
      <c r="Y231" s="141">
        <f t="shared" si="422"/>
        <v>0</v>
      </c>
      <c r="Z231" s="23"/>
      <c r="AA231" s="132">
        <v>8</v>
      </c>
      <c r="AB231" s="132">
        <v>353</v>
      </c>
      <c r="AC231" s="132">
        <v>28</v>
      </c>
      <c r="AD231" s="139"/>
      <c r="AE231" s="140">
        <v>562</v>
      </c>
      <c r="AF231" s="140">
        <v>201</v>
      </c>
      <c r="AG231" s="141">
        <f t="shared" si="423"/>
        <v>0.35765124555160144</v>
      </c>
      <c r="AH231" s="23"/>
      <c r="AI231" s="132">
        <v>2.2000000000000002</v>
      </c>
      <c r="AJ231" s="132">
        <v>99</v>
      </c>
      <c r="AK231" s="132">
        <v>6</v>
      </c>
      <c r="AL231" s="139"/>
      <c r="AM231" s="140">
        <v>236</v>
      </c>
      <c r="AN231" s="140">
        <v>148</v>
      </c>
      <c r="AO231" s="141">
        <f t="shared" si="1915"/>
        <v>0.6271186440677966</v>
      </c>
      <c r="AP231" s="23"/>
      <c r="AQ231" s="132">
        <v>8</v>
      </c>
      <c r="AR231" s="132">
        <v>334</v>
      </c>
      <c r="AS231" s="132">
        <v>16</v>
      </c>
      <c r="AT231" s="139"/>
      <c r="AU231" s="140">
        <v>232</v>
      </c>
      <c r="AV231" s="140">
        <v>-121</v>
      </c>
      <c r="AW231" s="141">
        <f t="shared" si="425"/>
        <v>-0.52155172413793105</v>
      </c>
      <c r="AX231" s="23"/>
      <c r="AY231" s="132"/>
      <c r="AZ231" s="132"/>
      <c r="BA231" s="132"/>
      <c r="BB231" s="139"/>
      <c r="BC231" s="140"/>
      <c r="BD231" s="140"/>
      <c r="BE231" s="141">
        <f t="shared" si="426"/>
        <v>0</v>
      </c>
      <c r="BF231" s="23"/>
      <c r="BG231" s="132"/>
      <c r="BH231" s="132"/>
      <c r="BI231" s="132"/>
      <c r="BJ231" s="139"/>
      <c r="BK231" s="140"/>
      <c r="BL231" s="140"/>
      <c r="BM231" s="141">
        <f t="shared" si="427"/>
        <v>0</v>
      </c>
      <c r="BN231" s="23"/>
      <c r="BO231" s="132">
        <v>5</v>
      </c>
      <c r="BP231" s="132">
        <v>346</v>
      </c>
      <c r="BQ231" s="132">
        <v>15</v>
      </c>
      <c r="BR231" s="139"/>
      <c r="BS231" s="140">
        <v>266</v>
      </c>
      <c r="BT231" s="140">
        <v>25</v>
      </c>
      <c r="BU231" s="141">
        <f t="shared" si="1616"/>
        <v>9.3984962406015032E-2</v>
      </c>
      <c r="BV231" s="23"/>
      <c r="BW231" s="132">
        <v>5</v>
      </c>
      <c r="BX231" s="132">
        <v>330</v>
      </c>
      <c r="BY231" s="132">
        <v>16</v>
      </c>
      <c r="BZ231" s="139"/>
      <c r="CA231" s="140">
        <v>263</v>
      </c>
      <c r="CB231" s="140">
        <v>34</v>
      </c>
      <c r="CC231" s="141">
        <f t="shared" si="429"/>
        <v>0.12927756653992395</v>
      </c>
      <c r="CD231" s="23"/>
      <c r="CE231" s="132">
        <v>7.5</v>
      </c>
      <c r="CF231" s="132">
        <v>345</v>
      </c>
      <c r="CG231" s="132">
        <v>20</v>
      </c>
      <c r="CH231" s="139"/>
      <c r="CI231" s="140">
        <v>491</v>
      </c>
      <c r="CJ231" s="140">
        <v>201</v>
      </c>
      <c r="CK231" s="141">
        <f t="shared" si="430"/>
        <v>0.40936863543788188</v>
      </c>
      <c r="CL231" s="23"/>
      <c r="CM231" s="132"/>
      <c r="CN231" s="132"/>
      <c r="CO231" s="132"/>
      <c r="CP231" s="139"/>
      <c r="CQ231" s="140"/>
      <c r="CR231" s="140"/>
      <c r="CS231" s="141">
        <f t="shared" si="431"/>
        <v>0</v>
      </c>
      <c r="CT231" s="23"/>
      <c r="CU231" s="132">
        <v>9</v>
      </c>
      <c r="CV231" s="132">
        <v>267</v>
      </c>
      <c r="CW231" s="132">
        <v>21</v>
      </c>
      <c r="CX231" s="139"/>
      <c r="CY231" s="140">
        <v>325</v>
      </c>
      <c r="CZ231" s="140">
        <v>6</v>
      </c>
      <c r="DA231" s="141">
        <f t="shared" si="1625"/>
        <v>1.8461538461538463E-2</v>
      </c>
      <c r="DB231" s="23"/>
      <c r="DC231" s="132">
        <v>9</v>
      </c>
      <c r="DD231" s="132">
        <v>213</v>
      </c>
      <c r="DE231" s="132">
        <v>16</v>
      </c>
      <c r="DF231" s="139"/>
      <c r="DG231" s="140">
        <v>192</v>
      </c>
      <c r="DH231" s="140">
        <v>-68</v>
      </c>
      <c r="DI231" s="141">
        <f t="shared" si="433"/>
        <v>-0.35416666666666669</v>
      </c>
      <c r="DJ231" s="23"/>
      <c r="DK231" s="132"/>
      <c r="DL231" s="132"/>
      <c r="DM231" s="132"/>
      <c r="DN231" s="139"/>
      <c r="DO231" s="140"/>
      <c r="DP231" s="140"/>
      <c r="DQ231" s="141">
        <f t="shared" si="434"/>
        <v>0</v>
      </c>
      <c r="DR231" s="23"/>
      <c r="DS231" s="132">
        <v>4.2</v>
      </c>
      <c r="DT231" s="132">
        <v>100</v>
      </c>
      <c r="DU231" s="132">
        <v>4</v>
      </c>
      <c r="DV231" s="142"/>
      <c r="DW231" s="140">
        <v>25</v>
      </c>
      <c r="DX231" s="140">
        <v>-59</v>
      </c>
      <c r="DY231" s="141">
        <f t="shared" si="435"/>
        <v>-2.36</v>
      </c>
      <c r="DZ231" s="23"/>
      <c r="EA231" s="132">
        <v>6</v>
      </c>
      <c r="EB231" s="132">
        <v>326</v>
      </c>
      <c r="EC231" s="132">
        <v>24</v>
      </c>
      <c r="ED231" s="139"/>
      <c r="EE231" s="140">
        <v>485</v>
      </c>
      <c r="EF231" s="140">
        <v>229</v>
      </c>
      <c r="EG231" s="141">
        <f t="shared" si="436"/>
        <v>0.47216494845360824</v>
      </c>
      <c r="EH231" s="23"/>
      <c r="EI231" s="132">
        <v>4</v>
      </c>
      <c r="EJ231" s="132">
        <v>232</v>
      </c>
      <c r="EK231" s="132">
        <v>4</v>
      </c>
      <c r="EL231" s="139"/>
      <c r="EM231" s="140">
        <v>143</v>
      </c>
      <c r="EN231" s="140">
        <v>-43</v>
      </c>
      <c r="EO231" s="141">
        <f t="shared" si="840"/>
        <v>-0.30069930069930068</v>
      </c>
      <c r="EP231" s="23"/>
      <c r="EQ231" s="132"/>
      <c r="ER231" s="132"/>
      <c r="ES231" s="132"/>
      <c r="ET231" s="139"/>
      <c r="EU231" s="140"/>
      <c r="EV231" s="140"/>
      <c r="EW231" s="141">
        <f t="shared" si="438"/>
        <v>0</v>
      </c>
      <c r="EX231" s="23"/>
      <c r="EY231" s="132"/>
      <c r="EZ231" s="132"/>
      <c r="FA231" s="132"/>
      <c r="FB231" s="139"/>
      <c r="FC231" s="140"/>
      <c r="FD231" s="140"/>
      <c r="FE231" s="141">
        <f t="shared" si="439"/>
        <v>0</v>
      </c>
      <c r="FF231" s="23"/>
      <c r="FG231" s="132">
        <v>8</v>
      </c>
      <c r="FH231" s="132">
        <v>239</v>
      </c>
      <c r="FI231" s="132">
        <v>17</v>
      </c>
      <c r="FJ231" s="139"/>
      <c r="FK231" s="140">
        <v>219</v>
      </c>
      <c r="FL231" s="140">
        <v>-5</v>
      </c>
      <c r="FM231" s="141">
        <f t="shared" si="440"/>
        <v>-2.2831050228310501E-2</v>
      </c>
      <c r="FN231" s="23"/>
    </row>
    <row r="232" spans="1:170" ht="16">
      <c r="A232" s="48" t="s">
        <v>42</v>
      </c>
      <c r="B232" s="23"/>
      <c r="C232" s="49">
        <f t="shared" ref="C232:E232" si="1958">SUM(C227:C231)</f>
        <v>0</v>
      </c>
      <c r="D232" s="49">
        <f t="shared" si="1958"/>
        <v>0</v>
      </c>
      <c r="E232" s="49">
        <f t="shared" si="1958"/>
        <v>0</v>
      </c>
      <c r="F232" s="50">
        <f>IFERROR(SUM(D232/E232),0)</f>
        <v>0</v>
      </c>
      <c r="G232" s="51">
        <f t="shared" ref="G232:H232" si="1959">SUM(G227:G231)</f>
        <v>0</v>
      </c>
      <c r="H232" s="51">
        <f t="shared" si="1959"/>
        <v>0</v>
      </c>
      <c r="I232" s="52">
        <f t="shared" si="420"/>
        <v>0</v>
      </c>
      <c r="J232" s="23"/>
      <c r="K232" s="49">
        <f t="shared" ref="K232:M232" si="1960">SUM(K227:K231)</f>
        <v>0</v>
      </c>
      <c r="L232" s="49">
        <f t="shared" si="1960"/>
        <v>0</v>
      </c>
      <c r="M232" s="49">
        <f t="shared" si="1960"/>
        <v>0</v>
      </c>
      <c r="N232" s="50">
        <f>IFERROR(SUM(L232/M232),0)</f>
        <v>0</v>
      </c>
      <c r="O232" s="51">
        <f t="shared" ref="O232:P232" si="1961">SUM(O227:O231)</f>
        <v>0</v>
      </c>
      <c r="P232" s="51">
        <f t="shared" si="1961"/>
        <v>0</v>
      </c>
      <c r="Q232" s="52">
        <f t="shared" si="421"/>
        <v>0</v>
      </c>
      <c r="R232" s="23"/>
      <c r="S232" s="49">
        <f t="shared" ref="S232:U232" si="1962">SUM(S227:S231)</f>
        <v>0</v>
      </c>
      <c r="T232" s="49">
        <f t="shared" si="1962"/>
        <v>0</v>
      </c>
      <c r="U232" s="49">
        <f t="shared" si="1962"/>
        <v>0</v>
      </c>
      <c r="V232" s="50">
        <f>IFERROR(SUM(T232/U232),0)</f>
        <v>0</v>
      </c>
      <c r="W232" s="51">
        <f t="shared" ref="W232:X232" si="1963">SUM(W227:W231)</f>
        <v>0</v>
      </c>
      <c r="X232" s="51">
        <f t="shared" si="1963"/>
        <v>0</v>
      </c>
      <c r="Y232" s="52">
        <f t="shared" si="422"/>
        <v>0</v>
      </c>
      <c r="Z232" s="23"/>
      <c r="AA232" s="49">
        <f t="shared" ref="AA232:AC232" si="1964">SUM(AA227:AA231)</f>
        <v>40</v>
      </c>
      <c r="AB232" s="49">
        <f t="shared" si="1964"/>
        <v>1736</v>
      </c>
      <c r="AC232" s="49">
        <f t="shared" si="1964"/>
        <v>125</v>
      </c>
      <c r="AD232" s="50">
        <f>IFERROR(SUM(AB232/AC232),0)</f>
        <v>13.888</v>
      </c>
      <c r="AE232" s="51">
        <f t="shared" ref="AE232:AF232" si="1965">SUM(AE227:AE231)</f>
        <v>2595</v>
      </c>
      <c r="AF232" s="51">
        <f t="shared" si="1965"/>
        <v>698</v>
      </c>
      <c r="AG232" s="52">
        <f t="shared" si="423"/>
        <v>0.26897880539499036</v>
      </c>
      <c r="AH232" s="23"/>
      <c r="AI232" s="49">
        <f t="shared" ref="AI232:AK232" si="1966">SUM(AI227:AI231)</f>
        <v>9.1999999999999993</v>
      </c>
      <c r="AJ232" s="49">
        <f t="shared" si="1966"/>
        <v>439</v>
      </c>
      <c r="AK232" s="49">
        <f t="shared" si="1966"/>
        <v>31</v>
      </c>
      <c r="AL232" s="50">
        <f>IFERROR(SUM(AJ232/AK232),0)</f>
        <v>14.161290322580646</v>
      </c>
      <c r="AM232" s="51">
        <f t="shared" ref="AM232:AN232" si="1967">SUM(AM227:AM231)</f>
        <v>764</v>
      </c>
      <c r="AN232" s="51">
        <f t="shared" si="1967"/>
        <v>363</v>
      </c>
      <c r="AO232" s="52">
        <f t="shared" si="1915"/>
        <v>0.47513089005235604</v>
      </c>
      <c r="AP232" s="23"/>
      <c r="AQ232" s="49">
        <f t="shared" ref="AQ232:AS232" si="1968">SUM(AQ227:AQ231)</f>
        <v>37</v>
      </c>
      <c r="AR232" s="49">
        <f t="shared" si="1968"/>
        <v>1625</v>
      </c>
      <c r="AS232" s="49">
        <f t="shared" si="1968"/>
        <v>105</v>
      </c>
      <c r="AT232" s="50">
        <f>IFERROR(SUM(AR232/AS232),0)</f>
        <v>15.476190476190476</v>
      </c>
      <c r="AU232" s="51">
        <f t="shared" ref="AU232:AV232" si="1969">SUM(AU227:AU231)</f>
        <v>2064</v>
      </c>
      <c r="AV232" s="51">
        <f t="shared" si="1969"/>
        <v>296</v>
      </c>
      <c r="AW232" s="52">
        <f t="shared" si="425"/>
        <v>0.1434108527131783</v>
      </c>
      <c r="AX232" s="23"/>
      <c r="AY232" s="49">
        <f t="shared" ref="AY232:BA232" si="1970">SUM(AY227:AY231)</f>
        <v>0</v>
      </c>
      <c r="AZ232" s="49">
        <f t="shared" si="1970"/>
        <v>0</v>
      </c>
      <c r="BA232" s="49">
        <f t="shared" si="1970"/>
        <v>0</v>
      </c>
      <c r="BB232" s="50">
        <f>IFERROR(SUM(AZ232/BA232),0)</f>
        <v>0</v>
      </c>
      <c r="BC232" s="51">
        <f t="shared" ref="BC232:BD232" si="1971">SUM(BC227:BC231)</f>
        <v>0</v>
      </c>
      <c r="BD232" s="51">
        <f t="shared" si="1971"/>
        <v>0</v>
      </c>
      <c r="BE232" s="52">
        <f t="shared" si="426"/>
        <v>0</v>
      </c>
      <c r="BF232" s="23"/>
      <c r="BG232" s="49">
        <f t="shared" ref="BG232:BI232" si="1972">SUM(BG227:BG231)</f>
        <v>0</v>
      </c>
      <c r="BH232" s="49">
        <f t="shared" si="1972"/>
        <v>0</v>
      </c>
      <c r="BI232" s="49">
        <f t="shared" si="1972"/>
        <v>0</v>
      </c>
      <c r="BJ232" s="50">
        <f>IFERROR(SUM(BH232/BI232),0)</f>
        <v>0</v>
      </c>
      <c r="BK232" s="51">
        <f t="shared" ref="BK232:BL232" si="1973">SUM(BK227:BK231)</f>
        <v>0</v>
      </c>
      <c r="BL232" s="51">
        <f t="shared" si="1973"/>
        <v>0</v>
      </c>
      <c r="BM232" s="52">
        <f t="shared" si="427"/>
        <v>0</v>
      </c>
      <c r="BN232" s="23"/>
      <c r="BO232" s="49">
        <f t="shared" ref="BO232:BQ232" si="1974">SUM(BO227:BO231)</f>
        <v>15</v>
      </c>
      <c r="BP232" s="49">
        <f t="shared" si="1974"/>
        <v>951</v>
      </c>
      <c r="BQ232" s="49">
        <f t="shared" si="1974"/>
        <v>45</v>
      </c>
      <c r="BR232" s="50">
        <f>IFERROR(SUM(BP232/BQ232),0)</f>
        <v>21.133333333333333</v>
      </c>
      <c r="BS232" s="51">
        <f t="shared" ref="BS232:BT232" si="1975">SUM(BS227:BS231)</f>
        <v>842</v>
      </c>
      <c r="BT232" s="51">
        <f t="shared" si="1975"/>
        <v>134</v>
      </c>
      <c r="BU232" s="52">
        <f t="shared" si="1616"/>
        <v>0.15914489311163896</v>
      </c>
      <c r="BV232" s="23"/>
      <c r="BW232" s="49">
        <f t="shared" ref="BW232:BY232" si="1976">SUM(BW227:BW231)</f>
        <v>25.2</v>
      </c>
      <c r="BX232" s="49">
        <f t="shared" si="1976"/>
        <v>1646</v>
      </c>
      <c r="BY232" s="49">
        <f t="shared" si="1976"/>
        <v>80</v>
      </c>
      <c r="BZ232" s="50">
        <f>IFERROR(SUM(BX232/BY232),0)</f>
        <v>20.574999999999999</v>
      </c>
      <c r="CA232" s="51">
        <f t="shared" ref="CA232:CB232" si="1977">SUM(CA227:CA231)</f>
        <v>1373</v>
      </c>
      <c r="CB232" s="51">
        <f t="shared" si="1977"/>
        <v>129</v>
      </c>
      <c r="CC232" s="52">
        <f t="shared" si="429"/>
        <v>9.3954843408594321E-2</v>
      </c>
      <c r="CD232" s="23"/>
      <c r="CE232" s="49">
        <f t="shared" ref="CE232:CG232" si="1978">SUM(CE227:CE231)</f>
        <v>38</v>
      </c>
      <c r="CF232" s="49">
        <f t="shared" si="1978"/>
        <v>1841</v>
      </c>
      <c r="CG232" s="49">
        <f t="shared" si="1978"/>
        <v>99</v>
      </c>
      <c r="CH232" s="50">
        <f>IFERROR(SUM(CF232/CG232),0)</f>
        <v>18.595959595959595</v>
      </c>
      <c r="CI232" s="51">
        <f t="shared" ref="CI232:CJ232" si="1979">SUM(CI227:CI231)</f>
        <v>2190</v>
      </c>
      <c r="CJ232" s="51">
        <f t="shared" si="1979"/>
        <v>586</v>
      </c>
      <c r="CK232" s="52">
        <f t="shared" si="430"/>
        <v>0.26757990867579906</v>
      </c>
      <c r="CL232" s="23"/>
      <c r="CM232" s="49">
        <f t="shared" ref="CM232:CO232" si="1980">SUM(CM227:CM231)</f>
        <v>0</v>
      </c>
      <c r="CN232" s="49">
        <f t="shared" si="1980"/>
        <v>0</v>
      </c>
      <c r="CO232" s="49">
        <f t="shared" si="1980"/>
        <v>0</v>
      </c>
      <c r="CP232" s="50">
        <f>IFERROR(SUM(CN232/CO232),0)</f>
        <v>0</v>
      </c>
      <c r="CQ232" s="51">
        <f t="shared" ref="CQ232:CR232" si="1981">SUM(CQ227:CQ231)</f>
        <v>0</v>
      </c>
      <c r="CR232" s="51">
        <f t="shared" si="1981"/>
        <v>0</v>
      </c>
      <c r="CS232" s="52">
        <f t="shared" si="431"/>
        <v>0</v>
      </c>
      <c r="CT232" s="23"/>
      <c r="CU232" s="49">
        <f t="shared" ref="CU232:CW232" si="1982">SUM(CU227:CU231)</f>
        <v>31.4</v>
      </c>
      <c r="CV232" s="49">
        <f t="shared" si="1982"/>
        <v>1459</v>
      </c>
      <c r="CW232" s="49">
        <f t="shared" si="1982"/>
        <v>86</v>
      </c>
      <c r="CX232" s="50">
        <f>IFERROR(SUM(CV232/CW232),0)</f>
        <v>16.965116279069768</v>
      </c>
      <c r="CY232" s="51">
        <f t="shared" ref="CY232:CZ232" si="1983">SUM(CY227:CY231)</f>
        <v>1855</v>
      </c>
      <c r="CZ232" s="51">
        <f t="shared" si="1983"/>
        <v>437</v>
      </c>
      <c r="DA232" s="52">
        <f t="shared" si="1625"/>
        <v>0.23557951482479783</v>
      </c>
      <c r="DB232" s="23"/>
      <c r="DC232" s="49">
        <f t="shared" ref="DC232:DE232" si="1984">SUM(DC227:DC231)</f>
        <v>24.3</v>
      </c>
      <c r="DD232" s="49">
        <f t="shared" si="1984"/>
        <v>814</v>
      </c>
      <c r="DE232" s="49">
        <f t="shared" si="1984"/>
        <v>41</v>
      </c>
      <c r="DF232" s="50">
        <f>IFERROR(SUM(DD232/DE232),0)</f>
        <v>19.853658536585368</v>
      </c>
      <c r="DG232" s="51">
        <f t="shared" ref="DG232:DH232" si="1985">SUM(DG227:DG231)</f>
        <v>842</v>
      </c>
      <c r="DH232" s="51">
        <f t="shared" si="1985"/>
        <v>-10</v>
      </c>
      <c r="DI232" s="52">
        <f t="shared" si="433"/>
        <v>-1.1876484560570071E-2</v>
      </c>
      <c r="DJ232" s="23"/>
      <c r="DK232" s="49">
        <f t="shared" ref="DK232:DM232" si="1986">SUM(DK227:DK231)</f>
        <v>0</v>
      </c>
      <c r="DL232" s="49">
        <f t="shared" si="1986"/>
        <v>0</v>
      </c>
      <c r="DM232" s="49">
        <f t="shared" si="1986"/>
        <v>0</v>
      </c>
      <c r="DN232" s="50">
        <f>IFERROR(SUM(DL232/DM232),0)</f>
        <v>0</v>
      </c>
      <c r="DO232" s="51">
        <f t="shared" ref="DO232:DP232" si="1987">SUM(DO227:DO231)</f>
        <v>0</v>
      </c>
      <c r="DP232" s="51">
        <f t="shared" si="1987"/>
        <v>0</v>
      </c>
      <c r="DQ232" s="52">
        <f t="shared" si="434"/>
        <v>0</v>
      </c>
      <c r="DR232" s="23"/>
      <c r="DS232" s="49">
        <f t="shared" ref="DS232:DU232" si="1988">SUM(DS227:DS231)</f>
        <v>15.2</v>
      </c>
      <c r="DT232" s="49">
        <f t="shared" si="1988"/>
        <v>409</v>
      </c>
      <c r="DU232" s="49">
        <f t="shared" si="1988"/>
        <v>24</v>
      </c>
      <c r="DV232" s="50">
        <f>IFERROR(SUM(DT232/DU232),0)</f>
        <v>17.041666666666668</v>
      </c>
      <c r="DW232" s="51">
        <f t="shared" ref="DW232:DX232" si="1989">SUM(DW227:DW231)</f>
        <v>342</v>
      </c>
      <c r="DX232" s="51">
        <f t="shared" si="1989"/>
        <v>-108</v>
      </c>
      <c r="DY232" s="52">
        <f t="shared" si="435"/>
        <v>-0.31578947368421051</v>
      </c>
      <c r="DZ232" s="23"/>
      <c r="EA232" s="49">
        <f t="shared" ref="EA232:EC232" si="1990">SUM(EA227:EA231)</f>
        <v>18</v>
      </c>
      <c r="EB232" s="49">
        <f t="shared" si="1990"/>
        <v>908</v>
      </c>
      <c r="EC232" s="49">
        <f t="shared" si="1990"/>
        <v>72</v>
      </c>
      <c r="ED232" s="50">
        <f>IFERROR(SUM(EB232/EC232),0)</f>
        <v>12.611111111111111</v>
      </c>
      <c r="EE232" s="51">
        <f t="shared" ref="EE232:EF232" si="1991">SUM(EE227:EE231)</f>
        <v>1281</v>
      </c>
      <c r="EF232" s="51">
        <f t="shared" si="1991"/>
        <v>521</v>
      </c>
      <c r="EG232" s="52">
        <f t="shared" si="436"/>
        <v>0.40671350507416082</v>
      </c>
      <c r="EH232" s="23"/>
      <c r="EI232" s="49">
        <f t="shared" ref="EI232:EK232" si="1992">SUM(EI227:EI231)</f>
        <v>10</v>
      </c>
      <c r="EJ232" s="49">
        <f t="shared" si="1992"/>
        <v>531</v>
      </c>
      <c r="EK232" s="49">
        <f t="shared" si="1992"/>
        <v>24</v>
      </c>
      <c r="EL232" s="50">
        <f>IFERROR(SUM(EJ232/EK232),0)</f>
        <v>22.125</v>
      </c>
      <c r="EM232" s="51">
        <f t="shared" ref="EM232:EN232" si="1993">SUM(EM227:EM231)</f>
        <v>598</v>
      </c>
      <c r="EN232" s="51">
        <f t="shared" si="1993"/>
        <v>138</v>
      </c>
      <c r="EO232" s="52">
        <f t="shared" si="840"/>
        <v>0.23076923076923078</v>
      </c>
      <c r="EP232" s="23"/>
      <c r="EQ232" s="49">
        <f t="shared" ref="EQ232:ES232" si="1994">SUM(EQ227:EQ231)</f>
        <v>15.5</v>
      </c>
      <c r="ER232" s="49">
        <f t="shared" si="1994"/>
        <v>883</v>
      </c>
      <c r="ES232" s="49">
        <f t="shared" si="1994"/>
        <v>27</v>
      </c>
      <c r="ET232" s="50">
        <f>IFERROR(SUM(ER232/ES232),0)</f>
        <v>32.703703703703702</v>
      </c>
      <c r="EU232" s="51">
        <f t="shared" ref="EU232:EV232" si="1995">SUM(EU227:EU231)</f>
        <v>1064</v>
      </c>
      <c r="EV232" s="51">
        <f t="shared" si="1995"/>
        <v>298</v>
      </c>
      <c r="EW232" s="52">
        <f t="shared" si="438"/>
        <v>0.28007518796992481</v>
      </c>
      <c r="EX232" s="23"/>
      <c r="EY232" s="49">
        <f t="shared" ref="EY232:FA232" si="1996">SUM(EY227:EY231)</f>
        <v>0</v>
      </c>
      <c r="EZ232" s="49">
        <f t="shared" si="1996"/>
        <v>0</v>
      </c>
      <c r="FA232" s="49">
        <f t="shared" si="1996"/>
        <v>0</v>
      </c>
      <c r="FB232" s="50">
        <f>IFERROR(SUM(EZ232/FA232),0)</f>
        <v>0</v>
      </c>
      <c r="FC232" s="51">
        <f t="shared" ref="FC232:FD232" si="1997">SUM(FC227:FC231)</f>
        <v>0</v>
      </c>
      <c r="FD232" s="51">
        <f t="shared" si="1997"/>
        <v>0</v>
      </c>
      <c r="FE232" s="52">
        <f t="shared" si="439"/>
        <v>0</v>
      </c>
      <c r="FF232" s="23"/>
      <c r="FG232" s="49">
        <f t="shared" ref="FG232:FI232" si="1998">SUM(FG227:FG231)</f>
        <v>28.9</v>
      </c>
      <c r="FH232" s="49">
        <f t="shared" si="1998"/>
        <v>821</v>
      </c>
      <c r="FI232" s="49">
        <f t="shared" si="1998"/>
        <v>63</v>
      </c>
      <c r="FJ232" s="50">
        <f>IFERROR(SUM(FH232/FI232),0)</f>
        <v>13.031746031746032</v>
      </c>
      <c r="FK232" s="51">
        <f t="shared" ref="FK232:FL232" si="1999">SUM(FK227:FK231)</f>
        <v>1189</v>
      </c>
      <c r="FL232" s="51">
        <f t="shared" si="1999"/>
        <v>261</v>
      </c>
      <c r="FM232" s="52">
        <f t="shared" si="440"/>
        <v>0.21951219512195122</v>
      </c>
      <c r="FN232" s="23"/>
    </row>
    <row r="233" spans="1:170" ht="16">
      <c r="A233" s="36">
        <v>42629</v>
      </c>
      <c r="B233" s="23"/>
      <c r="C233" s="37"/>
      <c r="D233" s="37"/>
      <c r="E233" s="37"/>
      <c r="F233" s="38"/>
      <c r="G233" s="39"/>
      <c r="H233" s="39"/>
      <c r="I233" s="40">
        <f t="shared" si="420"/>
        <v>0</v>
      </c>
      <c r="J233" s="23"/>
      <c r="K233" s="37"/>
      <c r="L233" s="37"/>
      <c r="M233" s="37"/>
      <c r="N233" s="38"/>
      <c r="O233" s="39"/>
      <c r="P233" s="39"/>
      <c r="Q233" s="40">
        <f t="shared" si="421"/>
        <v>0</v>
      </c>
      <c r="R233" s="23"/>
      <c r="S233" s="37"/>
      <c r="T233" s="37"/>
      <c r="U233" s="37"/>
      <c r="V233" s="38"/>
      <c r="W233" s="39"/>
      <c r="X233" s="39"/>
      <c r="Y233" s="40">
        <f t="shared" si="422"/>
        <v>0</v>
      </c>
      <c r="Z233" s="23"/>
      <c r="AA233" s="37">
        <v>8</v>
      </c>
      <c r="AB233" s="37">
        <v>427</v>
      </c>
      <c r="AC233" s="37">
        <v>29</v>
      </c>
      <c r="AD233" s="38"/>
      <c r="AE233" s="39">
        <v>557</v>
      </c>
      <c r="AF233" s="39">
        <v>155</v>
      </c>
      <c r="AG233" s="40">
        <f t="shared" si="423"/>
        <v>0.27827648114901254</v>
      </c>
      <c r="AH233" s="23"/>
      <c r="AI233" s="37">
        <v>4</v>
      </c>
      <c r="AJ233" s="37">
        <v>157</v>
      </c>
      <c r="AK233" s="37">
        <v>13</v>
      </c>
      <c r="AL233" s="38"/>
      <c r="AM233" s="39">
        <v>143</v>
      </c>
      <c r="AN233" s="39">
        <v>-9</v>
      </c>
      <c r="AO233" s="40">
        <f t="shared" si="1915"/>
        <v>-6.2937062937062943E-2</v>
      </c>
      <c r="AP233" s="23"/>
      <c r="AQ233" s="37">
        <v>8</v>
      </c>
      <c r="AR233" s="37">
        <v>397</v>
      </c>
      <c r="AS233" s="37">
        <v>25</v>
      </c>
      <c r="AT233" s="38"/>
      <c r="AU233" s="39">
        <v>427</v>
      </c>
      <c r="AV233" s="39">
        <v>39</v>
      </c>
      <c r="AW233" s="40">
        <f t="shared" si="425"/>
        <v>9.1334894613583142E-2</v>
      </c>
      <c r="AX233" s="23"/>
      <c r="AY233" s="37"/>
      <c r="AZ233" s="37"/>
      <c r="BA233" s="37"/>
      <c r="BB233" s="38"/>
      <c r="BC233" s="39"/>
      <c r="BD233" s="39"/>
      <c r="BE233" s="40">
        <f t="shared" si="426"/>
        <v>0</v>
      </c>
      <c r="BF233" s="23"/>
      <c r="BG233" s="154"/>
      <c r="BH233" s="154"/>
      <c r="BI233" s="154"/>
      <c r="BJ233" s="38"/>
      <c r="BK233" s="155"/>
      <c r="BL233" s="155"/>
      <c r="BM233" s="40">
        <f t="shared" si="427"/>
        <v>0</v>
      </c>
      <c r="BN233" s="23"/>
      <c r="BO233" s="37">
        <v>4.2</v>
      </c>
      <c r="BP233" s="37">
        <v>159</v>
      </c>
      <c r="BQ233" s="37">
        <v>14</v>
      </c>
      <c r="BR233" s="38"/>
      <c r="BS233" s="39">
        <v>177</v>
      </c>
      <c r="BT233" s="39">
        <v>20</v>
      </c>
      <c r="BU233" s="40">
        <f t="shared" si="1616"/>
        <v>0.11299435028248588</v>
      </c>
      <c r="BV233" s="23"/>
      <c r="BW233" s="37">
        <v>5</v>
      </c>
      <c r="BX233" s="37">
        <v>220</v>
      </c>
      <c r="BY233" s="37">
        <v>16</v>
      </c>
      <c r="BZ233" s="38"/>
      <c r="CA233" s="39">
        <v>171</v>
      </c>
      <c r="CB233" s="39">
        <v>-15</v>
      </c>
      <c r="CC233" s="40">
        <f t="shared" si="429"/>
        <v>-8.771929824561403E-2</v>
      </c>
      <c r="CD233" s="23"/>
      <c r="CE233" s="37">
        <v>6</v>
      </c>
      <c r="CF233" s="37">
        <v>289</v>
      </c>
      <c r="CG233" s="37">
        <v>16</v>
      </c>
      <c r="CH233" s="38"/>
      <c r="CI233" s="39">
        <v>301</v>
      </c>
      <c r="CJ233" s="39">
        <v>61</v>
      </c>
      <c r="CK233" s="40">
        <f t="shared" si="430"/>
        <v>0.20265780730897009</v>
      </c>
      <c r="CL233" s="23"/>
      <c r="CM233" s="154"/>
      <c r="CN233" s="154"/>
      <c r="CO233" s="154"/>
      <c r="CP233" s="38"/>
      <c r="CQ233" s="155"/>
      <c r="CR233" s="155"/>
      <c r="CS233" s="40">
        <f t="shared" si="431"/>
        <v>0</v>
      </c>
      <c r="CT233" s="23"/>
      <c r="CU233" s="37">
        <v>6.3</v>
      </c>
      <c r="CV233" s="37">
        <v>355</v>
      </c>
      <c r="CW233" s="37">
        <v>22</v>
      </c>
      <c r="CX233" s="38"/>
      <c r="CY233" s="39">
        <v>376</v>
      </c>
      <c r="CZ233" s="39">
        <v>72</v>
      </c>
      <c r="DA233" s="40">
        <f t="shared" si="1625"/>
        <v>0.19148936170212766</v>
      </c>
      <c r="DB233" s="23"/>
      <c r="DC233" s="37">
        <v>6</v>
      </c>
      <c r="DD233" s="37">
        <v>168</v>
      </c>
      <c r="DE233" s="37">
        <v>11</v>
      </c>
      <c r="DF233" s="38"/>
      <c r="DG233" s="39">
        <v>262</v>
      </c>
      <c r="DH233" s="39">
        <v>74</v>
      </c>
      <c r="DI233" s="40">
        <f t="shared" si="433"/>
        <v>0.28244274809160308</v>
      </c>
      <c r="DJ233" s="23"/>
      <c r="DK233" s="154"/>
      <c r="DL233" s="154"/>
      <c r="DM233" s="154"/>
      <c r="DN233" s="38"/>
      <c r="DO233" s="155"/>
      <c r="DP233" s="155"/>
      <c r="DQ233" s="40">
        <f t="shared" si="434"/>
        <v>0</v>
      </c>
      <c r="DR233" s="23"/>
      <c r="DS233" s="37">
        <v>4.2</v>
      </c>
      <c r="DT233" s="37">
        <v>159</v>
      </c>
      <c r="DU233" s="37">
        <v>14</v>
      </c>
      <c r="DV233" s="38"/>
      <c r="DW233" s="39">
        <v>177</v>
      </c>
      <c r="DX233" s="39">
        <v>20</v>
      </c>
      <c r="DY233" s="40">
        <f t="shared" si="435"/>
        <v>0.11299435028248588</v>
      </c>
      <c r="DZ233" s="23"/>
      <c r="EA233" s="37">
        <v>6</v>
      </c>
      <c r="EB233" s="37">
        <v>358</v>
      </c>
      <c r="EC233" s="37">
        <v>24</v>
      </c>
      <c r="ED233" s="38"/>
      <c r="EE233" s="39">
        <v>617</v>
      </c>
      <c r="EF233" s="39">
        <v>339</v>
      </c>
      <c r="EG233" s="40">
        <f t="shared" si="436"/>
        <v>0.54943273905996759</v>
      </c>
      <c r="EH233" s="23"/>
      <c r="EI233" s="154"/>
      <c r="EJ233" s="154"/>
      <c r="EK233" s="154"/>
      <c r="EL233" s="38"/>
      <c r="EM233" s="155"/>
      <c r="EN233" s="155"/>
      <c r="EO233" s="40">
        <f t="shared" si="840"/>
        <v>0</v>
      </c>
      <c r="EP233" s="23"/>
      <c r="EQ233" s="37">
        <v>5</v>
      </c>
      <c r="ER233" s="37">
        <v>278</v>
      </c>
      <c r="ES233" s="37">
        <v>12</v>
      </c>
      <c r="ET233" s="38"/>
      <c r="EU233" s="39">
        <v>256</v>
      </c>
      <c r="EV233" s="39">
        <v>29</v>
      </c>
      <c r="EW233" s="40">
        <f t="shared" si="438"/>
        <v>0.11328125</v>
      </c>
      <c r="EX233" s="23"/>
      <c r="EY233" s="154"/>
      <c r="EZ233" s="154"/>
      <c r="FA233" s="154"/>
      <c r="FB233" s="38"/>
      <c r="FC233" s="155"/>
      <c r="FD233" s="155"/>
      <c r="FE233" s="40">
        <f t="shared" si="439"/>
        <v>0</v>
      </c>
      <c r="FF233" s="23"/>
      <c r="FG233" s="37">
        <v>4</v>
      </c>
      <c r="FH233" s="37">
        <v>98</v>
      </c>
      <c r="FI233" s="37">
        <v>12</v>
      </c>
      <c r="FJ233" s="38"/>
      <c r="FK233" s="39">
        <v>330</v>
      </c>
      <c r="FL233" s="39">
        <v>205</v>
      </c>
      <c r="FM233" s="40">
        <f t="shared" si="440"/>
        <v>0.62121212121212122</v>
      </c>
      <c r="FN233" s="23"/>
    </row>
    <row r="234" spans="1:170" ht="16">
      <c r="A234" s="36">
        <v>42630</v>
      </c>
      <c r="B234" s="23"/>
      <c r="C234" s="37"/>
      <c r="D234" s="37"/>
      <c r="E234" s="37"/>
      <c r="F234" s="38"/>
      <c r="G234" s="39"/>
      <c r="H234" s="39"/>
      <c r="I234" s="40">
        <f t="shared" si="420"/>
        <v>0</v>
      </c>
      <c r="J234" s="23"/>
      <c r="K234" s="37"/>
      <c r="L234" s="37"/>
      <c r="M234" s="37"/>
      <c r="N234" s="38"/>
      <c r="O234" s="39"/>
      <c r="P234" s="39"/>
      <c r="Q234" s="40">
        <f t="shared" si="421"/>
        <v>0</v>
      </c>
      <c r="R234" s="23"/>
      <c r="S234" s="37"/>
      <c r="T234" s="37"/>
      <c r="U234" s="37"/>
      <c r="V234" s="38"/>
      <c r="W234" s="39"/>
      <c r="X234" s="39"/>
      <c r="Y234" s="40">
        <f t="shared" si="422"/>
        <v>0</v>
      </c>
      <c r="Z234" s="23"/>
      <c r="AA234" s="37">
        <v>8</v>
      </c>
      <c r="AB234" s="37">
        <v>432</v>
      </c>
      <c r="AC234" s="37">
        <v>34</v>
      </c>
      <c r="AD234" s="38"/>
      <c r="AE234" s="39">
        <v>511</v>
      </c>
      <c r="AF234" s="39">
        <v>137</v>
      </c>
      <c r="AG234" s="40">
        <f t="shared" si="423"/>
        <v>0.26810176125244617</v>
      </c>
      <c r="AH234" s="23"/>
      <c r="AI234" s="37">
        <v>6</v>
      </c>
      <c r="AJ234" s="37">
        <v>191</v>
      </c>
      <c r="AK234" s="37">
        <v>18</v>
      </c>
      <c r="AL234" s="38"/>
      <c r="AM234" s="39">
        <v>222</v>
      </c>
      <c r="AN234" s="39">
        <v>28</v>
      </c>
      <c r="AO234" s="40">
        <f t="shared" si="1915"/>
        <v>0.12612612612612611</v>
      </c>
      <c r="AP234" s="23"/>
      <c r="AQ234" s="37">
        <v>8</v>
      </c>
      <c r="AR234" s="37">
        <v>433</v>
      </c>
      <c r="AS234" s="37">
        <v>24</v>
      </c>
      <c r="AT234" s="38"/>
      <c r="AU234" s="39">
        <v>414</v>
      </c>
      <c r="AV234" s="39">
        <v>40</v>
      </c>
      <c r="AW234" s="40">
        <f t="shared" si="425"/>
        <v>9.6618357487922704E-2</v>
      </c>
      <c r="AX234" s="23"/>
      <c r="AY234" s="37"/>
      <c r="AZ234" s="37"/>
      <c r="BA234" s="37"/>
      <c r="BB234" s="38"/>
      <c r="BC234" s="39"/>
      <c r="BD234" s="39"/>
      <c r="BE234" s="40">
        <f t="shared" si="426"/>
        <v>0</v>
      </c>
      <c r="BF234" s="23"/>
      <c r="BG234" s="37"/>
      <c r="BH234" s="37"/>
      <c r="BI234" s="37"/>
      <c r="BJ234" s="38"/>
      <c r="BK234" s="39"/>
      <c r="BL234" s="39"/>
      <c r="BM234" s="40">
        <f t="shared" si="427"/>
        <v>0</v>
      </c>
      <c r="BN234" s="23"/>
      <c r="BO234" s="37">
        <v>4.0999999999999996</v>
      </c>
      <c r="BP234" s="37">
        <v>258</v>
      </c>
      <c r="BQ234" s="37">
        <v>14</v>
      </c>
      <c r="BR234" s="38"/>
      <c r="BS234" s="39">
        <v>332</v>
      </c>
      <c r="BT234" s="39">
        <v>158</v>
      </c>
      <c r="BU234" s="40">
        <f t="shared" si="1616"/>
        <v>0.4759036144578313</v>
      </c>
      <c r="BV234" s="23"/>
      <c r="BW234" s="37">
        <v>5</v>
      </c>
      <c r="BX234" s="37">
        <v>334</v>
      </c>
      <c r="BY234" s="37">
        <v>12</v>
      </c>
      <c r="BZ234" s="38"/>
      <c r="CA234" s="39">
        <v>141</v>
      </c>
      <c r="CB234" s="39">
        <f>-74</f>
        <v>-74</v>
      </c>
      <c r="CC234" s="40">
        <f t="shared" si="429"/>
        <v>-0.52482269503546097</v>
      </c>
      <c r="CD234" s="23"/>
      <c r="CE234" s="37">
        <v>8</v>
      </c>
      <c r="CF234" s="37">
        <v>451</v>
      </c>
      <c r="CG234" s="37">
        <v>27</v>
      </c>
      <c r="CH234" s="38"/>
      <c r="CI234" s="39">
        <v>473</v>
      </c>
      <c r="CJ234" s="39">
        <v>150</v>
      </c>
      <c r="CK234" s="40">
        <f t="shared" si="430"/>
        <v>0.31712473572938688</v>
      </c>
      <c r="CL234" s="23"/>
      <c r="CM234" s="37"/>
      <c r="CN234" s="37"/>
      <c r="CO234" s="37"/>
      <c r="CP234" s="38"/>
      <c r="CQ234" s="39"/>
      <c r="CR234" s="39"/>
      <c r="CS234" s="40">
        <f t="shared" si="431"/>
        <v>0</v>
      </c>
      <c r="CT234" s="23"/>
      <c r="CU234" s="37">
        <v>5</v>
      </c>
      <c r="CV234" s="37">
        <v>310</v>
      </c>
      <c r="CW234" s="37">
        <v>18</v>
      </c>
      <c r="CX234" s="38"/>
      <c r="CY234" s="39">
        <v>313</v>
      </c>
      <c r="CZ234" s="39">
        <v>81</v>
      </c>
      <c r="DA234" s="40">
        <f t="shared" si="1625"/>
        <v>0.25878594249201275</v>
      </c>
      <c r="DB234" s="23"/>
      <c r="DC234" s="37">
        <v>4</v>
      </c>
      <c r="DD234" s="37">
        <v>145</v>
      </c>
      <c r="DE234" s="37">
        <v>6</v>
      </c>
      <c r="DF234" s="38"/>
      <c r="DG234" s="39">
        <v>162</v>
      </c>
      <c r="DH234" s="39">
        <v>32</v>
      </c>
      <c r="DI234" s="40">
        <f t="shared" si="433"/>
        <v>0.19753086419753085</v>
      </c>
      <c r="DJ234" s="23"/>
      <c r="DK234" s="37"/>
      <c r="DL234" s="37"/>
      <c r="DM234" s="37"/>
      <c r="DN234" s="38"/>
      <c r="DO234" s="39"/>
      <c r="DP234" s="39"/>
      <c r="DQ234" s="40">
        <f t="shared" si="434"/>
        <v>0</v>
      </c>
      <c r="DR234" s="23"/>
      <c r="DS234" s="37">
        <v>6</v>
      </c>
      <c r="DT234" s="37">
        <v>222</v>
      </c>
      <c r="DU234" s="37">
        <v>15</v>
      </c>
      <c r="DV234" s="38"/>
      <c r="DW234" s="39">
        <v>260</v>
      </c>
      <c r="DX234" s="39">
        <v>54</v>
      </c>
      <c r="DY234" s="40">
        <f t="shared" si="435"/>
        <v>0.2076923076923077</v>
      </c>
      <c r="DZ234" s="23"/>
      <c r="EA234" s="37">
        <v>5.3</v>
      </c>
      <c r="EB234" s="37">
        <v>344</v>
      </c>
      <c r="EC234" s="37">
        <v>18</v>
      </c>
      <c r="ED234" s="38"/>
      <c r="EE234" s="39">
        <v>312</v>
      </c>
      <c r="EF234" s="39">
        <v>79</v>
      </c>
      <c r="EG234" s="40">
        <f t="shared" si="436"/>
        <v>0.25320512820512819</v>
      </c>
      <c r="EH234" s="23"/>
      <c r="EI234" s="37"/>
      <c r="EJ234" s="37"/>
      <c r="EK234" s="37"/>
      <c r="EL234" s="38"/>
      <c r="EM234" s="39"/>
      <c r="EN234" s="39"/>
      <c r="EO234" s="40">
        <f t="shared" si="840"/>
        <v>0</v>
      </c>
      <c r="EP234" s="23"/>
      <c r="EQ234" s="37">
        <v>5</v>
      </c>
      <c r="ER234" s="37">
        <v>315</v>
      </c>
      <c r="ES234" s="37">
        <v>12</v>
      </c>
      <c r="ET234" s="38"/>
      <c r="EU234" s="39">
        <v>392</v>
      </c>
      <c r="EV234" s="39">
        <v>170</v>
      </c>
      <c r="EW234" s="40">
        <f t="shared" si="438"/>
        <v>0.43367346938775508</v>
      </c>
      <c r="EX234" s="23"/>
      <c r="EY234" s="37"/>
      <c r="EZ234" s="37"/>
      <c r="FA234" s="37"/>
      <c r="FB234" s="38"/>
      <c r="FC234" s="39"/>
      <c r="FD234" s="39"/>
      <c r="FE234" s="40">
        <f t="shared" si="439"/>
        <v>0</v>
      </c>
      <c r="FF234" s="23"/>
      <c r="FG234" s="37">
        <v>4</v>
      </c>
      <c r="FH234" s="37">
        <v>98</v>
      </c>
      <c r="FI234" s="37">
        <v>4</v>
      </c>
      <c r="FJ234" s="38"/>
      <c r="FK234" s="39">
        <v>71</v>
      </c>
      <c r="FL234" s="39">
        <v>-47</v>
      </c>
      <c r="FM234" s="40">
        <f t="shared" si="440"/>
        <v>-0.6619718309859155</v>
      </c>
      <c r="FN234" s="23"/>
    </row>
    <row r="235" spans="1:170" ht="16">
      <c r="A235" s="36">
        <v>42631</v>
      </c>
      <c r="B235" s="23"/>
      <c r="C235" s="132"/>
      <c r="D235" s="132"/>
      <c r="E235" s="132"/>
      <c r="F235" s="139"/>
      <c r="G235" s="140"/>
      <c r="H235" s="140"/>
      <c r="I235" s="141">
        <f t="shared" si="420"/>
        <v>0</v>
      </c>
      <c r="J235" s="23"/>
      <c r="K235" s="132"/>
      <c r="L235" s="132"/>
      <c r="M235" s="132"/>
      <c r="N235" s="139"/>
      <c r="O235" s="140"/>
      <c r="P235" s="140"/>
      <c r="Q235" s="141">
        <f t="shared" si="421"/>
        <v>0</v>
      </c>
      <c r="R235" s="23"/>
      <c r="S235" s="132"/>
      <c r="T235" s="132"/>
      <c r="U235" s="132"/>
      <c r="V235" s="139"/>
      <c r="W235" s="140"/>
      <c r="X235" s="140"/>
      <c r="Y235" s="141">
        <f t="shared" si="422"/>
        <v>0</v>
      </c>
      <c r="Z235" s="23"/>
      <c r="AA235" s="132">
        <v>8</v>
      </c>
      <c r="AB235" s="132">
        <v>399</v>
      </c>
      <c r="AC235" s="132">
        <v>25</v>
      </c>
      <c r="AD235" s="139"/>
      <c r="AE235" s="140">
        <v>418</v>
      </c>
      <c r="AF235" s="140">
        <v>14</v>
      </c>
      <c r="AG235" s="141">
        <f t="shared" si="423"/>
        <v>3.3492822966507178E-2</v>
      </c>
      <c r="AH235" s="23"/>
      <c r="AI235" s="132">
        <v>1</v>
      </c>
      <c r="AJ235" s="132">
        <v>47</v>
      </c>
      <c r="AK235" s="132">
        <v>1</v>
      </c>
      <c r="AL235" s="139"/>
      <c r="AM235" s="140">
        <v>30</v>
      </c>
      <c r="AN235" s="140">
        <v>-13</v>
      </c>
      <c r="AO235" s="141">
        <f t="shared" si="1915"/>
        <v>-0.43333333333333335</v>
      </c>
      <c r="AP235" s="23"/>
      <c r="AQ235" s="132">
        <v>8</v>
      </c>
      <c r="AR235" s="132">
        <v>414</v>
      </c>
      <c r="AS235" s="132">
        <v>20</v>
      </c>
      <c r="AT235" s="139"/>
      <c r="AU235" s="140">
        <v>351</v>
      </c>
      <c r="AV235" s="140">
        <v>-60</v>
      </c>
      <c r="AW235" s="141">
        <f t="shared" si="425"/>
        <v>-0.17094017094017094</v>
      </c>
      <c r="AX235" s="23"/>
      <c r="AY235" s="132"/>
      <c r="AZ235" s="132"/>
      <c r="BA235" s="132"/>
      <c r="BB235" s="139"/>
      <c r="BC235" s="140"/>
      <c r="BD235" s="140"/>
      <c r="BE235" s="141">
        <f t="shared" si="426"/>
        <v>0</v>
      </c>
      <c r="BF235" s="23"/>
      <c r="BG235" s="132"/>
      <c r="BH235" s="132"/>
      <c r="BI235" s="132"/>
      <c r="BJ235" s="139"/>
      <c r="BK235" s="140"/>
      <c r="BL235" s="140"/>
      <c r="BM235" s="141">
        <f t="shared" si="427"/>
        <v>0</v>
      </c>
      <c r="BN235" s="23"/>
      <c r="BO235" s="132">
        <v>4</v>
      </c>
      <c r="BP235" s="132">
        <v>276</v>
      </c>
      <c r="BQ235" s="132">
        <v>14</v>
      </c>
      <c r="BR235" s="139"/>
      <c r="BS235" s="140">
        <v>264</v>
      </c>
      <c r="BT235" s="140">
        <v>54</v>
      </c>
      <c r="BU235" s="141">
        <f t="shared" si="1616"/>
        <v>0.20454545454545456</v>
      </c>
      <c r="BV235" s="23"/>
      <c r="BW235" s="132">
        <v>5</v>
      </c>
      <c r="BX235" s="132">
        <v>364</v>
      </c>
      <c r="BY235" s="132">
        <v>23</v>
      </c>
      <c r="BZ235" s="139"/>
      <c r="CA235" s="140">
        <v>377</v>
      </c>
      <c r="CB235" s="140">
        <v>112</v>
      </c>
      <c r="CC235" s="141">
        <f t="shared" si="429"/>
        <v>0.29708222811671087</v>
      </c>
      <c r="CD235" s="23"/>
      <c r="CE235" s="132">
        <v>8</v>
      </c>
      <c r="CF235" s="132">
        <v>377</v>
      </c>
      <c r="CG235" s="132">
        <v>28</v>
      </c>
      <c r="CH235" s="139"/>
      <c r="CI235" s="140">
        <v>548</v>
      </c>
      <c r="CJ235" s="140">
        <v>214</v>
      </c>
      <c r="CK235" s="141">
        <f t="shared" si="430"/>
        <v>0.39051094890510951</v>
      </c>
      <c r="CL235" s="23"/>
      <c r="CM235" s="132"/>
      <c r="CN235" s="132"/>
      <c r="CO235" s="132"/>
      <c r="CP235" s="139"/>
      <c r="CQ235" s="140"/>
      <c r="CR235" s="140"/>
      <c r="CS235" s="141">
        <f t="shared" si="431"/>
        <v>0</v>
      </c>
      <c r="CT235" s="23"/>
      <c r="CU235" s="132">
        <v>6</v>
      </c>
      <c r="CV235" s="132">
        <v>359</v>
      </c>
      <c r="CW235" s="132">
        <v>18</v>
      </c>
      <c r="CX235" s="139"/>
      <c r="CY235" s="140">
        <v>331</v>
      </c>
      <c r="CZ235" s="140">
        <v>19</v>
      </c>
      <c r="DA235" s="141">
        <f t="shared" si="1625"/>
        <v>5.7401812688821753E-2</v>
      </c>
      <c r="DB235" s="23"/>
      <c r="DC235" s="132">
        <v>4</v>
      </c>
      <c r="DD235" s="132">
        <v>144</v>
      </c>
      <c r="DE235" s="132">
        <v>8</v>
      </c>
      <c r="DF235" s="139"/>
      <c r="DG235" s="140">
        <v>96</v>
      </c>
      <c r="DH235" s="140">
        <f>49</f>
        <v>49</v>
      </c>
      <c r="DI235" s="141">
        <f t="shared" si="433"/>
        <v>0.51041666666666663</v>
      </c>
      <c r="DJ235" s="23"/>
      <c r="DK235" s="132"/>
      <c r="DL235" s="132"/>
      <c r="DM235" s="132"/>
      <c r="DN235" s="139"/>
      <c r="DO235" s="140"/>
      <c r="DP235" s="140"/>
      <c r="DQ235" s="141">
        <f t="shared" si="434"/>
        <v>0</v>
      </c>
      <c r="DR235" s="23"/>
      <c r="DS235" s="132"/>
      <c r="DT235" s="132"/>
      <c r="DU235" s="132"/>
      <c r="DV235" s="139"/>
      <c r="DW235" s="140"/>
      <c r="DX235" s="140"/>
      <c r="DY235" s="141">
        <f t="shared" si="435"/>
        <v>0</v>
      </c>
      <c r="DZ235" s="23"/>
      <c r="EA235" s="132"/>
      <c r="EB235" s="132"/>
      <c r="EC235" s="132"/>
      <c r="ED235" s="139"/>
      <c r="EE235" s="140"/>
      <c r="EF235" s="140"/>
      <c r="EG235" s="141">
        <f t="shared" si="436"/>
        <v>0</v>
      </c>
      <c r="EH235" s="23"/>
      <c r="EI235" s="132">
        <v>4</v>
      </c>
      <c r="EJ235" s="132">
        <v>134</v>
      </c>
      <c r="EK235" s="132">
        <v>10</v>
      </c>
      <c r="EL235" s="139"/>
      <c r="EM235" s="140">
        <v>236</v>
      </c>
      <c r="EN235" s="140">
        <v>82</v>
      </c>
      <c r="EO235" s="141">
        <f t="shared" si="840"/>
        <v>0.34745762711864409</v>
      </c>
      <c r="EP235" s="23"/>
      <c r="EQ235" s="132">
        <v>4</v>
      </c>
      <c r="ER235" s="132">
        <v>252</v>
      </c>
      <c r="ES235" s="132">
        <v>8</v>
      </c>
      <c r="ET235" s="139"/>
      <c r="EU235" s="140">
        <v>160</v>
      </c>
      <c r="EV235" s="140">
        <v>-44</v>
      </c>
      <c r="EW235" s="141">
        <f t="shared" si="438"/>
        <v>-0.27500000000000002</v>
      </c>
      <c r="EX235" s="23"/>
      <c r="EY235" s="132"/>
      <c r="EZ235" s="132"/>
      <c r="FA235" s="132"/>
      <c r="FB235" s="139"/>
      <c r="FC235" s="140"/>
      <c r="FD235" s="140"/>
      <c r="FE235" s="141">
        <f t="shared" si="439"/>
        <v>0</v>
      </c>
      <c r="FF235" s="23"/>
      <c r="FG235" s="132">
        <v>1</v>
      </c>
      <c r="FH235" s="132">
        <v>19</v>
      </c>
      <c r="FI235" s="132">
        <v>3</v>
      </c>
      <c r="FJ235" s="139"/>
      <c r="FK235" s="140">
        <v>26</v>
      </c>
      <c r="FL235" s="140">
        <v>7</v>
      </c>
      <c r="FM235" s="141">
        <f t="shared" si="440"/>
        <v>0.26923076923076922</v>
      </c>
      <c r="FN235" s="23"/>
    </row>
    <row r="236" spans="1:170" ht="16">
      <c r="A236" s="36">
        <v>42632</v>
      </c>
      <c r="B236" s="23"/>
      <c r="C236" s="132"/>
      <c r="D236" s="132"/>
      <c r="E236" s="132"/>
      <c r="F236" s="139"/>
      <c r="G236" s="140"/>
      <c r="H236" s="140"/>
      <c r="I236" s="141">
        <f t="shared" si="420"/>
        <v>0</v>
      </c>
      <c r="J236" s="23"/>
      <c r="K236" s="132"/>
      <c r="L236" s="132"/>
      <c r="M236" s="132"/>
      <c r="N236" s="139"/>
      <c r="O236" s="140"/>
      <c r="P236" s="140"/>
      <c r="Q236" s="141">
        <f t="shared" si="421"/>
        <v>0</v>
      </c>
      <c r="R236" s="23"/>
      <c r="S236" s="132"/>
      <c r="T236" s="132"/>
      <c r="U236" s="132"/>
      <c r="V236" s="139"/>
      <c r="W236" s="140"/>
      <c r="X236" s="140"/>
      <c r="Y236" s="141">
        <f t="shared" si="422"/>
        <v>0</v>
      </c>
      <c r="Z236" s="23"/>
      <c r="AA236" s="132">
        <v>8</v>
      </c>
      <c r="AB236" s="132">
        <v>321</v>
      </c>
      <c r="AC236" s="132">
        <v>41</v>
      </c>
      <c r="AD236" s="139"/>
      <c r="AE236" s="140">
        <v>766</v>
      </c>
      <c r="AF236" s="140">
        <v>432</v>
      </c>
      <c r="AG236" s="141">
        <f t="shared" si="423"/>
        <v>0.56396866840731075</v>
      </c>
      <c r="AH236" s="23"/>
      <c r="AI236" s="132"/>
      <c r="AJ236" s="132"/>
      <c r="AK236" s="132"/>
      <c r="AL236" s="139"/>
      <c r="AM236" s="140"/>
      <c r="AN236" s="140"/>
      <c r="AO236" s="141">
        <f t="shared" si="1915"/>
        <v>0</v>
      </c>
      <c r="AP236" s="23"/>
      <c r="AQ236" s="132">
        <v>8</v>
      </c>
      <c r="AR236" s="132">
        <v>394</v>
      </c>
      <c r="AS236" s="132">
        <v>15</v>
      </c>
      <c r="AT236" s="139"/>
      <c r="AU236" s="140">
        <v>285</v>
      </c>
      <c r="AV236" s="140">
        <v>-78</v>
      </c>
      <c r="AW236" s="141">
        <f t="shared" si="425"/>
        <v>-0.27368421052631581</v>
      </c>
      <c r="AX236" s="23"/>
      <c r="AY236" s="132"/>
      <c r="AZ236" s="132"/>
      <c r="BA236" s="132"/>
      <c r="BB236" s="139"/>
      <c r="BC236" s="140"/>
      <c r="BD236" s="140"/>
      <c r="BE236" s="141">
        <f t="shared" si="426"/>
        <v>0</v>
      </c>
      <c r="BF236" s="23"/>
      <c r="BG236" s="132"/>
      <c r="BH236" s="132"/>
      <c r="BI236" s="132"/>
      <c r="BJ236" s="139"/>
      <c r="BK236" s="140"/>
      <c r="BL236" s="140"/>
      <c r="BM236" s="141">
        <f t="shared" si="427"/>
        <v>0</v>
      </c>
      <c r="BN236" s="23"/>
      <c r="BO236" s="132">
        <v>4.5</v>
      </c>
      <c r="BP236" s="132">
        <v>218</v>
      </c>
      <c r="BQ236" s="132">
        <v>20</v>
      </c>
      <c r="BR236" s="139"/>
      <c r="BS236" s="140">
        <v>323</v>
      </c>
      <c r="BT236" s="140">
        <v>156</v>
      </c>
      <c r="BU236" s="141">
        <f t="shared" si="1616"/>
        <v>0.48297213622291024</v>
      </c>
      <c r="BV236" s="23"/>
      <c r="BW236" s="132">
        <v>5</v>
      </c>
      <c r="BX236" s="132">
        <v>284</v>
      </c>
      <c r="BY236" s="132">
        <v>24</v>
      </c>
      <c r="BZ236" s="139"/>
      <c r="CA236" s="140">
        <v>492</v>
      </c>
      <c r="CB236" s="140">
        <v>295</v>
      </c>
      <c r="CC236" s="141">
        <f t="shared" si="429"/>
        <v>0.59959349593495936</v>
      </c>
      <c r="CD236" s="23"/>
      <c r="CE236" s="132">
        <v>8</v>
      </c>
      <c r="CF236" s="132">
        <v>418</v>
      </c>
      <c r="CG236" s="132">
        <v>27</v>
      </c>
      <c r="CH236" s="139"/>
      <c r="CI236" s="140">
        <v>429</v>
      </c>
      <c r="CJ236" s="140">
        <v>115</v>
      </c>
      <c r="CK236" s="141">
        <f t="shared" si="430"/>
        <v>0.26806526806526809</v>
      </c>
      <c r="CL236" s="23"/>
      <c r="CM236" s="132"/>
      <c r="CN236" s="132"/>
      <c r="CO236" s="132"/>
      <c r="CP236" s="139"/>
      <c r="CQ236" s="140"/>
      <c r="CR236" s="140"/>
      <c r="CS236" s="141">
        <f t="shared" si="431"/>
        <v>0</v>
      </c>
      <c r="CT236" s="23"/>
      <c r="CU236" s="132">
        <v>6</v>
      </c>
      <c r="CV236" s="132">
        <v>334</v>
      </c>
      <c r="CW236" s="132">
        <v>21</v>
      </c>
      <c r="CX236" s="139"/>
      <c r="CY236" s="140">
        <v>225</v>
      </c>
      <c r="CZ236" s="140">
        <v>-53</v>
      </c>
      <c r="DA236" s="141">
        <f t="shared" si="1625"/>
        <v>-0.23555555555555555</v>
      </c>
      <c r="DB236" s="23"/>
      <c r="DC236" s="132">
        <v>4</v>
      </c>
      <c r="DD236" s="132">
        <v>169</v>
      </c>
      <c r="DE236" s="132">
        <v>5</v>
      </c>
      <c r="DF236" s="139"/>
      <c r="DG236" s="140">
        <v>146</v>
      </c>
      <c r="DH236" s="140">
        <v>6</v>
      </c>
      <c r="DI236" s="141">
        <f t="shared" si="433"/>
        <v>4.1095890410958902E-2</v>
      </c>
      <c r="DJ236" s="23"/>
      <c r="DK236" s="132"/>
      <c r="DL236" s="132"/>
      <c r="DM236" s="132"/>
      <c r="DN236" s="139"/>
      <c r="DO236" s="140"/>
      <c r="DP236" s="140"/>
      <c r="DQ236" s="141">
        <f t="shared" si="434"/>
        <v>0</v>
      </c>
      <c r="DR236" s="23"/>
      <c r="DS236" s="132">
        <v>7.3</v>
      </c>
      <c r="DT236" s="132">
        <v>230</v>
      </c>
      <c r="DU236" s="132">
        <v>17</v>
      </c>
      <c r="DV236" s="139"/>
      <c r="DW236" s="140">
        <v>294</v>
      </c>
      <c r="DX236" s="140">
        <v>57</v>
      </c>
      <c r="DY236" s="141">
        <f t="shared" si="435"/>
        <v>0.19387755102040816</v>
      </c>
      <c r="DZ236" s="23"/>
      <c r="EA236" s="132"/>
      <c r="EB236" s="132"/>
      <c r="EC236" s="132"/>
      <c r="ED236" s="139"/>
      <c r="EE236" s="140"/>
      <c r="EF236" s="140"/>
      <c r="EG236" s="141">
        <f t="shared" si="436"/>
        <v>0</v>
      </c>
      <c r="EH236" s="23"/>
      <c r="EI236" s="132">
        <v>5</v>
      </c>
      <c r="EJ236" s="132">
        <v>227</v>
      </c>
      <c r="EK236" s="132">
        <v>9</v>
      </c>
      <c r="EL236" s="139"/>
      <c r="EM236" s="140">
        <v>187</v>
      </c>
      <c r="EN236" s="140">
        <v>-13</v>
      </c>
      <c r="EO236" s="141">
        <f t="shared" si="840"/>
        <v>-6.9518716577540107E-2</v>
      </c>
      <c r="EP236" s="23"/>
      <c r="EQ236" s="132">
        <v>5</v>
      </c>
      <c r="ER236" s="132">
        <v>312</v>
      </c>
      <c r="ES236" s="132">
        <v>11</v>
      </c>
      <c r="ET236" s="139"/>
      <c r="EU236" s="140">
        <v>280</v>
      </c>
      <c r="EV236" s="140">
        <v>56</v>
      </c>
      <c r="EW236" s="141">
        <f t="shared" si="438"/>
        <v>0.2</v>
      </c>
      <c r="EX236" s="23"/>
      <c r="EY236" s="132"/>
      <c r="EZ236" s="132"/>
      <c r="FA236" s="132"/>
      <c r="FB236" s="139"/>
      <c r="FC236" s="140"/>
      <c r="FD236" s="140"/>
      <c r="FE236" s="141">
        <f t="shared" si="439"/>
        <v>0</v>
      </c>
      <c r="FF236" s="23"/>
      <c r="FG236" s="132">
        <v>5.2</v>
      </c>
      <c r="FH236" s="132">
        <v>170</v>
      </c>
      <c r="FI236" s="132">
        <v>11</v>
      </c>
      <c r="FJ236" s="139"/>
      <c r="FK236" s="140">
        <v>249</v>
      </c>
      <c r="FL236" s="140">
        <v>78</v>
      </c>
      <c r="FM236" s="141">
        <f t="shared" si="440"/>
        <v>0.31325301204819278</v>
      </c>
      <c r="FN236" s="23"/>
    </row>
    <row r="237" spans="1:170" ht="16">
      <c r="A237" s="36">
        <v>42633</v>
      </c>
      <c r="B237" s="23"/>
      <c r="C237" s="132"/>
      <c r="D237" s="132"/>
      <c r="E237" s="132"/>
      <c r="F237" s="139"/>
      <c r="G237" s="140"/>
      <c r="H237" s="140"/>
      <c r="I237" s="141">
        <f t="shared" si="420"/>
        <v>0</v>
      </c>
      <c r="J237" s="23"/>
      <c r="K237" s="132"/>
      <c r="L237" s="132"/>
      <c r="M237" s="132"/>
      <c r="N237" s="139"/>
      <c r="O237" s="140"/>
      <c r="P237" s="140"/>
      <c r="Q237" s="141">
        <f t="shared" si="421"/>
        <v>0</v>
      </c>
      <c r="R237" s="23"/>
      <c r="S237" s="132"/>
      <c r="T237" s="132"/>
      <c r="U237" s="132"/>
      <c r="V237" s="139"/>
      <c r="W237" s="140"/>
      <c r="X237" s="140"/>
      <c r="Y237" s="141">
        <f t="shared" si="422"/>
        <v>0</v>
      </c>
      <c r="Z237" s="23"/>
      <c r="AA237" s="132">
        <v>8</v>
      </c>
      <c r="AB237" s="132">
        <v>197</v>
      </c>
      <c r="AC237" s="132">
        <v>16</v>
      </c>
      <c r="AD237" s="139"/>
      <c r="AE237" s="140">
        <v>218</v>
      </c>
      <c r="AF237" s="140">
        <v>-74</v>
      </c>
      <c r="AG237" s="141">
        <f t="shared" si="423"/>
        <v>-0.33944954128440369</v>
      </c>
      <c r="AH237" s="23"/>
      <c r="AI237" s="132"/>
      <c r="AJ237" s="132"/>
      <c r="AK237" s="132"/>
      <c r="AL237" s="139"/>
      <c r="AM237" s="140"/>
      <c r="AN237" s="140"/>
      <c r="AO237" s="141">
        <f t="shared" si="1915"/>
        <v>0</v>
      </c>
      <c r="AP237" s="23"/>
      <c r="AQ237" s="132">
        <v>8</v>
      </c>
      <c r="AR237" s="132">
        <v>188</v>
      </c>
      <c r="AS237" s="132">
        <v>16</v>
      </c>
      <c r="AT237" s="139"/>
      <c r="AU237" s="140">
        <v>209</v>
      </c>
      <c r="AV237" s="140">
        <v>105</v>
      </c>
      <c r="AW237" s="141">
        <f t="shared" si="425"/>
        <v>0.50239234449760761</v>
      </c>
      <c r="AX237" s="23"/>
      <c r="AY237" s="132"/>
      <c r="AZ237" s="132"/>
      <c r="BA237" s="132"/>
      <c r="BB237" s="139"/>
      <c r="BC237" s="140"/>
      <c r="BD237" s="140"/>
      <c r="BE237" s="141">
        <f t="shared" si="426"/>
        <v>0</v>
      </c>
      <c r="BF237" s="23"/>
      <c r="BG237" s="132"/>
      <c r="BH237" s="132"/>
      <c r="BI237" s="132"/>
      <c r="BJ237" s="139"/>
      <c r="BK237" s="140"/>
      <c r="BL237" s="140"/>
      <c r="BM237" s="141">
        <f t="shared" si="427"/>
        <v>0</v>
      </c>
      <c r="BN237" s="23"/>
      <c r="BO237" s="132">
        <v>4.5</v>
      </c>
      <c r="BP237" s="132">
        <v>267</v>
      </c>
      <c r="BQ237" s="132">
        <v>10</v>
      </c>
      <c r="BR237" s="139"/>
      <c r="BS237" s="140">
        <v>99</v>
      </c>
      <c r="BT237" s="140">
        <v>-97</v>
      </c>
      <c r="BU237" s="141">
        <f t="shared" si="1616"/>
        <v>-0.97979797979797978</v>
      </c>
      <c r="BV237" s="23"/>
      <c r="BW237" s="132">
        <v>5.16</v>
      </c>
      <c r="BX237" s="132">
        <v>267</v>
      </c>
      <c r="BY237" s="132">
        <v>20</v>
      </c>
      <c r="BZ237" s="139"/>
      <c r="CA237" s="140">
        <v>241</v>
      </c>
      <c r="CB237" s="140">
        <v>41</v>
      </c>
      <c r="CC237" s="141">
        <f t="shared" si="429"/>
        <v>0.17012448132780084</v>
      </c>
      <c r="CD237" s="23"/>
      <c r="CE237" s="132">
        <v>8</v>
      </c>
      <c r="CF237" s="132">
        <v>352</v>
      </c>
      <c r="CG237" s="132">
        <v>29</v>
      </c>
      <c r="CH237" s="139"/>
      <c r="CI237" s="140">
        <v>639</v>
      </c>
      <c r="CJ237" s="140">
        <v>340</v>
      </c>
      <c r="CK237" s="141">
        <f t="shared" si="430"/>
        <v>0.53208137715179971</v>
      </c>
      <c r="CL237" s="23"/>
      <c r="CM237" s="132"/>
      <c r="CN237" s="132"/>
      <c r="CO237" s="132"/>
      <c r="CP237" s="139"/>
      <c r="CQ237" s="140"/>
      <c r="CR237" s="140"/>
      <c r="CS237" s="141">
        <f t="shared" si="431"/>
        <v>0</v>
      </c>
      <c r="CT237" s="23"/>
      <c r="CU237" s="132">
        <v>6.3</v>
      </c>
      <c r="CV237" s="132">
        <v>321</v>
      </c>
      <c r="CW237" s="132">
        <v>39</v>
      </c>
      <c r="CX237" s="139"/>
      <c r="CY237" s="140">
        <v>640</v>
      </c>
      <c r="CZ237" s="140">
        <v>360</v>
      </c>
      <c r="DA237" s="141">
        <f t="shared" si="1625"/>
        <v>0.5625</v>
      </c>
      <c r="DB237" s="23"/>
      <c r="DC237" s="132">
        <v>4</v>
      </c>
      <c r="DD237" s="132">
        <v>254</v>
      </c>
      <c r="DE237" s="132">
        <v>14</v>
      </c>
      <c r="DF237" s="139"/>
      <c r="DG237" s="140">
        <v>220</v>
      </c>
      <c r="DH237" s="140">
        <v>37</v>
      </c>
      <c r="DI237" s="141">
        <f t="shared" si="433"/>
        <v>0.16818181818181818</v>
      </c>
      <c r="DJ237" s="23"/>
      <c r="DK237" s="132"/>
      <c r="DL237" s="132"/>
      <c r="DM237" s="132"/>
      <c r="DN237" s="139"/>
      <c r="DO237" s="140"/>
      <c r="DP237" s="140"/>
      <c r="DQ237" s="141">
        <f t="shared" si="434"/>
        <v>0</v>
      </c>
      <c r="DR237" s="23"/>
      <c r="DS237" s="132">
        <v>6</v>
      </c>
      <c r="DT237" s="132">
        <v>166</v>
      </c>
      <c r="DU237" s="132">
        <v>23</v>
      </c>
      <c r="DV237" s="139"/>
      <c r="DW237" s="140">
        <v>341</v>
      </c>
      <c r="DX237" s="140">
        <v>150</v>
      </c>
      <c r="DY237" s="141">
        <f t="shared" si="435"/>
        <v>0.43988269794721407</v>
      </c>
      <c r="DZ237" s="23"/>
      <c r="EA237" s="132"/>
      <c r="EB237" s="132"/>
      <c r="EC237" s="132"/>
      <c r="ED237" s="139"/>
      <c r="EE237" s="140"/>
      <c r="EF237" s="140"/>
      <c r="EG237" s="141">
        <f t="shared" si="436"/>
        <v>0</v>
      </c>
      <c r="EH237" s="23"/>
      <c r="EI237" s="132">
        <v>4</v>
      </c>
      <c r="EJ237" s="132">
        <v>158</v>
      </c>
      <c r="EK237" s="132">
        <v>4</v>
      </c>
      <c r="EL237" s="139"/>
      <c r="EM237" s="140">
        <v>86</v>
      </c>
      <c r="EN237" s="140">
        <v>18</v>
      </c>
      <c r="EO237" s="141">
        <f t="shared" si="840"/>
        <v>0.20930232558139536</v>
      </c>
      <c r="EP237" s="23"/>
      <c r="EQ237" s="132">
        <v>5</v>
      </c>
      <c r="ER237" s="132">
        <v>224</v>
      </c>
      <c r="ES237" s="132">
        <v>10</v>
      </c>
      <c r="ET237" s="139"/>
      <c r="EU237" s="140">
        <v>401</v>
      </c>
      <c r="EV237" s="140">
        <v>205</v>
      </c>
      <c r="EW237" s="141">
        <f t="shared" si="438"/>
        <v>0.51122194513715713</v>
      </c>
      <c r="EX237" s="23"/>
      <c r="EY237" s="132"/>
      <c r="EZ237" s="132"/>
      <c r="FA237" s="132"/>
      <c r="FB237" s="139"/>
      <c r="FC237" s="140"/>
      <c r="FD237" s="140"/>
      <c r="FE237" s="141">
        <f t="shared" si="439"/>
        <v>0</v>
      </c>
      <c r="FF237" s="23"/>
      <c r="FG237" s="132">
        <v>6</v>
      </c>
      <c r="FH237" s="132">
        <v>167</v>
      </c>
      <c r="FI237" s="132">
        <v>25</v>
      </c>
      <c r="FJ237" s="139"/>
      <c r="FK237" s="140">
        <v>393</v>
      </c>
      <c r="FL237" s="140">
        <v>201</v>
      </c>
      <c r="FM237" s="141">
        <f t="shared" si="440"/>
        <v>0.51145038167938928</v>
      </c>
      <c r="FN237" s="23"/>
    </row>
    <row r="238" spans="1:170" ht="16">
      <c r="A238" s="48" t="s">
        <v>42</v>
      </c>
      <c r="B238" s="23"/>
      <c r="C238" s="49">
        <f t="shared" ref="C238:E238" si="2000">SUM(C233:C237)</f>
        <v>0</v>
      </c>
      <c r="D238" s="49">
        <f t="shared" si="2000"/>
        <v>0</v>
      </c>
      <c r="E238" s="49">
        <f t="shared" si="2000"/>
        <v>0</v>
      </c>
      <c r="F238" s="50">
        <f>IFERROR(SUM(D238/E238),0)</f>
        <v>0</v>
      </c>
      <c r="G238" s="51">
        <f t="shared" ref="G238:H238" si="2001">SUM(G233:G237)</f>
        <v>0</v>
      </c>
      <c r="H238" s="51">
        <f t="shared" si="2001"/>
        <v>0</v>
      </c>
      <c r="I238" s="52">
        <f t="shared" si="420"/>
        <v>0</v>
      </c>
      <c r="J238" s="23"/>
      <c r="K238" s="49">
        <f t="shared" ref="K238:M238" si="2002">SUM(K233:K237)</f>
        <v>0</v>
      </c>
      <c r="L238" s="49">
        <f t="shared" si="2002"/>
        <v>0</v>
      </c>
      <c r="M238" s="49">
        <f t="shared" si="2002"/>
        <v>0</v>
      </c>
      <c r="N238" s="50">
        <f>IFERROR(SUM(L238/M238),0)</f>
        <v>0</v>
      </c>
      <c r="O238" s="51">
        <f t="shared" ref="O238:P238" si="2003">SUM(O233:O237)</f>
        <v>0</v>
      </c>
      <c r="P238" s="51">
        <f t="shared" si="2003"/>
        <v>0</v>
      </c>
      <c r="Q238" s="52">
        <f t="shared" si="421"/>
        <v>0</v>
      </c>
      <c r="R238" s="23"/>
      <c r="S238" s="49">
        <f t="shared" ref="S238:U238" si="2004">SUM(S233:S237)</f>
        <v>0</v>
      </c>
      <c r="T238" s="49">
        <f t="shared" si="2004"/>
        <v>0</v>
      </c>
      <c r="U238" s="49">
        <f t="shared" si="2004"/>
        <v>0</v>
      </c>
      <c r="V238" s="50">
        <f>IFERROR(SUM(T238/U238),0)</f>
        <v>0</v>
      </c>
      <c r="W238" s="51">
        <f t="shared" ref="W238:X238" si="2005">SUM(W233:W237)</f>
        <v>0</v>
      </c>
      <c r="X238" s="51">
        <f t="shared" si="2005"/>
        <v>0</v>
      </c>
      <c r="Y238" s="52">
        <f t="shared" si="422"/>
        <v>0</v>
      </c>
      <c r="Z238" s="23"/>
      <c r="AA238" s="49">
        <f t="shared" ref="AA238:AC238" si="2006">SUM(AA233:AA237)</f>
        <v>40</v>
      </c>
      <c r="AB238" s="49">
        <f t="shared" si="2006"/>
        <v>1776</v>
      </c>
      <c r="AC238" s="49">
        <f t="shared" si="2006"/>
        <v>145</v>
      </c>
      <c r="AD238" s="50">
        <f>IFERROR(SUM(AB238/AC238),0)</f>
        <v>12.248275862068965</v>
      </c>
      <c r="AE238" s="51">
        <f t="shared" ref="AE238:AF238" si="2007">SUM(AE233:AE237)</f>
        <v>2470</v>
      </c>
      <c r="AF238" s="51">
        <f t="shared" si="2007"/>
        <v>664</v>
      </c>
      <c r="AG238" s="52">
        <f t="shared" si="423"/>
        <v>0.26882591093117408</v>
      </c>
      <c r="AH238" s="23"/>
      <c r="AI238" s="49">
        <f t="shared" ref="AI238:AK238" si="2008">SUM(AI233:AI237)</f>
        <v>11</v>
      </c>
      <c r="AJ238" s="49">
        <f t="shared" si="2008"/>
        <v>395</v>
      </c>
      <c r="AK238" s="49">
        <f t="shared" si="2008"/>
        <v>32</v>
      </c>
      <c r="AL238" s="50">
        <f>IFERROR(SUM(AJ238/AK238),0)</f>
        <v>12.34375</v>
      </c>
      <c r="AM238" s="51">
        <f t="shared" ref="AM238:AN238" si="2009">SUM(AM233:AM237)</f>
        <v>395</v>
      </c>
      <c r="AN238" s="51">
        <f t="shared" si="2009"/>
        <v>6</v>
      </c>
      <c r="AO238" s="52">
        <f t="shared" si="1915"/>
        <v>1.5189873417721518E-2</v>
      </c>
      <c r="AP238" s="23"/>
      <c r="AQ238" s="49">
        <f t="shared" ref="AQ238:AS238" si="2010">SUM(AQ233:AQ237)</f>
        <v>40</v>
      </c>
      <c r="AR238" s="49">
        <f t="shared" si="2010"/>
        <v>1826</v>
      </c>
      <c r="AS238" s="49">
        <f t="shared" si="2010"/>
        <v>100</v>
      </c>
      <c r="AT238" s="50">
        <f>IFERROR(SUM(AR238/AS238),0)</f>
        <v>18.260000000000002</v>
      </c>
      <c r="AU238" s="51">
        <f t="shared" ref="AU238:AV238" si="2011">SUM(AU233:AU237)</f>
        <v>1686</v>
      </c>
      <c r="AV238" s="51">
        <f t="shared" si="2011"/>
        <v>46</v>
      </c>
      <c r="AW238" s="52">
        <f t="shared" si="425"/>
        <v>2.7283511269276393E-2</v>
      </c>
      <c r="AX238" s="23"/>
      <c r="AY238" s="49">
        <f t="shared" ref="AY238:BA238" si="2012">SUM(AY233:AY237)</f>
        <v>0</v>
      </c>
      <c r="AZ238" s="49">
        <f t="shared" si="2012"/>
        <v>0</v>
      </c>
      <c r="BA238" s="49">
        <f t="shared" si="2012"/>
        <v>0</v>
      </c>
      <c r="BB238" s="50">
        <f>IFERROR(SUM(AZ238/BA238),0)</f>
        <v>0</v>
      </c>
      <c r="BC238" s="51">
        <f t="shared" ref="BC238:BD238" si="2013">SUM(BC233:BC237)</f>
        <v>0</v>
      </c>
      <c r="BD238" s="51">
        <f t="shared" si="2013"/>
        <v>0</v>
      </c>
      <c r="BE238" s="52">
        <f t="shared" si="426"/>
        <v>0</v>
      </c>
      <c r="BF238" s="23"/>
      <c r="BG238" s="49">
        <f t="shared" ref="BG238:BI238" si="2014">SUM(BG233:BG237)</f>
        <v>0</v>
      </c>
      <c r="BH238" s="49">
        <f t="shared" si="2014"/>
        <v>0</v>
      </c>
      <c r="BI238" s="49">
        <f t="shared" si="2014"/>
        <v>0</v>
      </c>
      <c r="BJ238" s="50">
        <f>IFERROR(SUM(BH238/BI238),0)</f>
        <v>0</v>
      </c>
      <c r="BK238" s="51">
        <f t="shared" ref="BK238:BL238" si="2015">SUM(BK233:BK237)</f>
        <v>0</v>
      </c>
      <c r="BL238" s="51">
        <f t="shared" si="2015"/>
        <v>0</v>
      </c>
      <c r="BM238" s="52">
        <f t="shared" si="427"/>
        <v>0</v>
      </c>
      <c r="BN238" s="23"/>
      <c r="BO238" s="49">
        <f t="shared" ref="BO238:BQ238" si="2016">SUM(BO233:BO237)</f>
        <v>21.3</v>
      </c>
      <c r="BP238" s="49">
        <f t="shared" si="2016"/>
        <v>1178</v>
      </c>
      <c r="BQ238" s="49">
        <f t="shared" si="2016"/>
        <v>72</v>
      </c>
      <c r="BR238" s="50">
        <f>IFERROR(SUM(BP238/BQ238),0)</f>
        <v>16.361111111111111</v>
      </c>
      <c r="BS238" s="51">
        <f t="shared" ref="BS238:BT238" si="2017">SUM(BS233:BS237)</f>
        <v>1195</v>
      </c>
      <c r="BT238" s="51">
        <f t="shared" si="2017"/>
        <v>291</v>
      </c>
      <c r="BU238" s="52">
        <f t="shared" si="1616"/>
        <v>0.24351464435146444</v>
      </c>
      <c r="BV238" s="23"/>
      <c r="BW238" s="49">
        <f t="shared" ref="BW238:BY238" si="2018">SUM(BW233:BW237)</f>
        <v>25.16</v>
      </c>
      <c r="BX238" s="49">
        <f t="shared" si="2018"/>
        <v>1469</v>
      </c>
      <c r="BY238" s="49">
        <f t="shared" si="2018"/>
        <v>95</v>
      </c>
      <c r="BZ238" s="50">
        <f>IFERROR(SUM(BX238/BY238),0)</f>
        <v>15.463157894736842</v>
      </c>
      <c r="CA238" s="51">
        <f t="shared" ref="CA238:CB238" si="2019">SUM(CA233:CA237)</f>
        <v>1422</v>
      </c>
      <c r="CB238" s="51">
        <f t="shared" si="2019"/>
        <v>359</v>
      </c>
      <c r="CC238" s="52">
        <f t="shared" si="429"/>
        <v>0.25246132208157523</v>
      </c>
      <c r="CD238" s="23"/>
      <c r="CE238" s="49">
        <f t="shared" ref="CE238:CG238" si="2020">SUM(CE233:CE237)</f>
        <v>38</v>
      </c>
      <c r="CF238" s="49">
        <f t="shared" si="2020"/>
        <v>1887</v>
      </c>
      <c r="CG238" s="49">
        <f t="shared" si="2020"/>
        <v>127</v>
      </c>
      <c r="CH238" s="50">
        <f>IFERROR(SUM(CF238/CG238),0)</f>
        <v>14.858267716535433</v>
      </c>
      <c r="CI238" s="51">
        <f t="shared" ref="CI238:CJ238" si="2021">SUM(CI233:CI237)</f>
        <v>2390</v>
      </c>
      <c r="CJ238" s="51">
        <f t="shared" si="2021"/>
        <v>880</v>
      </c>
      <c r="CK238" s="52">
        <f t="shared" si="430"/>
        <v>0.3682008368200837</v>
      </c>
      <c r="CL238" s="23"/>
      <c r="CM238" s="49">
        <f t="shared" ref="CM238:CO238" si="2022">SUM(CM233:CM237)</f>
        <v>0</v>
      </c>
      <c r="CN238" s="49">
        <f t="shared" si="2022"/>
        <v>0</v>
      </c>
      <c r="CO238" s="49">
        <f t="shared" si="2022"/>
        <v>0</v>
      </c>
      <c r="CP238" s="50">
        <f>IFERROR(SUM(CN238/CO238),0)</f>
        <v>0</v>
      </c>
      <c r="CQ238" s="51">
        <f t="shared" ref="CQ238:CR238" si="2023">SUM(CQ233:CQ237)</f>
        <v>0</v>
      </c>
      <c r="CR238" s="51">
        <f t="shared" si="2023"/>
        <v>0</v>
      </c>
      <c r="CS238" s="52">
        <f t="shared" si="431"/>
        <v>0</v>
      </c>
      <c r="CT238" s="23"/>
      <c r="CU238" s="49">
        <f t="shared" ref="CU238:CW238" si="2024">SUM(CU233:CU237)</f>
        <v>29.6</v>
      </c>
      <c r="CV238" s="49">
        <f t="shared" si="2024"/>
        <v>1679</v>
      </c>
      <c r="CW238" s="49">
        <f t="shared" si="2024"/>
        <v>118</v>
      </c>
      <c r="CX238" s="50">
        <f>IFERROR(SUM(CV238/CW238),0)</f>
        <v>14.228813559322035</v>
      </c>
      <c r="CY238" s="51">
        <f t="shared" ref="CY238:CZ238" si="2025">SUM(CY233:CY237)</f>
        <v>1885</v>
      </c>
      <c r="CZ238" s="51">
        <f t="shared" si="2025"/>
        <v>479</v>
      </c>
      <c r="DA238" s="52">
        <f t="shared" si="1625"/>
        <v>0.25411140583554376</v>
      </c>
      <c r="DB238" s="23"/>
      <c r="DC238" s="49">
        <f t="shared" ref="DC238:DE238" si="2026">SUM(DC233:DC237)</f>
        <v>22</v>
      </c>
      <c r="DD238" s="49">
        <f t="shared" si="2026"/>
        <v>880</v>
      </c>
      <c r="DE238" s="49">
        <f t="shared" si="2026"/>
        <v>44</v>
      </c>
      <c r="DF238" s="50">
        <f>IFERROR(SUM(DD238/DE238),0)</f>
        <v>20</v>
      </c>
      <c r="DG238" s="51">
        <f t="shared" ref="DG238:DH238" si="2027">SUM(DG233:DG237)</f>
        <v>886</v>
      </c>
      <c r="DH238" s="51">
        <f t="shared" si="2027"/>
        <v>198</v>
      </c>
      <c r="DI238" s="52">
        <f t="shared" si="433"/>
        <v>0.2234762979683973</v>
      </c>
      <c r="DJ238" s="23"/>
      <c r="DK238" s="49">
        <f t="shared" ref="DK238:DM238" si="2028">SUM(DK233:DK237)</f>
        <v>0</v>
      </c>
      <c r="DL238" s="49">
        <f t="shared" si="2028"/>
        <v>0</v>
      </c>
      <c r="DM238" s="49">
        <f t="shared" si="2028"/>
        <v>0</v>
      </c>
      <c r="DN238" s="50">
        <f>IFERROR(SUM(DL238/DM238),0)</f>
        <v>0</v>
      </c>
      <c r="DO238" s="51">
        <f t="shared" ref="DO238:DP238" si="2029">SUM(DO233:DO237)</f>
        <v>0</v>
      </c>
      <c r="DP238" s="51">
        <f t="shared" si="2029"/>
        <v>0</v>
      </c>
      <c r="DQ238" s="52">
        <f t="shared" si="434"/>
        <v>0</v>
      </c>
      <c r="DR238" s="23"/>
      <c r="DS238" s="49">
        <f t="shared" ref="DS238:DU238" si="2030">SUM(DS233:DS237)</f>
        <v>23.5</v>
      </c>
      <c r="DT238" s="49">
        <f t="shared" si="2030"/>
        <v>777</v>
      </c>
      <c r="DU238" s="49">
        <f t="shared" si="2030"/>
        <v>69</v>
      </c>
      <c r="DV238" s="50">
        <f>IFERROR(SUM(DT238/DU238),0)</f>
        <v>11.260869565217391</v>
      </c>
      <c r="DW238" s="51">
        <f t="shared" ref="DW238:DX238" si="2031">SUM(DW233:DW237)</f>
        <v>1072</v>
      </c>
      <c r="DX238" s="51">
        <f t="shared" si="2031"/>
        <v>281</v>
      </c>
      <c r="DY238" s="52">
        <f t="shared" si="435"/>
        <v>0.26212686567164178</v>
      </c>
      <c r="DZ238" s="23"/>
      <c r="EA238" s="49">
        <f t="shared" ref="EA238:EC238" si="2032">SUM(EA233:EA237)</f>
        <v>11.3</v>
      </c>
      <c r="EB238" s="49">
        <f t="shared" si="2032"/>
        <v>702</v>
      </c>
      <c r="EC238" s="49">
        <f t="shared" si="2032"/>
        <v>42</v>
      </c>
      <c r="ED238" s="50">
        <f>IFERROR(SUM(EB238/EC238),0)</f>
        <v>16.714285714285715</v>
      </c>
      <c r="EE238" s="51">
        <f t="shared" ref="EE238:EF238" si="2033">SUM(EE233:EE237)</f>
        <v>929</v>
      </c>
      <c r="EF238" s="51">
        <f t="shared" si="2033"/>
        <v>418</v>
      </c>
      <c r="EG238" s="52">
        <f t="shared" si="436"/>
        <v>0.44994617868675996</v>
      </c>
      <c r="EH238" s="23"/>
      <c r="EI238" s="49">
        <f t="shared" ref="EI238:EK238" si="2034">SUM(EI233:EI237)</f>
        <v>13</v>
      </c>
      <c r="EJ238" s="49">
        <f t="shared" si="2034"/>
        <v>519</v>
      </c>
      <c r="EK238" s="49">
        <f t="shared" si="2034"/>
        <v>23</v>
      </c>
      <c r="EL238" s="50">
        <f>IFERROR(SUM(EJ238/EK238),0)</f>
        <v>22.565217391304348</v>
      </c>
      <c r="EM238" s="51">
        <f t="shared" ref="EM238:EN238" si="2035">SUM(EM233:EM237)</f>
        <v>509</v>
      </c>
      <c r="EN238" s="51">
        <f t="shared" si="2035"/>
        <v>87</v>
      </c>
      <c r="EO238" s="52">
        <f t="shared" si="840"/>
        <v>0.17092337917485265</v>
      </c>
      <c r="EP238" s="23"/>
      <c r="EQ238" s="49">
        <f t="shared" ref="EQ238:ES238" si="2036">SUM(EQ233:EQ237)</f>
        <v>24</v>
      </c>
      <c r="ER238" s="49">
        <f t="shared" si="2036"/>
        <v>1381</v>
      </c>
      <c r="ES238" s="49">
        <f t="shared" si="2036"/>
        <v>53</v>
      </c>
      <c r="ET238" s="50">
        <f>IFERROR(SUM(ER238/ES238),0)</f>
        <v>26.056603773584907</v>
      </c>
      <c r="EU238" s="51">
        <f t="shared" ref="EU238:EV238" si="2037">SUM(EU233:EU237)</f>
        <v>1489</v>
      </c>
      <c r="EV238" s="51">
        <f t="shared" si="2037"/>
        <v>416</v>
      </c>
      <c r="EW238" s="52">
        <f t="shared" si="438"/>
        <v>0.27938213566151782</v>
      </c>
      <c r="EX238" s="23"/>
      <c r="EY238" s="49">
        <f t="shared" ref="EY238:FA238" si="2038">SUM(EY233:EY237)</f>
        <v>0</v>
      </c>
      <c r="EZ238" s="49">
        <f t="shared" si="2038"/>
        <v>0</v>
      </c>
      <c r="FA238" s="49">
        <f t="shared" si="2038"/>
        <v>0</v>
      </c>
      <c r="FB238" s="50">
        <f>IFERROR(SUM(EZ238/FA238),0)</f>
        <v>0</v>
      </c>
      <c r="FC238" s="51">
        <f t="shared" ref="FC238:FD238" si="2039">SUM(FC233:FC237)</f>
        <v>0</v>
      </c>
      <c r="FD238" s="51">
        <f t="shared" si="2039"/>
        <v>0</v>
      </c>
      <c r="FE238" s="52">
        <f t="shared" si="439"/>
        <v>0</v>
      </c>
      <c r="FF238" s="23"/>
      <c r="FG238" s="49">
        <f t="shared" ref="FG238:FI238" si="2040">SUM(FG233:FG237)</f>
        <v>20.2</v>
      </c>
      <c r="FH238" s="49">
        <f t="shared" si="2040"/>
        <v>552</v>
      </c>
      <c r="FI238" s="49">
        <f t="shared" si="2040"/>
        <v>55</v>
      </c>
      <c r="FJ238" s="50">
        <f>IFERROR(SUM(FH238/FI238),0)</f>
        <v>10.036363636363637</v>
      </c>
      <c r="FK238" s="51">
        <f t="shared" ref="FK238:FL238" si="2041">SUM(FK233:FK237)</f>
        <v>1069</v>
      </c>
      <c r="FL238" s="51">
        <f t="shared" si="2041"/>
        <v>444</v>
      </c>
      <c r="FM238" s="52">
        <f t="shared" si="440"/>
        <v>0.41534144059869038</v>
      </c>
      <c r="FN238" s="23"/>
    </row>
    <row r="239" spans="1:170" ht="16">
      <c r="A239" s="36">
        <v>42636</v>
      </c>
      <c r="B239" s="23"/>
      <c r="C239" s="37"/>
      <c r="D239" s="37"/>
      <c r="E239" s="37"/>
      <c r="F239" s="133"/>
      <c r="G239" s="39"/>
      <c r="H239" s="39"/>
      <c r="I239" s="40">
        <f t="shared" si="420"/>
        <v>0</v>
      </c>
      <c r="J239" s="23"/>
      <c r="K239" s="37"/>
      <c r="L239" s="37"/>
      <c r="M239" s="37"/>
      <c r="N239" s="38"/>
      <c r="O239" s="39"/>
      <c r="P239" s="39"/>
      <c r="Q239" s="40">
        <f t="shared" si="421"/>
        <v>0</v>
      </c>
      <c r="R239" s="23"/>
      <c r="S239" s="37"/>
      <c r="T239" s="37"/>
      <c r="U239" s="37"/>
      <c r="V239" s="38"/>
      <c r="W239" s="39"/>
      <c r="X239" s="39"/>
      <c r="Y239" s="40">
        <f t="shared" si="422"/>
        <v>0</v>
      </c>
      <c r="Z239" s="23"/>
      <c r="AA239" s="37">
        <v>8</v>
      </c>
      <c r="AB239" s="37">
        <v>400</v>
      </c>
      <c r="AC239" s="37">
        <v>39</v>
      </c>
      <c r="AD239" s="38"/>
      <c r="AE239" s="39">
        <v>847</v>
      </c>
      <c r="AF239" s="39">
        <v>427</v>
      </c>
      <c r="AG239" s="40">
        <f t="shared" si="423"/>
        <v>0.50413223140495866</v>
      </c>
      <c r="AH239" s="23"/>
      <c r="AI239" s="37"/>
      <c r="AJ239" s="37"/>
      <c r="AK239" s="37"/>
      <c r="AL239" s="38"/>
      <c r="AM239" s="39"/>
      <c r="AN239" s="39"/>
      <c r="AO239" s="40">
        <f t="shared" si="1915"/>
        <v>0</v>
      </c>
      <c r="AP239" s="23"/>
      <c r="AQ239" s="37">
        <v>8</v>
      </c>
      <c r="AR239" s="37">
        <v>387</v>
      </c>
      <c r="AS239" s="37">
        <v>11</v>
      </c>
      <c r="AT239" s="38"/>
      <c r="AU239" s="39">
        <v>318</v>
      </c>
      <c r="AV239" s="39">
        <v>-96</v>
      </c>
      <c r="AW239" s="40">
        <f t="shared" si="425"/>
        <v>-0.30188679245283018</v>
      </c>
      <c r="AX239" s="23"/>
      <c r="AY239" s="37"/>
      <c r="AZ239" s="37"/>
      <c r="BA239" s="37"/>
      <c r="BB239" s="38"/>
      <c r="BC239" s="39"/>
      <c r="BD239" s="39"/>
      <c r="BE239" s="40">
        <f t="shared" si="426"/>
        <v>0</v>
      </c>
      <c r="BF239" s="23"/>
      <c r="BG239" s="154"/>
      <c r="BH239" s="154"/>
      <c r="BI239" s="154"/>
      <c r="BJ239" s="38"/>
      <c r="BK239" s="155"/>
      <c r="BL239" s="155"/>
      <c r="BM239" s="40">
        <f t="shared" si="427"/>
        <v>0</v>
      </c>
      <c r="BN239" s="23"/>
      <c r="BO239" s="37">
        <v>4.3</v>
      </c>
      <c r="BP239" s="37">
        <v>261</v>
      </c>
      <c r="BQ239" s="37">
        <v>12</v>
      </c>
      <c r="BR239" s="38"/>
      <c r="BS239" s="39">
        <v>190</v>
      </c>
      <c r="BT239" s="39">
        <v>-27</v>
      </c>
      <c r="BU239" s="40">
        <f t="shared" si="1616"/>
        <v>-0.14210526315789473</v>
      </c>
      <c r="BV239" s="23"/>
      <c r="BW239" s="37">
        <v>5</v>
      </c>
      <c r="BX239" s="37">
        <v>318</v>
      </c>
      <c r="BY239" s="37">
        <v>19</v>
      </c>
      <c r="BZ239" s="133"/>
      <c r="CA239" s="39">
        <v>249</v>
      </c>
      <c r="CB239" s="39">
        <v>-5</v>
      </c>
      <c r="CC239" s="40">
        <f t="shared" si="429"/>
        <v>-2.0080321285140562E-2</v>
      </c>
      <c r="CD239" s="23"/>
      <c r="CE239" s="37">
        <v>8</v>
      </c>
      <c r="CF239" s="37">
        <v>402</v>
      </c>
      <c r="CG239" s="37">
        <v>23</v>
      </c>
      <c r="CH239" s="133"/>
      <c r="CI239" s="39">
        <v>606</v>
      </c>
      <c r="CJ239" s="39">
        <v>243</v>
      </c>
      <c r="CK239" s="40">
        <f t="shared" si="430"/>
        <v>0.40099009900990101</v>
      </c>
      <c r="CL239" s="23"/>
      <c r="CM239" s="154"/>
      <c r="CN239" s="154"/>
      <c r="CO239" s="154"/>
      <c r="CP239" s="38"/>
      <c r="CQ239" s="155"/>
      <c r="CR239" s="155"/>
      <c r="CS239" s="40">
        <f t="shared" si="431"/>
        <v>0</v>
      </c>
      <c r="CT239" s="23"/>
      <c r="CU239" s="37">
        <v>5</v>
      </c>
      <c r="CV239" s="37">
        <v>244</v>
      </c>
      <c r="CW239" s="37">
        <v>14</v>
      </c>
      <c r="CX239" s="38"/>
      <c r="CY239" s="39">
        <v>225</v>
      </c>
      <c r="CZ239" s="39">
        <v>-18</v>
      </c>
      <c r="DA239" s="40">
        <f t="shared" si="1625"/>
        <v>-0.08</v>
      </c>
      <c r="DB239" s="23"/>
      <c r="DC239" s="37">
        <v>4.3</v>
      </c>
      <c r="DD239" s="37">
        <v>187</v>
      </c>
      <c r="DE239" s="37">
        <v>10</v>
      </c>
      <c r="DF239" s="38"/>
      <c r="DG239" s="39">
        <v>271</v>
      </c>
      <c r="DH239" s="39">
        <v>92</v>
      </c>
      <c r="DI239" s="40">
        <f t="shared" si="433"/>
        <v>0.33948339483394835</v>
      </c>
      <c r="DJ239" s="23"/>
      <c r="DK239" s="154"/>
      <c r="DL239" s="154"/>
      <c r="DM239" s="154"/>
      <c r="DN239" s="38"/>
      <c r="DO239" s="155"/>
      <c r="DP239" s="155"/>
      <c r="DQ239" s="40">
        <f t="shared" si="434"/>
        <v>0</v>
      </c>
      <c r="DR239" s="23"/>
      <c r="DS239" s="154"/>
      <c r="DT239" s="154"/>
      <c r="DU239" s="154"/>
      <c r="DV239" s="38"/>
      <c r="DW239" s="155"/>
      <c r="DX239" s="155"/>
      <c r="DY239" s="40">
        <f t="shared" si="435"/>
        <v>0</v>
      </c>
      <c r="DZ239" s="23"/>
      <c r="EA239" s="37">
        <v>6.3</v>
      </c>
      <c r="EB239" s="37">
        <v>379</v>
      </c>
      <c r="EC239" s="37">
        <v>26</v>
      </c>
      <c r="ED239" s="38"/>
      <c r="EE239" s="39">
        <v>540</v>
      </c>
      <c r="EF239" s="39">
        <v>218</v>
      </c>
      <c r="EG239" s="40">
        <f t="shared" si="436"/>
        <v>0.40370370370370373</v>
      </c>
      <c r="EH239" s="23"/>
      <c r="EI239" s="154"/>
      <c r="EJ239" s="154"/>
      <c r="EK239" s="154"/>
      <c r="EL239" s="38"/>
      <c r="EM239" s="155"/>
      <c r="EN239" s="155"/>
      <c r="EO239" s="40">
        <f t="shared" si="840"/>
        <v>0</v>
      </c>
      <c r="EP239" s="23"/>
      <c r="EQ239" s="154"/>
      <c r="ER239" s="154"/>
      <c r="ES239" s="154"/>
      <c r="ET239" s="38"/>
      <c r="EU239" s="155"/>
      <c r="EV239" s="155"/>
      <c r="EW239" s="40">
        <f t="shared" si="438"/>
        <v>0</v>
      </c>
      <c r="EX239" s="23"/>
      <c r="EY239" s="154"/>
      <c r="EZ239" s="154"/>
      <c r="FA239" s="154"/>
      <c r="FB239" s="38"/>
      <c r="FC239" s="155"/>
      <c r="FD239" s="155"/>
      <c r="FE239" s="40">
        <f t="shared" si="439"/>
        <v>0</v>
      </c>
      <c r="FF239" s="23"/>
      <c r="FG239" s="154"/>
      <c r="FH239" s="154"/>
      <c r="FI239" s="154"/>
      <c r="FJ239" s="38"/>
      <c r="FK239" s="155"/>
      <c r="FL239" s="155"/>
      <c r="FM239" s="40">
        <f t="shared" si="440"/>
        <v>0</v>
      </c>
      <c r="FN239" s="23"/>
    </row>
    <row r="240" spans="1:170" ht="16">
      <c r="A240" s="36">
        <v>42637</v>
      </c>
      <c r="B240" s="23"/>
      <c r="C240" s="37"/>
      <c r="D240" s="37"/>
      <c r="E240" s="37"/>
      <c r="F240" s="38"/>
      <c r="G240" s="39"/>
      <c r="H240" s="39"/>
      <c r="I240" s="40">
        <f t="shared" si="420"/>
        <v>0</v>
      </c>
      <c r="J240" s="23"/>
      <c r="K240" s="37"/>
      <c r="L240" s="37"/>
      <c r="M240" s="37"/>
      <c r="N240" s="38"/>
      <c r="O240" s="39"/>
      <c r="P240" s="39"/>
      <c r="Q240" s="40">
        <f t="shared" si="421"/>
        <v>0</v>
      </c>
      <c r="R240" s="23"/>
      <c r="S240" s="37"/>
      <c r="T240" s="37"/>
      <c r="U240" s="37"/>
      <c r="V240" s="38"/>
      <c r="W240" s="39"/>
      <c r="X240" s="39"/>
      <c r="Y240" s="40">
        <f t="shared" si="422"/>
        <v>0</v>
      </c>
      <c r="Z240" s="23"/>
      <c r="AA240" s="37"/>
      <c r="AB240" s="37"/>
      <c r="AC240" s="37"/>
      <c r="AD240" s="38"/>
      <c r="AE240" s="39"/>
      <c r="AF240" s="39"/>
      <c r="AG240" s="40">
        <f t="shared" si="423"/>
        <v>0</v>
      </c>
      <c r="AH240" s="23"/>
      <c r="AI240" s="37"/>
      <c r="AJ240" s="37"/>
      <c r="AK240" s="37"/>
      <c r="AL240" s="133"/>
      <c r="AM240" s="39"/>
      <c r="AN240" s="39"/>
      <c r="AO240" s="40">
        <f t="shared" si="1915"/>
        <v>0</v>
      </c>
      <c r="AP240" s="23"/>
      <c r="AQ240" s="37"/>
      <c r="AR240" s="37"/>
      <c r="AS240" s="37"/>
      <c r="AT240" s="133"/>
      <c r="AU240" s="39"/>
      <c r="AV240" s="39"/>
      <c r="AW240" s="40">
        <f t="shared" si="425"/>
        <v>0</v>
      </c>
      <c r="AX240" s="23"/>
      <c r="AY240" s="37"/>
      <c r="AZ240" s="37"/>
      <c r="BA240" s="37"/>
      <c r="BB240" s="38"/>
      <c r="BC240" s="39"/>
      <c r="BD240" s="39"/>
      <c r="BE240" s="40">
        <f t="shared" si="426"/>
        <v>0</v>
      </c>
      <c r="BF240" s="23"/>
      <c r="BG240" s="37"/>
      <c r="BH240" s="37"/>
      <c r="BI240" s="37"/>
      <c r="BJ240" s="38"/>
      <c r="BK240" s="39"/>
      <c r="BL240" s="39"/>
      <c r="BM240" s="40">
        <f t="shared" si="427"/>
        <v>0</v>
      </c>
      <c r="BN240" s="23"/>
      <c r="BO240" s="37"/>
      <c r="BP240" s="37"/>
      <c r="BQ240" s="37"/>
      <c r="BR240" s="38"/>
      <c r="BS240" s="39"/>
      <c r="BT240" s="39"/>
      <c r="BU240" s="40">
        <f t="shared" si="1616"/>
        <v>0</v>
      </c>
      <c r="BV240" s="23"/>
      <c r="BW240" s="37"/>
      <c r="BX240" s="37"/>
      <c r="BY240" s="37"/>
      <c r="BZ240" s="38"/>
      <c r="CA240" s="39"/>
      <c r="CB240" s="39"/>
      <c r="CC240" s="40">
        <f t="shared" si="429"/>
        <v>0</v>
      </c>
      <c r="CD240" s="23"/>
      <c r="CE240" s="37"/>
      <c r="CF240" s="37"/>
      <c r="CG240" s="37"/>
      <c r="CH240" s="38"/>
      <c r="CI240" s="39"/>
      <c r="CJ240" s="39"/>
      <c r="CK240" s="40">
        <f t="shared" si="430"/>
        <v>0</v>
      </c>
      <c r="CL240" s="23"/>
      <c r="CM240" s="37"/>
      <c r="CN240" s="37"/>
      <c r="CO240" s="37"/>
      <c r="CP240" s="38"/>
      <c r="CQ240" s="39"/>
      <c r="CR240" s="39"/>
      <c r="CS240" s="40">
        <f t="shared" si="431"/>
        <v>0</v>
      </c>
      <c r="CT240" s="23"/>
      <c r="CU240" s="37"/>
      <c r="CV240" s="37"/>
      <c r="CW240" s="37"/>
      <c r="CX240" s="38"/>
      <c r="CY240" s="39"/>
      <c r="CZ240" s="39"/>
      <c r="DA240" s="40">
        <f t="shared" si="1625"/>
        <v>0</v>
      </c>
      <c r="DB240" s="23"/>
      <c r="DC240" s="37"/>
      <c r="DD240" s="37"/>
      <c r="DE240" s="37"/>
      <c r="DF240" s="38"/>
      <c r="DG240" s="39"/>
      <c r="DH240" s="39"/>
      <c r="DI240" s="40">
        <f t="shared" si="433"/>
        <v>0</v>
      </c>
      <c r="DJ240" s="23"/>
      <c r="DK240" s="37"/>
      <c r="DL240" s="37"/>
      <c r="DM240" s="37"/>
      <c r="DN240" s="38"/>
      <c r="DO240" s="39"/>
      <c r="DP240" s="39"/>
      <c r="DQ240" s="40">
        <f t="shared" si="434"/>
        <v>0</v>
      </c>
      <c r="DR240" s="23"/>
      <c r="DS240" s="37"/>
      <c r="DT240" s="37"/>
      <c r="DU240" s="37"/>
      <c r="DV240" s="38"/>
      <c r="DW240" s="39"/>
      <c r="DX240" s="39"/>
      <c r="DY240" s="40">
        <f t="shared" si="435"/>
        <v>0</v>
      </c>
      <c r="DZ240" s="23"/>
      <c r="EA240" s="37"/>
      <c r="EB240" s="37"/>
      <c r="EC240" s="37"/>
      <c r="ED240" s="38"/>
      <c r="EE240" s="39"/>
      <c r="EF240" s="39"/>
      <c r="EG240" s="40">
        <f t="shared" si="436"/>
        <v>0</v>
      </c>
      <c r="EH240" s="23"/>
      <c r="EI240" s="37"/>
      <c r="EJ240" s="37"/>
      <c r="EK240" s="37"/>
      <c r="EL240" s="38"/>
      <c r="EM240" s="39"/>
      <c r="EN240" s="39"/>
      <c r="EO240" s="40">
        <f t="shared" si="840"/>
        <v>0</v>
      </c>
      <c r="EP240" s="23"/>
      <c r="EQ240" s="37"/>
      <c r="ER240" s="37"/>
      <c r="ES240" s="37"/>
      <c r="ET240" s="38"/>
      <c r="EU240" s="39"/>
      <c r="EV240" s="39"/>
      <c r="EW240" s="40">
        <f t="shared" si="438"/>
        <v>0</v>
      </c>
      <c r="EX240" s="23"/>
      <c r="EY240" s="37"/>
      <c r="EZ240" s="37"/>
      <c r="FA240" s="37"/>
      <c r="FB240" s="38"/>
      <c r="FC240" s="39"/>
      <c r="FD240" s="39"/>
      <c r="FE240" s="40">
        <f t="shared" si="439"/>
        <v>0</v>
      </c>
      <c r="FF240" s="23"/>
      <c r="FG240" s="37"/>
      <c r="FH240" s="37"/>
      <c r="FI240" s="37"/>
      <c r="FJ240" s="38"/>
      <c r="FK240" s="39"/>
      <c r="FL240" s="39"/>
      <c r="FM240" s="40">
        <f t="shared" si="440"/>
        <v>0</v>
      </c>
      <c r="FN240" s="23"/>
    </row>
    <row r="241" spans="1:170" ht="16">
      <c r="A241" s="36">
        <v>42638</v>
      </c>
      <c r="B241" s="23"/>
      <c r="C241" s="132"/>
      <c r="D241" s="132"/>
      <c r="E241" s="132"/>
      <c r="F241" s="139"/>
      <c r="G241" s="140"/>
      <c r="H241" s="140"/>
      <c r="I241" s="141">
        <f t="shared" si="420"/>
        <v>0</v>
      </c>
      <c r="J241" s="23"/>
      <c r="K241" s="132"/>
      <c r="L241" s="132"/>
      <c r="M241" s="132"/>
      <c r="N241" s="142"/>
      <c r="O241" s="140"/>
      <c r="P241" s="140"/>
      <c r="Q241" s="141">
        <f t="shared" si="421"/>
        <v>0</v>
      </c>
      <c r="R241" s="23"/>
      <c r="S241" s="132"/>
      <c r="T241" s="132"/>
      <c r="U241" s="132"/>
      <c r="V241" s="139"/>
      <c r="W241" s="140"/>
      <c r="X241" s="140"/>
      <c r="Y241" s="141">
        <f t="shared" si="422"/>
        <v>0</v>
      </c>
      <c r="Z241" s="23"/>
      <c r="AA241" s="132"/>
      <c r="AB241" s="132"/>
      <c r="AC241" s="132"/>
      <c r="AD241" s="139"/>
      <c r="AE241" s="140"/>
      <c r="AF241" s="140"/>
      <c r="AG241" s="141">
        <f t="shared" si="423"/>
        <v>0</v>
      </c>
      <c r="AH241" s="23"/>
      <c r="AI241" s="132"/>
      <c r="AJ241" s="132"/>
      <c r="AK241" s="132"/>
      <c r="AL241" s="139"/>
      <c r="AM241" s="140"/>
      <c r="AN241" s="140"/>
      <c r="AO241" s="141">
        <f t="shared" si="1915"/>
        <v>0</v>
      </c>
      <c r="AP241" s="23"/>
      <c r="AQ241" s="132"/>
      <c r="AR241" s="132"/>
      <c r="AS241" s="132"/>
      <c r="AT241" s="139"/>
      <c r="AU241" s="140"/>
      <c r="AV241" s="140"/>
      <c r="AW241" s="141">
        <f t="shared" si="425"/>
        <v>0</v>
      </c>
      <c r="AX241" s="23"/>
      <c r="AY241" s="132"/>
      <c r="AZ241" s="132"/>
      <c r="BA241" s="132"/>
      <c r="BB241" s="139"/>
      <c r="BC241" s="140"/>
      <c r="BD241" s="140"/>
      <c r="BE241" s="141">
        <f t="shared" si="426"/>
        <v>0</v>
      </c>
      <c r="BF241" s="23"/>
      <c r="BG241" s="132"/>
      <c r="BH241" s="132"/>
      <c r="BI241" s="132"/>
      <c r="BJ241" s="139"/>
      <c r="BK241" s="140"/>
      <c r="BL241" s="140"/>
      <c r="BM241" s="141">
        <f t="shared" si="427"/>
        <v>0</v>
      </c>
      <c r="BN241" s="23"/>
      <c r="BO241" s="132"/>
      <c r="BP241" s="132"/>
      <c r="BQ241" s="132"/>
      <c r="BR241" s="139"/>
      <c r="BS241" s="140"/>
      <c r="BT241" s="140"/>
      <c r="BU241" s="141">
        <f t="shared" si="1616"/>
        <v>0</v>
      </c>
      <c r="BV241" s="23"/>
      <c r="BW241" s="132"/>
      <c r="BX241" s="132"/>
      <c r="BY241" s="132"/>
      <c r="BZ241" s="139"/>
      <c r="CA241" s="140"/>
      <c r="CB241" s="140"/>
      <c r="CC241" s="141">
        <f t="shared" si="429"/>
        <v>0</v>
      </c>
      <c r="CD241" s="23"/>
      <c r="CE241" s="132"/>
      <c r="CF241" s="132"/>
      <c r="CG241" s="132"/>
      <c r="CH241" s="139"/>
      <c r="CI241" s="140"/>
      <c r="CJ241" s="140"/>
      <c r="CK241" s="141">
        <f t="shared" si="430"/>
        <v>0</v>
      </c>
      <c r="CL241" s="23"/>
      <c r="CM241" s="132"/>
      <c r="CN241" s="132"/>
      <c r="CO241" s="132"/>
      <c r="CP241" s="139"/>
      <c r="CQ241" s="140"/>
      <c r="CR241" s="140"/>
      <c r="CS241" s="141">
        <f t="shared" si="431"/>
        <v>0</v>
      </c>
      <c r="CT241" s="23"/>
      <c r="CU241" s="132"/>
      <c r="CV241" s="132"/>
      <c r="CW241" s="132"/>
      <c r="CX241" s="139"/>
      <c r="CY241" s="140"/>
      <c r="CZ241" s="140"/>
      <c r="DA241" s="141">
        <f t="shared" si="1625"/>
        <v>0</v>
      </c>
      <c r="DB241" s="23"/>
      <c r="DC241" s="132"/>
      <c r="DD241" s="132"/>
      <c r="DE241" s="132"/>
      <c r="DF241" s="139"/>
      <c r="DG241" s="140"/>
      <c r="DH241" s="140"/>
      <c r="DI241" s="141">
        <f t="shared" si="433"/>
        <v>0</v>
      </c>
      <c r="DJ241" s="23"/>
      <c r="DK241" s="132"/>
      <c r="DL241" s="132"/>
      <c r="DM241" s="132"/>
      <c r="DN241" s="139"/>
      <c r="DO241" s="140"/>
      <c r="DP241" s="140"/>
      <c r="DQ241" s="141">
        <f t="shared" si="434"/>
        <v>0</v>
      </c>
      <c r="DR241" s="23"/>
      <c r="DS241" s="132"/>
      <c r="DT241" s="132"/>
      <c r="DU241" s="132"/>
      <c r="DV241" s="139"/>
      <c r="DW241" s="140"/>
      <c r="DX241" s="140"/>
      <c r="DY241" s="141">
        <f t="shared" si="435"/>
        <v>0</v>
      </c>
      <c r="DZ241" s="23"/>
      <c r="EA241" s="132"/>
      <c r="EB241" s="132"/>
      <c r="EC241" s="132"/>
      <c r="ED241" s="139"/>
      <c r="EE241" s="140"/>
      <c r="EF241" s="140"/>
      <c r="EG241" s="141">
        <f t="shared" si="436"/>
        <v>0</v>
      </c>
      <c r="EH241" s="23"/>
      <c r="EI241" s="132"/>
      <c r="EJ241" s="132"/>
      <c r="EK241" s="132"/>
      <c r="EL241" s="139"/>
      <c r="EM241" s="140"/>
      <c r="EN241" s="140"/>
      <c r="EO241" s="141">
        <f t="shared" si="840"/>
        <v>0</v>
      </c>
      <c r="EP241" s="23"/>
      <c r="EQ241" s="132"/>
      <c r="ER241" s="132"/>
      <c r="ES241" s="132"/>
      <c r="ET241" s="139"/>
      <c r="EU241" s="140"/>
      <c r="EV241" s="140"/>
      <c r="EW241" s="141">
        <f t="shared" si="438"/>
        <v>0</v>
      </c>
      <c r="EX241" s="23"/>
      <c r="EY241" s="132"/>
      <c r="EZ241" s="132"/>
      <c r="FA241" s="132"/>
      <c r="FB241" s="139"/>
      <c r="FC241" s="140"/>
      <c r="FD241" s="140"/>
      <c r="FE241" s="141">
        <f t="shared" si="439"/>
        <v>0</v>
      </c>
      <c r="FF241" s="23"/>
      <c r="FG241" s="132"/>
      <c r="FH241" s="132"/>
      <c r="FI241" s="132"/>
      <c r="FJ241" s="139"/>
      <c r="FK241" s="140"/>
      <c r="FL241" s="140"/>
      <c r="FM241" s="141">
        <f t="shared" si="440"/>
        <v>0</v>
      </c>
      <c r="FN241" s="23"/>
    </row>
    <row r="242" spans="1:170" ht="16">
      <c r="A242" s="36">
        <v>42639</v>
      </c>
      <c r="B242" s="23"/>
      <c r="C242" s="132"/>
      <c r="D242" s="132"/>
      <c r="E242" s="132"/>
      <c r="F242" s="139"/>
      <c r="G242" s="140"/>
      <c r="H242" s="140"/>
      <c r="I242" s="141">
        <f t="shared" si="420"/>
        <v>0</v>
      </c>
      <c r="J242" s="23"/>
      <c r="K242" s="132"/>
      <c r="L242" s="132"/>
      <c r="M242" s="132"/>
      <c r="N242" s="139"/>
      <c r="O242" s="140"/>
      <c r="P242" s="140"/>
      <c r="Q242" s="141">
        <f t="shared" si="421"/>
        <v>0</v>
      </c>
      <c r="R242" s="23"/>
      <c r="S242" s="132"/>
      <c r="T242" s="132"/>
      <c r="U242" s="132"/>
      <c r="V242" s="142"/>
      <c r="W242" s="140"/>
      <c r="X242" s="140"/>
      <c r="Y242" s="141">
        <f t="shared" si="422"/>
        <v>0</v>
      </c>
      <c r="Z242" s="23"/>
      <c r="AA242" s="132"/>
      <c r="AB242" s="132"/>
      <c r="AC242" s="132"/>
      <c r="AD242" s="139"/>
      <c r="AE242" s="140"/>
      <c r="AF242" s="140"/>
      <c r="AG242" s="141">
        <f t="shared" si="423"/>
        <v>0</v>
      </c>
      <c r="AH242" s="23"/>
      <c r="AI242" s="132"/>
      <c r="AJ242" s="132"/>
      <c r="AK242" s="132"/>
      <c r="AL242" s="139"/>
      <c r="AM242" s="140"/>
      <c r="AN242" s="140"/>
      <c r="AO242" s="141">
        <f t="shared" si="1915"/>
        <v>0</v>
      </c>
      <c r="AP242" s="23"/>
      <c r="AQ242" s="132"/>
      <c r="AR242" s="132"/>
      <c r="AS242" s="132"/>
      <c r="AT242" s="139"/>
      <c r="AU242" s="140"/>
      <c r="AV242" s="140"/>
      <c r="AW242" s="141">
        <f t="shared" si="425"/>
        <v>0</v>
      </c>
      <c r="AX242" s="23"/>
      <c r="AY242" s="132"/>
      <c r="AZ242" s="132"/>
      <c r="BA242" s="132"/>
      <c r="BB242" s="139"/>
      <c r="BC242" s="140"/>
      <c r="BD242" s="140"/>
      <c r="BE242" s="141">
        <f t="shared" si="426"/>
        <v>0</v>
      </c>
      <c r="BF242" s="23"/>
      <c r="BG242" s="132"/>
      <c r="BH242" s="132"/>
      <c r="BI242" s="132"/>
      <c r="BJ242" s="139"/>
      <c r="BK242" s="140"/>
      <c r="BL242" s="140"/>
      <c r="BM242" s="141">
        <f t="shared" si="427"/>
        <v>0</v>
      </c>
      <c r="BN242" s="23"/>
      <c r="BO242" s="132"/>
      <c r="BP242" s="132"/>
      <c r="BQ242" s="132"/>
      <c r="BR242" s="139"/>
      <c r="BS242" s="140"/>
      <c r="BT242" s="140"/>
      <c r="BU242" s="141">
        <f t="shared" si="1616"/>
        <v>0</v>
      </c>
      <c r="BV242" s="23"/>
      <c r="BW242" s="132"/>
      <c r="BX242" s="132"/>
      <c r="BY242" s="132"/>
      <c r="BZ242" s="139"/>
      <c r="CA242" s="140"/>
      <c r="CB242" s="140"/>
      <c r="CC242" s="141">
        <f t="shared" si="429"/>
        <v>0</v>
      </c>
      <c r="CD242" s="23"/>
      <c r="CE242" s="132"/>
      <c r="CF242" s="132"/>
      <c r="CG242" s="132"/>
      <c r="CH242" s="142"/>
      <c r="CI242" s="140"/>
      <c r="CJ242" s="140"/>
      <c r="CK242" s="141">
        <f t="shared" si="430"/>
        <v>0</v>
      </c>
      <c r="CL242" s="23"/>
      <c r="CM242" s="132"/>
      <c r="CN242" s="132"/>
      <c r="CO242" s="132"/>
      <c r="CP242" s="139"/>
      <c r="CQ242" s="140"/>
      <c r="CR242" s="140"/>
      <c r="CS242" s="141">
        <f t="shared" si="431"/>
        <v>0</v>
      </c>
      <c r="CT242" s="23"/>
      <c r="CU242" s="132"/>
      <c r="CV242" s="132"/>
      <c r="CW242" s="132"/>
      <c r="CX242" s="139"/>
      <c r="CY242" s="140"/>
      <c r="CZ242" s="140"/>
      <c r="DA242" s="141">
        <f t="shared" si="1625"/>
        <v>0</v>
      </c>
      <c r="DB242" s="23"/>
      <c r="DC242" s="132"/>
      <c r="DD242" s="132"/>
      <c r="DE242" s="132"/>
      <c r="DF242" s="139"/>
      <c r="DG242" s="140"/>
      <c r="DH242" s="140"/>
      <c r="DI242" s="141">
        <f t="shared" si="433"/>
        <v>0</v>
      </c>
      <c r="DJ242" s="23"/>
      <c r="DK242" s="132"/>
      <c r="DL242" s="132"/>
      <c r="DM242" s="132"/>
      <c r="DN242" s="139"/>
      <c r="DO242" s="140"/>
      <c r="DP242" s="140"/>
      <c r="DQ242" s="141">
        <f t="shared" si="434"/>
        <v>0</v>
      </c>
      <c r="DR242" s="23"/>
      <c r="DS242" s="132"/>
      <c r="DT242" s="132"/>
      <c r="DU242" s="132"/>
      <c r="DV242" s="139"/>
      <c r="DW242" s="140"/>
      <c r="DX242" s="140"/>
      <c r="DY242" s="141">
        <f t="shared" si="435"/>
        <v>0</v>
      </c>
      <c r="DZ242" s="23"/>
      <c r="EA242" s="132"/>
      <c r="EB242" s="132"/>
      <c r="EC242" s="132"/>
      <c r="ED242" s="139"/>
      <c r="EE242" s="140"/>
      <c r="EF242" s="140"/>
      <c r="EG242" s="141">
        <f t="shared" si="436"/>
        <v>0</v>
      </c>
      <c r="EH242" s="23"/>
      <c r="EI242" s="132"/>
      <c r="EJ242" s="132"/>
      <c r="EK242" s="132"/>
      <c r="EL242" s="139"/>
      <c r="EM242" s="140"/>
      <c r="EN242" s="140"/>
      <c r="EO242" s="141">
        <f t="shared" si="840"/>
        <v>0</v>
      </c>
      <c r="EP242" s="23"/>
      <c r="EQ242" s="132"/>
      <c r="ER242" s="132"/>
      <c r="ES242" s="132"/>
      <c r="ET242" s="139"/>
      <c r="EU242" s="140"/>
      <c r="EV242" s="140"/>
      <c r="EW242" s="141">
        <f t="shared" si="438"/>
        <v>0</v>
      </c>
      <c r="EX242" s="23"/>
      <c r="EY242" s="132"/>
      <c r="EZ242" s="132"/>
      <c r="FA242" s="132"/>
      <c r="FB242" s="139"/>
      <c r="FC242" s="140"/>
      <c r="FD242" s="140"/>
      <c r="FE242" s="141">
        <f t="shared" si="439"/>
        <v>0</v>
      </c>
      <c r="FF242" s="23"/>
      <c r="FG242" s="132"/>
      <c r="FH242" s="132"/>
      <c r="FI242" s="132"/>
      <c r="FJ242" s="139"/>
      <c r="FK242" s="140"/>
      <c r="FL242" s="140"/>
      <c r="FM242" s="141">
        <f t="shared" si="440"/>
        <v>0</v>
      </c>
      <c r="FN242" s="23"/>
    </row>
    <row r="243" spans="1:170" ht="16">
      <c r="A243" s="36">
        <v>42640</v>
      </c>
      <c r="B243" s="23"/>
      <c r="C243" s="132"/>
      <c r="D243" s="132"/>
      <c r="E243" s="132"/>
      <c r="F243" s="139"/>
      <c r="G243" s="140"/>
      <c r="H243" s="140"/>
      <c r="I243" s="141">
        <f t="shared" si="420"/>
        <v>0</v>
      </c>
      <c r="J243" s="23"/>
      <c r="K243" s="132"/>
      <c r="L243" s="132"/>
      <c r="M243" s="132"/>
      <c r="N243" s="139"/>
      <c r="O243" s="140"/>
      <c r="P243" s="140"/>
      <c r="Q243" s="141">
        <f t="shared" si="421"/>
        <v>0</v>
      </c>
      <c r="R243" s="23"/>
      <c r="S243" s="132"/>
      <c r="T243" s="132"/>
      <c r="U243" s="132"/>
      <c r="V243" s="139"/>
      <c r="W243" s="140"/>
      <c r="X243" s="140"/>
      <c r="Y243" s="141">
        <f t="shared" si="422"/>
        <v>0</v>
      </c>
      <c r="Z243" s="23"/>
      <c r="AA243" s="132"/>
      <c r="AB243" s="132"/>
      <c r="AC243" s="132"/>
      <c r="AD243" s="139"/>
      <c r="AE243" s="140"/>
      <c r="AF243" s="140"/>
      <c r="AG243" s="141">
        <f t="shared" si="423"/>
        <v>0</v>
      </c>
      <c r="AH243" s="23"/>
      <c r="AI243" s="132"/>
      <c r="AJ243" s="132"/>
      <c r="AK243" s="132"/>
      <c r="AL243" s="139"/>
      <c r="AM243" s="140"/>
      <c r="AN243" s="140"/>
      <c r="AO243" s="141">
        <f t="shared" si="1915"/>
        <v>0</v>
      </c>
      <c r="AP243" s="23"/>
      <c r="AQ243" s="132"/>
      <c r="AR243" s="132"/>
      <c r="AS243" s="132"/>
      <c r="AT243" s="139"/>
      <c r="AU243" s="140"/>
      <c r="AV243" s="140"/>
      <c r="AW243" s="141">
        <f t="shared" si="425"/>
        <v>0</v>
      </c>
      <c r="AX243" s="23"/>
      <c r="AY243" s="132"/>
      <c r="AZ243" s="132"/>
      <c r="BA243" s="132"/>
      <c r="BB243" s="139"/>
      <c r="BC243" s="140"/>
      <c r="BD243" s="140"/>
      <c r="BE243" s="141">
        <f t="shared" si="426"/>
        <v>0</v>
      </c>
      <c r="BF243" s="23"/>
      <c r="BG243" s="132"/>
      <c r="BH243" s="132"/>
      <c r="BI243" s="132"/>
      <c r="BJ243" s="139"/>
      <c r="BK243" s="140"/>
      <c r="BL243" s="140"/>
      <c r="BM243" s="141">
        <f t="shared" si="427"/>
        <v>0</v>
      </c>
      <c r="BN243" s="23"/>
      <c r="BO243" s="132"/>
      <c r="BP243" s="132"/>
      <c r="BQ243" s="132"/>
      <c r="BR243" s="139"/>
      <c r="BS243" s="140"/>
      <c r="BT243" s="140"/>
      <c r="BU243" s="141">
        <f t="shared" si="1616"/>
        <v>0</v>
      </c>
      <c r="BV243" s="23"/>
      <c r="BW243" s="132"/>
      <c r="BX243" s="132"/>
      <c r="BY243" s="132"/>
      <c r="BZ243" s="139"/>
      <c r="CA243" s="140"/>
      <c r="CB243" s="140"/>
      <c r="CC243" s="141">
        <f t="shared" si="429"/>
        <v>0</v>
      </c>
      <c r="CD243" s="23"/>
      <c r="CE243" s="132"/>
      <c r="CF243" s="132"/>
      <c r="CG243" s="132"/>
      <c r="CH243" s="139"/>
      <c r="CI243" s="140"/>
      <c r="CJ243" s="140"/>
      <c r="CK243" s="141">
        <f t="shared" si="430"/>
        <v>0</v>
      </c>
      <c r="CL243" s="23"/>
      <c r="CM243" s="132"/>
      <c r="CN243" s="132"/>
      <c r="CO243" s="132"/>
      <c r="CP243" s="139"/>
      <c r="CQ243" s="140"/>
      <c r="CR243" s="140"/>
      <c r="CS243" s="141">
        <f t="shared" si="431"/>
        <v>0</v>
      </c>
      <c r="CT243" s="23"/>
      <c r="CU243" s="132"/>
      <c r="CV243" s="132"/>
      <c r="CW243" s="132"/>
      <c r="CX243" s="139"/>
      <c r="CY243" s="140"/>
      <c r="CZ243" s="140"/>
      <c r="DA243" s="141">
        <f t="shared" si="1625"/>
        <v>0</v>
      </c>
      <c r="DB243" s="23"/>
      <c r="DC243" s="132"/>
      <c r="DD243" s="132"/>
      <c r="DE243" s="132"/>
      <c r="DF243" s="139"/>
      <c r="DG243" s="140"/>
      <c r="DH243" s="140"/>
      <c r="DI243" s="141">
        <f t="shared" si="433"/>
        <v>0</v>
      </c>
      <c r="DJ243" s="23"/>
      <c r="DK243" s="132"/>
      <c r="DL243" s="132"/>
      <c r="DM243" s="132"/>
      <c r="DN243" s="139"/>
      <c r="DO243" s="140"/>
      <c r="DP243" s="140"/>
      <c r="DQ243" s="141">
        <f t="shared" si="434"/>
        <v>0</v>
      </c>
      <c r="DR243" s="23"/>
      <c r="DS243" s="132"/>
      <c r="DT243" s="132"/>
      <c r="DU243" s="132"/>
      <c r="DV243" s="139"/>
      <c r="DW243" s="140"/>
      <c r="DX243" s="140"/>
      <c r="DY243" s="141">
        <f t="shared" si="435"/>
        <v>0</v>
      </c>
      <c r="DZ243" s="23"/>
      <c r="EA243" s="132"/>
      <c r="EB243" s="132"/>
      <c r="EC243" s="132"/>
      <c r="ED243" s="139"/>
      <c r="EE243" s="140"/>
      <c r="EF243" s="140"/>
      <c r="EG243" s="141">
        <f t="shared" si="436"/>
        <v>0</v>
      </c>
      <c r="EH243" s="23"/>
      <c r="EI243" s="132"/>
      <c r="EJ243" s="132"/>
      <c r="EK243" s="132"/>
      <c r="EL243" s="139"/>
      <c r="EM243" s="140"/>
      <c r="EN243" s="140"/>
      <c r="EO243" s="141">
        <f t="shared" si="840"/>
        <v>0</v>
      </c>
      <c r="EP243" s="23"/>
      <c r="EQ243" s="132"/>
      <c r="ER243" s="132"/>
      <c r="ES243" s="132"/>
      <c r="ET243" s="139"/>
      <c r="EU243" s="140"/>
      <c r="EV243" s="140"/>
      <c r="EW243" s="141">
        <f t="shared" si="438"/>
        <v>0</v>
      </c>
      <c r="EX243" s="23"/>
      <c r="EY243" s="132"/>
      <c r="EZ243" s="132"/>
      <c r="FA243" s="132"/>
      <c r="FB243" s="139"/>
      <c r="FC243" s="140"/>
      <c r="FD243" s="140"/>
      <c r="FE243" s="141">
        <f t="shared" si="439"/>
        <v>0</v>
      </c>
      <c r="FF243" s="23"/>
      <c r="FG243" s="132"/>
      <c r="FH243" s="132"/>
      <c r="FI243" s="132"/>
      <c r="FJ243" s="139"/>
      <c r="FK243" s="140"/>
      <c r="FL243" s="140"/>
      <c r="FM243" s="141">
        <f t="shared" si="440"/>
        <v>0</v>
      </c>
      <c r="FN243" s="23"/>
    </row>
    <row r="244" spans="1:170" ht="16">
      <c r="A244" s="48" t="s">
        <v>42</v>
      </c>
      <c r="B244" s="23"/>
      <c r="C244" s="49">
        <f t="shared" ref="C244:E244" si="2042">SUM(C239:C243)</f>
        <v>0</v>
      </c>
      <c r="D244" s="49">
        <f t="shared" si="2042"/>
        <v>0</v>
      </c>
      <c r="E244" s="49">
        <f t="shared" si="2042"/>
        <v>0</v>
      </c>
      <c r="F244" s="50">
        <f>IFERROR(SUM(D244/E244),0)</f>
        <v>0</v>
      </c>
      <c r="G244" s="51">
        <f t="shared" ref="G244:H244" si="2043">SUM(G239:G243)</f>
        <v>0</v>
      </c>
      <c r="H244" s="51">
        <f t="shared" si="2043"/>
        <v>0</v>
      </c>
      <c r="I244" s="52">
        <f t="shared" si="420"/>
        <v>0</v>
      </c>
      <c r="J244" s="23"/>
      <c r="K244" s="49">
        <f t="shared" ref="K244:M244" si="2044">SUM(K239:K243)</f>
        <v>0</v>
      </c>
      <c r="L244" s="49">
        <f t="shared" si="2044"/>
        <v>0</v>
      </c>
      <c r="M244" s="49">
        <f t="shared" si="2044"/>
        <v>0</v>
      </c>
      <c r="N244" s="50">
        <f>IFERROR(SUM(L244/M244),0)</f>
        <v>0</v>
      </c>
      <c r="O244" s="51">
        <f t="shared" ref="O244:P244" si="2045">SUM(O239:O243)</f>
        <v>0</v>
      </c>
      <c r="P244" s="51">
        <f t="shared" si="2045"/>
        <v>0</v>
      </c>
      <c r="Q244" s="52">
        <f t="shared" si="421"/>
        <v>0</v>
      </c>
      <c r="R244" s="23"/>
      <c r="S244" s="49">
        <f t="shared" ref="S244:U244" si="2046">SUM(S239:S243)</f>
        <v>0</v>
      </c>
      <c r="T244" s="49">
        <f t="shared" si="2046"/>
        <v>0</v>
      </c>
      <c r="U244" s="49">
        <f t="shared" si="2046"/>
        <v>0</v>
      </c>
      <c r="V244" s="50">
        <f>IFERROR(SUM(T244/U244),0)</f>
        <v>0</v>
      </c>
      <c r="W244" s="51">
        <f t="shared" ref="W244:X244" si="2047">SUM(W239:W243)</f>
        <v>0</v>
      </c>
      <c r="X244" s="51">
        <f t="shared" si="2047"/>
        <v>0</v>
      </c>
      <c r="Y244" s="52">
        <f t="shared" si="422"/>
        <v>0</v>
      </c>
      <c r="Z244" s="23"/>
      <c r="AA244" s="49">
        <f t="shared" ref="AA244:AC244" si="2048">SUM(AA239:AA243)</f>
        <v>8</v>
      </c>
      <c r="AB244" s="49">
        <f t="shared" si="2048"/>
        <v>400</v>
      </c>
      <c r="AC244" s="49">
        <f t="shared" si="2048"/>
        <v>39</v>
      </c>
      <c r="AD244" s="50">
        <f>IFERROR(SUM(AB244/AC244),0)</f>
        <v>10.256410256410257</v>
      </c>
      <c r="AE244" s="51">
        <f t="shared" ref="AE244:AF244" si="2049">SUM(AE239:AE243)</f>
        <v>847</v>
      </c>
      <c r="AF244" s="51">
        <f t="shared" si="2049"/>
        <v>427</v>
      </c>
      <c r="AG244" s="52">
        <f t="shared" si="423"/>
        <v>0.50413223140495866</v>
      </c>
      <c r="AH244" s="23"/>
      <c r="AI244" s="49">
        <f t="shared" ref="AI244:AK244" si="2050">SUM(AI239:AI243)</f>
        <v>0</v>
      </c>
      <c r="AJ244" s="49">
        <f t="shared" si="2050"/>
        <v>0</v>
      </c>
      <c r="AK244" s="49">
        <f t="shared" si="2050"/>
        <v>0</v>
      </c>
      <c r="AL244" s="50">
        <f>IFERROR(SUM(AJ244/AK244),0)</f>
        <v>0</v>
      </c>
      <c r="AM244" s="51">
        <f t="shared" ref="AM244:AN244" si="2051">SUM(AM239:AM243)</f>
        <v>0</v>
      </c>
      <c r="AN244" s="51">
        <f t="shared" si="2051"/>
        <v>0</v>
      </c>
      <c r="AO244" s="52">
        <f t="shared" si="1915"/>
        <v>0</v>
      </c>
      <c r="AP244" s="23"/>
      <c r="AQ244" s="49">
        <f t="shared" ref="AQ244:AS244" si="2052">SUM(AQ239:AQ243)</f>
        <v>8</v>
      </c>
      <c r="AR244" s="49">
        <f t="shared" si="2052"/>
        <v>387</v>
      </c>
      <c r="AS244" s="49">
        <f t="shared" si="2052"/>
        <v>11</v>
      </c>
      <c r="AT244" s="50">
        <f>IFERROR(SUM(AR244/AS244),0)</f>
        <v>35.18181818181818</v>
      </c>
      <c r="AU244" s="51">
        <f t="shared" ref="AU244:AV244" si="2053">SUM(AU239:AU243)</f>
        <v>318</v>
      </c>
      <c r="AV244" s="51">
        <f t="shared" si="2053"/>
        <v>-96</v>
      </c>
      <c r="AW244" s="52">
        <f t="shared" si="425"/>
        <v>-0.30188679245283018</v>
      </c>
      <c r="AX244" s="23"/>
      <c r="AY244" s="49">
        <f t="shared" ref="AY244:BA244" si="2054">SUM(AY239:AY243)</f>
        <v>0</v>
      </c>
      <c r="AZ244" s="49">
        <f t="shared" si="2054"/>
        <v>0</v>
      </c>
      <c r="BA244" s="49">
        <f t="shared" si="2054"/>
        <v>0</v>
      </c>
      <c r="BB244" s="50">
        <f>IFERROR(SUM(AZ244/BA244),0)</f>
        <v>0</v>
      </c>
      <c r="BC244" s="51">
        <f t="shared" ref="BC244:BD244" si="2055">SUM(BC239:BC243)</f>
        <v>0</v>
      </c>
      <c r="BD244" s="51">
        <f t="shared" si="2055"/>
        <v>0</v>
      </c>
      <c r="BE244" s="52">
        <f t="shared" si="426"/>
        <v>0</v>
      </c>
      <c r="BF244" s="23"/>
      <c r="BG244" s="49">
        <f t="shared" ref="BG244:BI244" si="2056">SUM(BG239:BG243)</f>
        <v>0</v>
      </c>
      <c r="BH244" s="49">
        <f t="shared" si="2056"/>
        <v>0</v>
      </c>
      <c r="BI244" s="49">
        <f t="shared" si="2056"/>
        <v>0</v>
      </c>
      <c r="BJ244" s="50">
        <f>IFERROR(SUM(BH244/BI244),0)</f>
        <v>0</v>
      </c>
      <c r="BK244" s="51">
        <f t="shared" ref="BK244:BL244" si="2057">SUM(BK239:BK243)</f>
        <v>0</v>
      </c>
      <c r="BL244" s="51">
        <f t="shared" si="2057"/>
        <v>0</v>
      </c>
      <c r="BM244" s="52">
        <f t="shared" si="427"/>
        <v>0</v>
      </c>
      <c r="BN244" s="23"/>
      <c r="BO244" s="49">
        <f t="shared" ref="BO244:BQ244" si="2058">SUM(BO239:BO243)</f>
        <v>4.3</v>
      </c>
      <c r="BP244" s="49">
        <f t="shared" si="2058"/>
        <v>261</v>
      </c>
      <c r="BQ244" s="49">
        <f t="shared" si="2058"/>
        <v>12</v>
      </c>
      <c r="BR244" s="50">
        <f>IFERROR(SUM(BP244/BQ244),0)</f>
        <v>21.75</v>
      </c>
      <c r="BS244" s="51">
        <f t="shared" ref="BS244:BT244" si="2059">SUM(BS239:BS243)</f>
        <v>190</v>
      </c>
      <c r="BT244" s="51">
        <f t="shared" si="2059"/>
        <v>-27</v>
      </c>
      <c r="BU244" s="52">
        <f t="shared" si="1616"/>
        <v>-0.14210526315789473</v>
      </c>
      <c r="BV244" s="23"/>
      <c r="BW244" s="49">
        <f t="shared" ref="BW244:BY244" si="2060">SUM(BW239:BW243)</f>
        <v>5</v>
      </c>
      <c r="BX244" s="49">
        <f t="shared" si="2060"/>
        <v>318</v>
      </c>
      <c r="BY244" s="49">
        <f t="shared" si="2060"/>
        <v>19</v>
      </c>
      <c r="BZ244" s="50">
        <f>IFERROR(SUM(BX244/BY244),0)</f>
        <v>16.736842105263158</v>
      </c>
      <c r="CA244" s="51">
        <f t="shared" ref="CA244:CB244" si="2061">SUM(CA239:CA243)</f>
        <v>249</v>
      </c>
      <c r="CB244" s="51">
        <f t="shared" si="2061"/>
        <v>-5</v>
      </c>
      <c r="CC244" s="52">
        <f t="shared" si="429"/>
        <v>-2.0080321285140562E-2</v>
      </c>
      <c r="CD244" s="23"/>
      <c r="CE244" s="49">
        <f t="shared" ref="CE244:CG244" si="2062">SUM(CE239:CE243)</f>
        <v>8</v>
      </c>
      <c r="CF244" s="49">
        <f t="shared" si="2062"/>
        <v>402</v>
      </c>
      <c r="CG244" s="49">
        <f t="shared" si="2062"/>
        <v>23</v>
      </c>
      <c r="CH244" s="50">
        <f>IFERROR(SUM(CF244/CG244),0)</f>
        <v>17.478260869565219</v>
      </c>
      <c r="CI244" s="51">
        <f t="shared" ref="CI244:CJ244" si="2063">SUM(CI239:CI243)</f>
        <v>606</v>
      </c>
      <c r="CJ244" s="51">
        <f t="shared" si="2063"/>
        <v>243</v>
      </c>
      <c r="CK244" s="52">
        <f t="shared" si="430"/>
        <v>0.40099009900990101</v>
      </c>
      <c r="CL244" s="23"/>
      <c r="CM244" s="49">
        <f t="shared" ref="CM244:CO244" si="2064">SUM(CM239:CM243)</f>
        <v>0</v>
      </c>
      <c r="CN244" s="49">
        <f t="shared" si="2064"/>
        <v>0</v>
      </c>
      <c r="CO244" s="49">
        <f t="shared" si="2064"/>
        <v>0</v>
      </c>
      <c r="CP244" s="50">
        <f>IFERROR(SUM(CN244/CO244),0)</f>
        <v>0</v>
      </c>
      <c r="CQ244" s="51">
        <f t="shared" ref="CQ244:CR244" si="2065">SUM(CQ239:CQ243)</f>
        <v>0</v>
      </c>
      <c r="CR244" s="51">
        <f t="shared" si="2065"/>
        <v>0</v>
      </c>
      <c r="CS244" s="52">
        <f t="shared" si="431"/>
        <v>0</v>
      </c>
      <c r="CT244" s="23"/>
      <c r="CU244" s="49">
        <f t="shared" ref="CU244:CW244" si="2066">SUM(CU239:CU243)</f>
        <v>5</v>
      </c>
      <c r="CV244" s="49">
        <f t="shared" si="2066"/>
        <v>244</v>
      </c>
      <c r="CW244" s="49">
        <f t="shared" si="2066"/>
        <v>14</v>
      </c>
      <c r="CX244" s="50">
        <f>IFERROR(SUM(CV244/CW244),0)</f>
        <v>17.428571428571427</v>
      </c>
      <c r="CY244" s="51">
        <f t="shared" ref="CY244:CZ244" si="2067">SUM(CY239:CY243)</f>
        <v>225</v>
      </c>
      <c r="CZ244" s="51">
        <f t="shared" si="2067"/>
        <v>-18</v>
      </c>
      <c r="DA244" s="52">
        <f t="shared" si="1625"/>
        <v>-0.08</v>
      </c>
      <c r="DB244" s="23"/>
      <c r="DC244" s="49">
        <f t="shared" ref="DC244:DE244" si="2068">SUM(DC239:DC243)</f>
        <v>4.3</v>
      </c>
      <c r="DD244" s="49">
        <f t="shared" si="2068"/>
        <v>187</v>
      </c>
      <c r="DE244" s="49">
        <f t="shared" si="2068"/>
        <v>10</v>
      </c>
      <c r="DF244" s="50">
        <f>IFERROR(SUM(DD244/DE244),0)</f>
        <v>18.7</v>
      </c>
      <c r="DG244" s="51">
        <f t="shared" ref="DG244:DH244" si="2069">SUM(DG239:DG243)</f>
        <v>271</v>
      </c>
      <c r="DH244" s="51">
        <f t="shared" si="2069"/>
        <v>92</v>
      </c>
      <c r="DI244" s="52">
        <f t="shared" si="433"/>
        <v>0.33948339483394835</v>
      </c>
      <c r="DJ244" s="23"/>
      <c r="DK244" s="49">
        <f t="shared" ref="DK244:DM244" si="2070">SUM(DK239:DK243)</f>
        <v>0</v>
      </c>
      <c r="DL244" s="49">
        <f t="shared" si="2070"/>
        <v>0</v>
      </c>
      <c r="DM244" s="49">
        <f t="shared" si="2070"/>
        <v>0</v>
      </c>
      <c r="DN244" s="50">
        <f>IFERROR(SUM(DL244/DM244),0)</f>
        <v>0</v>
      </c>
      <c r="DO244" s="51">
        <f t="shared" ref="DO244:DP244" si="2071">SUM(DO239:DO243)</f>
        <v>0</v>
      </c>
      <c r="DP244" s="51">
        <f t="shared" si="2071"/>
        <v>0</v>
      </c>
      <c r="DQ244" s="52">
        <f t="shared" si="434"/>
        <v>0</v>
      </c>
      <c r="DR244" s="23"/>
      <c r="DS244" s="49">
        <f t="shared" ref="DS244:DU244" si="2072">SUM(DS239:DS243)</f>
        <v>0</v>
      </c>
      <c r="DT244" s="49">
        <f t="shared" si="2072"/>
        <v>0</v>
      </c>
      <c r="DU244" s="49">
        <f t="shared" si="2072"/>
        <v>0</v>
      </c>
      <c r="DV244" s="50">
        <f>IFERROR(SUM(DT244/DU244),0)</f>
        <v>0</v>
      </c>
      <c r="DW244" s="51">
        <f t="shared" ref="DW244:DX244" si="2073">SUM(DW239:DW243)</f>
        <v>0</v>
      </c>
      <c r="DX244" s="51">
        <f t="shared" si="2073"/>
        <v>0</v>
      </c>
      <c r="DY244" s="52">
        <f t="shared" si="435"/>
        <v>0</v>
      </c>
      <c r="DZ244" s="23"/>
      <c r="EA244" s="49">
        <f t="shared" ref="EA244:EC244" si="2074">SUM(EA239:EA243)</f>
        <v>6.3</v>
      </c>
      <c r="EB244" s="49">
        <f t="shared" si="2074"/>
        <v>379</v>
      </c>
      <c r="EC244" s="49">
        <f t="shared" si="2074"/>
        <v>26</v>
      </c>
      <c r="ED244" s="50">
        <f>IFERROR(SUM(EB244/EC244),0)</f>
        <v>14.576923076923077</v>
      </c>
      <c r="EE244" s="51">
        <f t="shared" ref="EE244:EF244" si="2075">SUM(EE239:EE243)</f>
        <v>540</v>
      </c>
      <c r="EF244" s="51">
        <f t="shared" si="2075"/>
        <v>218</v>
      </c>
      <c r="EG244" s="52">
        <f t="shared" si="436"/>
        <v>0.40370370370370373</v>
      </c>
      <c r="EH244" s="23"/>
      <c r="EI244" s="49">
        <f t="shared" ref="EI244:EK244" si="2076">SUM(EI239:EI243)</f>
        <v>0</v>
      </c>
      <c r="EJ244" s="49">
        <f t="shared" si="2076"/>
        <v>0</v>
      </c>
      <c r="EK244" s="49">
        <f t="shared" si="2076"/>
        <v>0</v>
      </c>
      <c r="EL244" s="50">
        <f>IFERROR(SUM(EJ244/EK244),0)</f>
        <v>0</v>
      </c>
      <c r="EM244" s="51">
        <f t="shared" ref="EM244:EN244" si="2077">SUM(EM239:EM243)</f>
        <v>0</v>
      </c>
      <c r="EN244" s="51">
        <f t="shared" si="2077"/>
        <v>0</v>
      </c>
      <c r="EO244" s="52">
        <f t="shared" si="840"/>
        <v>0</v>
      </c>
      <c r="EP244" s="23"/>
      <c r="EQ244" s="49">
        <f t="shared" ref="EQ244:ES244" si="2078">SUM(EQ239:EQ243)</f>
        <v>0</v>
      </c>
      <c r="ER244" s="49">
        <f t="shared" si="2078"/>
        <v>0</v>
      </c>
      <c r="ES244" s="49">
        <f t="shared" si="2078"/>
        <v>0</v>
      </c>
      <c r="ET244" s="50">
        <f>IFERROR(SUM(ER244/ES244),0)</f>
        <v>0</v>
      </c>
      <c r="EU244" s="51">
        <f t="shared" ref="EU244:EV244" si="2079">SUM(EU239:EU243)</f>
        <v>0</v>
      </c>
      <c r="EV244" s="51">
        <f t="shared" si="2079"/>
        <v>0</v>
      </c>
      <c r="EW244" s="52">
        <f t="shared" si="438"/>
        <v>0</v>
      </c>
      <c r="EX244" s="23"/>
      <c r="EY244" s="49">
        <f t="shared" ref="EY244:FA244" si="2080">SUM(EY239:EY243)</f>
        <v>0</v>
      </c>
      <c r="EZ244" s="49">
        <f t="shared" si="2080"/>
        <v>0</v>
      </c>
      <c r="FA244" s="49">
        <f t="shared" si="2080"/>
        <v>0</v>
      </c>
      <c r="FB244" s="50">
        <f>IFERROR(SUM(EZ244/FA244),0)</f>
        <v>0</v>
      </c>
      <c r="FC244" s="51">
        <f t="shared" ref="FC244:FD244" si="2081">SUM(FC239:FC243)</f>
        <v>0</v>
      </c>
      <c r="FD244" s="51">
        <f t="shared" si="2081"/>
        <v>0</v>
      </c>
      <c r="FE244" s="52">
        <f t="shared" si="439"/>
        <v>0</v>
      </c>
      <c r="FF244" s="23"/>
      <c r="FG244" s="49">
        <f t="shared" ref="FG244:FI244" si="2082">SUM(FG239:FG243)</f>
        <v>0</v>
      </c>
      <c r="FH244" s="49">
        <f t="shared" si="2082"/>
        <v>0</v>
      </c>
      <c r="FI244" s="49">
        <f t="shared" si="2082"/>
        <v>0</v>
      </c>
      <c r="FJ244" s="50">
        <f>IFERROR(SUM(FH244/FI244),0)</f>
        <v>0</v>
      </c>
      <c r="FK244" s="51">
        <f t="shared" ref="FK244:FL244" si="2083">SUM(FK239:FK243)</f>
        <v>0</v>
      </c>
      <c r="FL244" s="51">
        <f t="shared" si="2083"/>
        <v>0</v>
      </c>
      <c r="FM244" s="52">
        <f t="shared" si="440"/>
        <v>0</v>
      </c>
      <c r="FN244" s="23"/>
    </row>
    <row r="245" spans="1:170" ht="16">
      <c r="A245" s="41">
        <v>42643</v>
      </c>
      <c r="B245" s="23"/>
      <c r="C245" s="54"/>
      <c r="D245" s="54"/>
      <c r="E245" s="54"/>
      <c r="F245" s="148"/>
      <c r="G245" s="149"/>
      <c r="H245" s="149"/>
      <c r="I245" s="411">
        <f t="shared" si="420"/>
        <v>0</v>
      </c>
      <c r="J245" s="23"/>
      <c r="K245" s="28"/>
      <c r="L245" s="28"/>
      <c r="M245" s="28"/>
      <c r="N245" s="148"/>
      <c r="O245" s="153"/>
      <c r="P245" s="153"/>
      <c r="Q245" s="411">
        <f t="shared" si="421"/>
        <v>0</v>
      </c>
      <c r="R245" s="23"/>
      <c r="S245" s="54"/>
      <c r="T245" s="54"/>
      <c r="U245" s="54"/>
      <c r="V245" s="148"/>
      <c r="W245" s="149"/>
      <c r="X245" s="149"/>
      <c r="Y245" s="411">
        <f t="shared" si="422"/>
        <v>0</v>
      </c>
      <c r="Z245" s="23"/>
      <c r="AA245" s="54"/>
      <c r="AB245" s="54"/>
      <c r="AC245" s="54"/>
      <c r="AD245" s="148"/>
      <c r="AE245" s="149"/>
      <c r="AF245" s="149"/>
      <c r="AG245" s="411">
        <f t="shared" si="423"/>
        <v>0</v>
      </c>
      <c r="AH245" s="23"/>
      <c r="AI245" s="54"/>
      <c r="AJ245" s="54"/>
      <c r="AK245" s="54"/>
      <c r="AL245" s="148"/>
      <c r="AM245" s="149"/>
      <c r="AN245" s="149"/>
      <c r="AO245" s="411">
        <f t="shared" si="1915"/>
        <v>0</v>
      </c>
      <c r="AP245" s="23"/>
      <c r="AQ245" s="54"/>
      <c r="AR245" s="54"/>
      <c r="AS245" s="54"/>
      <c r="AT245" s="148"/>
      <c r="AU245" s="149"/>
      <c r="AV245" s="149"/>
      <c r="AW245" s="411">
        <f t="shared" si="425"/>
        <v>0</v>
      </c>
      <c r="AX245" s="23"/>
      <c r="AY245" s="54"/>
      <c r="AZ245" s="54"/>
      <c r="BA245" s="54"/>
      <c r="BB245" s="148"/>
      <c r="BC245" s="149"/>
      <c r="BD245" s="149"/>
      <c r="BE245" s="411">
        <f t="shared" si="426"/>
        <v>0</v>
      </c>
      <c r="BF245" s="23"/>
      <c r="BG245" s="54"/>
      <c r="BH245" s="54"/>
      <c r="BI245" s="54"/>
      <c r="BJ245" s="148"/>
      <c r="BK245" s="149"/>
      <c r="BL245" s="149"/>
      <c r="BM245" s="411">
        <f t="shared" si="427"/>
        <v>0</v>
      </c>
      <c r="BN245" s="23"/>
      <c r="BO245" s="54"/>
      <c r="BP245" s="54"/>
      <c r="BQ245" s="54"/>
      <c r="BR245" s="148"/>
      <c r="BS245" s="149"/>
      <c r="BT245" s="149"/>
      <c r="BU245" s="411">
        <f t="shared" si="1616"/>
        <v>0</v>
      </c>
      <c r="BV245" s="23"/>
      <c r="BW245" s="54"/>
      <c r="BX245" s="54"/>
      <c r="BY245" s="54"/>
      <c r="BZ245" s="148"/>
      <c r="CA245" s="149"/>
      <c r="CB245" s="149"/>
      <c r="CC245" s="411">
        <f t="shared" si="429"/>
        <v>0</v>
      </c>
      <c r="CD245" s="23"/>
      <c r="CE245" s="54"/>
      <c r="CF245" s="54"/>
      <c r="CG245" s="54"/>
      <c r="CH245" s="148"/>
      <c r="CI245" s="149"/>
      <c r="CJ245" s="149"/>
      <c r="CK245" s="411">
        <f t="shared" si="430"/>
        <v>0</v>
      </c>
      <c r="CL245" s="23"/>
      <c r="CM245" s="54"/>
      <c r="CN245" s="54"/>
      <c r="CO245" s="54"/>
      <c r="CP245" s="148"/>
      <c r="CQ245" s="149"/>
      <c r="CR245" s="149"/>
      <c r="CS245" s="411">
        <f t="shared" si="431"/>
        <v>0</v>
      </c>
      <c r="CT245" s="23"/>
      <c r="CU245" s="54"/>
      <c r="CV245" s="54"/>
      <c r="CW245" s="54"/>
      <c r="CX245" s="148"/>
      <c r="CY245" s="149"/>
      <c r="CZ245" s="149"/>
      <c r="DA245" s="411">
        <f t="shared" si="1625"/>
        <v>0</v>
      </c>
      <c r="DB245" s="23"/>
      <c r="DC245" s="54"/>
      <c r="DD245" s="54"/>
      <c r="DE245" s="54"/>
      <c r="DF245" s="148"/>
      <c r="DG245" s="149"/>
      <c r="DH245" s="149"/>
      <c r="DI245" s="411">
        <f t="shared" si="433"/>
        <v>0</v>
      </c>
      <c r="DJ245" s="23"/>
      <c r="DK245" s="54"/>
      <c r="DL245" s="54"/>
      <c r="DM245" s="54"/>
      <c r="DN245" s="148"/>
      <c r="DO245" s="149"/>
      <c r="DP245" s="149"/>
      <c r="DQ245" s="411">
        <f t="shared" si="434"/>
        <v>0</v>
      </c>
      <c r="DR245" s="23"/>
      <c r="DS245" s="54"/>
      <c r="DT245" s="54"/>
      <c r="DU245" s="54"/>
      <c r="DV245" s="148"/>
      <c r="DW245" s="149"/>
      <c r="DX245" s="149"/>
      <c r="DY245" s="411">
        <f t="shared" si="435"/>
        <v>0</v>
      </c>
      <c r="DZ245" s="23"/>
      <c r="EA245" s="54"/>
      <c r="EB245" s="54"/>
      <c r="EC245" s="54"/>
      <c r="ED245" s="148"/>
      <c r="EE245" s="149"/>
      <c r="EF245" s="149"/>
      <c r="EG245" s="411">
        <f t="shared" si="436"/>
        <v>0</v>
      </c>
      <c r="EH245" s="23"/>
      <c r="EI245" s="54"/>
      <c r="EJ245" s="54"/>
      <c r="EK245" s="54"/>
      <c r="EL245" s="148"/>
      <c r="EM245" s="149"/>
      <c r="EN245" s="149"/>
      <c r="EO245" s="411">
        <f t="shared" si="840"/>
        <v>0</v>
      </c>
      <c r="EP245" s="23"/>
      <c r="EQ245" s="54"/>
      <c r="ER245" s="54"/>
      <c r="ES245" s="54"/>
      <c r="ET245" s="148"/>
      <c r="EU245" s="149"/>
      <c r="EV245" s="149"/>
      <c r="EW245" s="411">
        <f t="shared" si="438"/>
        <v>0</v>
      </c>
      <c r="EX245" s="23"/>
      <c r="EY245" s="54"/>
      <c r="EZ245" s="54"/>
      <c r="FA245" s="54"/>
      <c r="FB245" s="148"/>
      <c r="FC245" s="149"/>
      <c r="FD245" s="149"/>
      <c r="FE245" s="411">
        <f t="shared" si="439"/>
        <v>0</v>
      </c>
      <c r="FF245" s="23"/>
      <c r="FG245" s="54"/>
      <c r="FH245" s="54"/>
      <c r="FI245" s="54"/>
      <c r="FJ245" s="148"/>
      <c r="FK245" s="149"/>
      <c r="FL245" s="149"/>
      <c r="FM245" s="411">
        <f t="shared" si="440"/>
        <v>0</v>
      </c>
      <c r="FN245" s="23"/>
    </row>
    <row r="246" spans="1:170" ht="16">
      <c r="A246" s="99" t="s">
        <v>47</v>
      </c>
      <c r="B246" s="100"/>
      <c r="C246" s="104">
        <f t="shared" ref="C246:E246" si="2084">SUM(C221:C225,C227:C231,C233:C237,C239:C243,C245)</f>
        <v>0</v>
      </c>
      <c r="D246" s="104">
        <f t="shared" si="2084"/>
        <v>0</v>
      </c>
      <c r="E246" s="104">
        <f t="shared" si="2084"/>
        <v>0</v>
      </c>
      <c r="F246" s="108">
        <f>IFERROR(SUM(D246/E246),0)</f>
        <v>0</v>
      </c>
      <c r="G246" s="110">
        <f t="shared" ref="G246:H246" si="2085">SUM(G221:G225,G227:G231,G233:G237,G239:G243,G245)</f>
        <v>0</v>
      </c>
      <c r="H246" s="110">
        <f t="shared" si="2085"/>
        <v>0</v>
      </c>
      <c r="I246" s="112">
        <f t="shared" si="420"/>
        <v>0</v>
      </c>
      <c r="J246" s="100"/>
      <c r="K246" s="104">
        <f t="shared" ref="K246:M246" si="2086">SUM(K221:K225,K227:K231,K233:K237,K239:K243,K245)</f>
        <v>0</v>
      </c>
      <c r="L246" s="104">
        <f t="shared" si="2086"/>
        <v>0</v>
      </c>
      <c r="M246" s="104">
        <f t="shared" si="2086"/>
        <v>0</v>
      </c>
      <c r="N246" s="108">
        <f>IFERROR(SUM(L246/M246),0)</f>
        <v>0</v>
      </c>
      <c r="O246" s="110">
        <f t="shared" ref="O246:P246" si="2087">SUM(O221:O225,O227:O231,O233:O237,O239:O243,O245)</f>
        <v>0</v>
      </c>
      <c r="P246" s="110">
        <f t="shared" si="2087"/>
        <v>0</v>
      </c>
      <c r="Q246" s="112">
        <f t="shared" si="421"/>
        <v>0</v>
      </c>
      <c r="R246" s="100"/>
      <c r="S246" s="104">
        <f t="shared" ref="S246:U246" si="2088">SUM(S221:S225,S227:S231,S233:S237,S239:S243,S245)</f>
        <v>0</v>
      </c>
      <c r="T246" s="104">
        <f t="shared" si="2088"/>
        <v>0</v>
      </c>
      <c r="U246" s="104">
        <f t="shared" si="2088"/>
        <v>0</v>
      </c>
      <c r="V246" s="108">
        <f>IFERROR(SUM(T246/U246),0)</f>
        <v>0</v>
      </c>
      <c r="W246" s="110">
        <f t="shared" ref="W246:X246" si="2089">SUM(W221:W225,W227:W231,W233:W237,W239:W243,W245)</f>
        <v>0</v>
      </c>
      <c r="X246" s="110">
        <f t="shared" si="2089"/>
        <v>0</v>
      </c>
      <c r="Y246" s="112">
        <f t="shared" si="422"/>
        <v>0</v>
      </c>
      <c r="Z246" s="100"/>
      <c r="AA246" s="104">
        <f t="shared" ref="AA246:AC246" si="2090">SUM(AA221:AA225,AA227:AA231,AA233:AA237,AA239:AA243,AA245)</f>
        <v>120</v>
      </c>
      <c r="AB246" s="104">
        <f t="shared" si="2090"/>
        <v>5219</v>
      </c>
      <c r="AC246" s="104">
        <f t="shared" si="2090"/>
        <v>417</v>
      </c>
      <c r="AD246" s="108">
        <f>IFERROR(SUM(AB246/AC246),0)</f>
        <v>12.515587529976019</v>
      </c>
      <c r="AE246" s="110">
        <f t="shared" ref="AE246:AF246" si="2091">SUM(AE221:AE225,AE227:AE231,AE233:AE237,AE239:AE243,AE245)</f>
        <v>8449</v>
      </c>
      <c r="AF246" s="110">
        <f t="shared" si="2091"/>
        <v>2844</v>
      </c>
      <c r="AG246" s="112">
        <f t="shared" si="423"/>
        <v>0.33660788258965557</v>
      </c>
      <c r="AH246" s="100"/>
      <c r="AI246" s="104">
        <f t="shared" ref="AI246:AK246" si="2092">SUM(AI221:AI225,AI227:AI231,AI233:AI237,AI239:AI243,AI245)</f>
        <v>35.700000000000003</v>
      </c>
      <c r="AJ246" s="104">
        <f t="shared" si="2092"/>
        <v>1639</v>
      </c>
      <c r="AK246" s="104">
        <f t="shared" si="2092"/>
        <v>129</v>
      </c>
      <c r="AL246" s="108">
        <f>IFERROR(SUM(AJ246/AK246),0)</f>
        <v>12.705426356589147</v>
      </c>
      <c r="AM246" s="110">
        <f t="shared" ref="AM246:AN246" si="2093">SUM(AM221:AM225,AM227:AM231,AM233:AM237,AM239:AM243,AM245)</f>
        <v>2120</v>
      </c>
      <c r="AN246" s="110">
        <f t="shared" si="2093"/>
        <v>1029</v>
      </c>
      <c r="AO246" s="112">
        <f t="shared" si="1915"/>
        <v>0.48537735849056601</v>
      </c>
      <c r="AP246" s="100"/>
      <c r="AQ246" s="104">
        <f t="shared" ref="AQ246:AS246" si="2094">SUM(AQ221:AQ225,AQ227:AQ231,AQ233:AQ237,AQ239:AQ243,AQ245)</f>
        <v>117</v>
      </c>
      <c r="AR246" s="104">
        <f t="shared" si="2094"/>
        <v>5149</v>
      </c>
      <c r="AS246" s="104">
        <f t="shared" si="2094"/>
        <v>294</v>
      </c>
      <c r="AT246" s="108">
        <f>IFERROR(SUM(AR246/AS246),0)</f>
        <v>17.513605442176871</v>
      </c>
      <c r="AU246" s="110">
        <f t="shared" ref="AU246:AV246" si="2095">SUM(AU221:AU225,AU227:AU231,AU233:AU237,AU239:AU243,AU245)</f>
        <v>5602</v>
      </c>
      <c r="AV246" s="110">
        <f t="shared" si="2095"/>
        <v>273</v>
      </c>
      <c r="AW246" s="112">
        <f t="shared" si="425"/>
        <v>4.8732595501606572E-2</v>
      </c>
      <c r="AX246" s="100"/>
      <c r="AY246" s="104">
        <f t="shared" ref="AY246:BA246" si="2096">SUM(AY221:AY225,AY227:AY231,AY233:AY237,AY239:AY243,AY245)</f>
        <v>0</v>
      </c>
      <c r="AZ246" s="104">
        <f t="shared" si="2096"/>
        <v>0</v>
      </c>
      <c r="BA246" s="104">
        <f t="shared" si="2096"/>
        <v>0</v>
      </c>
      <c r="BB246" s="108">
        <f>IFERROR(SUM(AZ246/BA246),0)</f>
        <v>0</v>
      </c>
      <c r="BC246" s="110">
        <f t="shared" ref="BC246:BD246" si="2097">SUM(BC221:BC225,BC227:BC231,BC233:BC237,BC239:BC243,BC245)</f>
        <v>0</v>
      </c>
      <c r="BD246" s="110">
        <f t="shared" si="2097"/>
        <v>0</v>
      </c>
      <c r="BE246" s="112">
        <f t="shared" si="426"/>
        <v>0</v>
      </c>
      <c r="BF246" s="100"/>
      <c r="BG246" s="104">
        <f t="shared" ref="BG246:BI246" si="2098">SUM(BG221:BG225,BG227:BG231,BG233:BG237,BG239:BG243,BG245)</f>
        <v>0</v>
      </c>
      <c r="BH246" s="104">
        <f t="shared" si="2098"/>
        <v>0</v>
      </c>
      <c r="BI246" s="104">
        <f t="shared" si="2098"/>
        <v>0</v>
      </c>
      <c r="BJ246" s="108">
        <f>IFERROR(SUM(BH246/BI246),0)</f>
        <v>0</v>
      </c>
      <c r="BK246" s="110">
        <f t="shared" ref="BK246:BL246" si="2099">SUM(BK221:BK225,BK227:BK231,BK233:BK237,BK239:BK243,BK245)</f>
        <v>0</v>
      </c>
      <c r="BL246" s="110">
        <f t="shared" si="2099"/>
        <v>0</v>
      </c>
      <c r="BM246" s="112">
        <f t="shared" si="427"/>
        <v>0</v>
      </c>
      <c r="BN246" s="100"/>
      <c r="BO246" s="104">
        <f t="shared" ref="BO246:BQ246" si="2100">SUM(BO221:BO225,BO227:BO231,BO233:BO237,BO239:BO243,BO245)</f>
        <v>40.599999999999994</v>
      </c>
      <c r="BP246" s="104">
        <f t="shared" si="2100"/>
        <v>2390</v>
      </c>
      <c r="BQ246" s="104">
        <f t="shared" si="2100"/>
        <v>129</v>
      </c>
      <c r="BR246" s="108">
        <f>IFERROR(SUM(BP246/BQ246),0)</f>
        <v>18.527131782945737</v>
      </c>
      <c r="BS246" s="110">
        <f t="shared" ref="BS246:BT246" si="2101">SUM(BS221:BS225,BS227:BS231,BS233:BS237,BS239:BS243,BS245)</f>
        <v>2227</v>
      </c>
      <c r="BT246" s="110">
        <f t="shared" si="2101"/>
        <v>398</v>
      </c>
      <c r="BU246" s="112">
        <f t="shared" si="1616"/>
        <v>0.17871576111360574</v>
      </c>
      <c r="BV246" s="100"/>
      <c r="BW246" s="104">
        <f t="shared" ref="BW246:BY246" si="2102">SUM(BW221:BW225,BW227:BW231,BW233:BW237,BW239:BW243,BW245)</f>
        <v>75.86</v>
      </c>
      <c r="BX246" s="104">
        <f t="shared" si="2102"/>
        <v>4452</v>
      </c>
      <c r="BY246" s="104">
        <f t="shared" si="2102"/>
        <v>257</v>
      </c>
      <c r="BZ246" s="108">
        <f>IFERROR(SUM(BX246/BY246),0)</f>
        <v>17.322957198443579</v>
      </c>
      <c r="CA246" s="110">
        <f t="shared" ref="CA246:CB246" si="2103">SUM(CA221:CA225,CA227:CA231,CA233:CA237,CA239:CA243,CA245)</f>
        <v>4021</v>
      </c>
      <c r="CB246" s="110">
        <f t="shared" si="2103"/>
        <v>594</v>
      </c>
      <c r="CC246" s="112">
        <f t="shared" si="429"/>
        <v>0.14772444665506093</v>
      </c>
      <c r="CD246" s="100"/>
      <c r="CE246" s="104">
        <f t="shared" ref="CE246:CG246" si="2104">SUM(CE221:CE225,CE227:CE231,CE233:CE237,CE239:CE243,CE245)</f>
        <v>115.5</v>
      </c>
      <c r="CF246" s="104">
        <f t="shared" si="2104"/>
        <v>5648</v>
      </c>
      <c r="CG246" s="104">
        <f t="shared" si="2104"/>
        <v>335</v>
      </c>
      <c r="CH246" s="108">
        <f>IFERROR(SUM(CF246/CG246),0)</f>
        <v>16.859701492537315</v>
      </c>
      <c r="CI246" s="110">
        <f t="shared" ref="CI246:CJ246" si="2105">SUM(CI221:CI225,CI227:CI231,CI233:CI237,CI239:CI243,CI245)</f>
        <v>7229</v>
      </c>
      <c r="CJ246" s="110">
        <f t="shared" si="2105"/>
        <v>2407</v>
      </c>
      <c r="CK246" s="112">
        <f t="shared" si="430"/>
        <v>0.33296444874809794</v>
      </c>
      <c r="CL246" s="100"/>
      <c r="CM246" s="104">
        <f t="shared" ref="CM246:CO246" si="2106">SUM(CM221:CM225,CM227:CM231,CM233:CM237,CM239:CM243,CM245)</f>
        <v>0</v>
      </c>
      <c r="CN246" s="104">
        <f t="shared" si="2106"/>
        <v>0</v>
      </c>
      <c r="CO246" s="108">
        <f t="shared" si="2106"/>
        <v>0</v>
      </c>
      <c r="CP246" s="108">
        <f>IFERROR(SUM(CN246/CO246),0)</f>
        <v>0</v>
      </c>
      <c r="CQ246" s="110">
        <f t="shared" ref="CQ246:CR246" si="2107">SUM(CQ221:CQ225,CQ227:CQ231,CQ233:CQ237,CQ239:CQ243,CQ245)</f>
        <v>0</v>
      </c>
      <c r="CR246" s="104">
        <f t="shared" si="2107"/>
        <v>0</v>
      </c>
      <c r="CS246" s="112">
        <f t="shared" si="431"/>
        <v>0</v>
      </c>
      <c r="CT246" s="100"/>
      <c r="CU246" s="104">
        <f t="shared" ref="CU246:CW246" si="2108">SUM(CU221:CU225,CU227:CU231,CU233:CU237,CU239:CU243,CU245)</f>
        <v>90.399999999999991</v>
      </c>
      <c r="CV246" s="104">
        <f t="shared" si="2108"/>
        <v>4648</v>
      </c>
      <c r="CW246" s="108">
        <f t="shared" si="2108"/>
        <v>280</v>
      </c>
      <c r="CX246" s="108">
        <f>IFERROR(SUM(CV246/CW246),0)</f>
        <v>16.600000000000001</v>
      </c>
      <c r="CY246" s="110">
        <f t="shared" ref="CY246:CZ246" si="2109">SUM(CY221:CY225,CY227:CY231,CY233:CY237,CY239:CY243,CY245)</f>
        <v>5349</v>
      </c>
      <c r="CZ246" s="104">
        <f t="shared" si="2109"/>
        <v>1085</v>
      </c>
      <c r="DA246" s="112">
        <f t="shared" si="1625"/>
        <v>0.20284165264535428</v>
      </c>
      <c r="DB246" s="100"/>
      <c r="DC246" s="104">
        <f t="shared" ref="DC246:DE246" si="2110">SUM(DC221:DC225,DC227:DC231,DC233:DC237,DC239:DC243,DC245)</f>
        <v>70.999999999999986</v>
      </c>
      <c r="DD246" s="104">
        <f t="shared" si="2110"/>
        <v>2745</v>
      </c>
      <c r="DE246" s="108">
        <f t="shared" si="2110"/>
        <v>149</v>
      </c>
      <c r="DF246" s="108">
        <f>IFERROR(SUM(DD246/DE246),0)</f>
        <v>18.422818791946309</v>
      </c>
      <c r="DG246" s="110">
        <f t="shared" ref="DG246:DH246" si="2111">SUM(DG221:DG225,DG227:DG231,DG233:DG237,DG239:DG243,DG245)</f>
        <v>3010</v>
      </c>
      <c r="DH246" s="104">
        <f t="shared" si="2111"/>
        <v>461</v>
      </c>
      <c r="DI246" s="112">
        <f t="shared" si="433"/>
        <v>0.15315614617940199</v>
      </c>
      <c r="DJ246" s="100"/>
      <c r="DK246" s="104">
        <f t="shared" ref="DK246:DM246" si="2112">SUM(DK221:DK225,DK227:DK231,DK233:DK237,DK239:DK243,DK245)</f>
        <v>0</v>
      </c>
      <c r="DL246" s="104">
        <f t="shared" si="2112"/>
        <v>0</v>
      </c>
      <c r="DM246" s="108">
        <f t="shared" si="2112"/>
        <v>0</v>
      </c>
      <c r="DN246" s="108">
        <f>IFERROR(SUM(DL246/DM246),0)</f>
        <v>0</v>
      </c>
      <c r="DO246" s="110">
        <f t="shared" ref="DO246:DP246" si="2113">SUM(DO221:DO225,DO227:DO231,DO233:DO237,DO239:DO243,DO245)</f>
        <v>0</v>
      </c>
      <c r="DP246" s="104">
        <f t="shared" si="2113"/>
        <v>0</v>
      </c>
      <c r="DQ246" s="112">
        <f t="shared" si="434"/>
        <v>0</v>
      </c>
      <c r="DR246" s="100"/>
      <c r="DS246" s="104">
        <f t="shared" ref="DS246:DU246" si="2114">SUM(DS221:DS225,DS227:DS231,DS233:DS237,DS239:DS243,DS245)</f>
        <v>51.699999999999996</v>
      </c>
      <c r="DT246" s="104">
        <f t="shared" si="2114"/>
        <v>1441</v>
      </c>
      <c r="DU246" s="108">
        <f t="shared" si="2114"/>
        <v>128</v>
      </c>
      <c r="DV246" s="108">
        <f>IFERROR(SUM(DT246/DU246),0)</f>
        <v>11.2578125</v>
      </c>
      <c r="DW246" s="110">
        <f t="shared" ref="DW246:DX246" si="2115">SUM(DW221:DW225,DW227:DW231,DW233:DW237,DW239:DW243,DW245)</f>
        <v>1893</v>
      </c>
      <c r="DX246" s="104">
        <f t="shared" si="2115"/>
        <v>272</v>
      </c>
      <c r="DY246" s="112">
        <f t="shared" si="435"/>
        <v>0.14368726888536715</v>
      </c>
      <c r="DZ246" s="100"/>
      <c r="EA246" s="104">
        <f t="shared" ref="EA246:EC246" si="2116">SUM(EA221:EA225,EA227:EA231,EA233:EA237,EA239:EA243,EA245)</f>
        <v>55.899999999999991</v>
      </c>
      <c r="EB246" s="104">
        <f t="shared" si="2116"/>
        <v>2955</v>
      </c>
      <c r="EC246" s="108">
        <f t="shared" si="2116"/>
        <v>233</v>
      </c>
      <c r="ED246" s="108">
        <f>IFERROR(SUM(EB246/EC246),0)</f>
        <v>12.682403433476395</v>
      </c>
      <c r="EE246" s="110">
        <f t="shared" ref="EE246:EF246" si="2117">SUM(EE221:EE225,EE227:EE231,EE233:EE237,EE239:EE243,EE245)</f>
        <v>4482</v>
      </c>
      <c r="EF246" s="104">
        <f t="shared" si="2117"/>
        <v>2021</v>
      </c>
      <c r="EG246" s="112">
        <f t="shared" si="436"/>
        <v>0.45091477019187864</v>
      </c>
      <c r="EH246" s="100"/>
      <c r="EI246" s="104">
        <f t="shared" ref="EI246:EK246" si="2118">SUM(EI221:EI225,EI227:EI231,EI233:EI237,EI239:EI243,EI245)</f>
        <v>37</v>
      </c>
      <c r="EJ246" s="104">
        <f t="shared" si="2118"/>
        <v>1767</v>
      </c>
      <c r="EK246" s="108">
        <f t="shared" si="2118"/>
        <v>73</v>
      </c>
      <c r="EL246" s="108">
        <f>IFERROR(SUM(EJ246/EK246),0)</f>
        <v>24.205479452054796</v>
      </c>
      <c r="EM246" s="110">
        <f t="shared" ref="EM246:EN246" si="2119">SUM(EM221:EM225,EM227:EM231,EM233:EM237,EM239:EM243,EM245)</f>
        <v>1555</v>
      </c>
      <c r="EN246" s="104">
        <f t="shared" si="2119"/>
        <v>-4</v>
      </c>
      <c r="EO246" s="112">
        <f t="shared" si="840"/>
        <v>-2.572347266881029E-3</v>
      </c>
      <c r="EP246" s="100"/>
      <c r="EQ246" s="104">
        <f t="shared" ref="EQ246:ES246" si="2120">SUM(EQ221:EQ225,EQ227:EQ231,EQ233:EQ237,EQ239:EQ243,EQ245)</f>
        <v>46.5</v>
      </c>
      <c r="ER246" s="104">
        <f t="shared" si="2120"/>
        <v>2667</v>
      </c>
      <c r="ES246" s="108">
        <f t="shared" si="2120"/>
        <v>98</v>
      </c>
      <c r="ET246" s="108">
        <f>IFERROR(SUM(ER246/ES246),0)</f>
        <v>27.214285714285715</v>
      </c>
      <c r="EU246" s="110">
        <f t="shared" ref="EU246:EV246" si="2121">SUM(EU221:EU225,EU227:EU231,EU233:EU237,EU239:EU243,EU245)</f>
        <v>3030</v>
      </c>
      <c r="EV246" s="104">
        <f t="shared" si="2121"/>
        <v>872</v>
      </c>
      <c r="EW246" s="112">
        <f t="shared" si="438"/>
        <v>0.28778877887788779</v>
      </c>
      <c r="EX246" s="100"/>
      <c r="EY246" s="104">
        <f t="shared" ref="EY246:FA246" si="2122">SUM(EY221:EY225,EY227:EY231,EY233:EY237,EY239:EY243,EY245)</f>
        <v>0</v>
      </c>
      <c r="EZ246" s="104">
        <f t="shared" si="2122"/>
        <v>0</v>
      </c>
      <c r="FA246" s="108">
        <f t="shared" si="2122"/>
        <v>0</v>
      </c>
      <c r="FB246" s="108">
        <f>IFERROR(SUM(EZ246/FA246),0)</f>
        <v>0</v>
      </c>
      <c r="FC246" s="110">
        <f t="shared" ref="FC246:FD246" si="2123">SUM(FC221:FC225,FC227:FC231,FC233:FC237,FC239:FC243,FC245)</f>
        <v>0</v>
      </c>
      <c r="FD246" s="104">
        <f t="shared" si="2123"/>
        <v>0</v>
      </c>
      <c r="FE246" s="112">
        <f t="shared" si="439"/>
        <v>0</v>
      </c>
      <c r="FF246" s="100"/>
      <c r="FG246" s="104">
        <f t="shared" ref="FG246:FI246" si="2124">SUM(FG221:FG225,FG227:FG231,FG233:FG237,FG239:FG243,FG245)</f>
        <v>69.2</v>
      </c>
      <c r="FH246" s="104">
        <f t="shared" si="2124"/>
        <v>1851</v>
      </c>
      <c r="FI246" s="108">
        <f t="shared" si="2124"/>
        <v>167</v>
      </c>
      <c r="FJ246" s="108">
        <f>IFERROR(SUM(FH246/FI246),0)</f>
        <v>11.083832335329342</v>
      </c>
      <c r="FK246" s="110">
        <f t="shared" ref="FK246:FL246" si="2125">SUM(FK221:FK225,FK227:FK231,FK233:FK237,FK239:FK243,FK245)</f>
        <v>3098</v>
      </c>
      <c r="FL246" s="104">
        <f t="shared" si="2125"/>
        <v>921</v>
      </c>
      <c r="FM246" s="112">
        <f t="shared" si="440"/>
        <v>0.29728857327307939</v>
      </c>
      <c r="FN246" s="100"/>
    </row>
    <row r="247" spans="1:170" ht="16">
      <c r="A247" s="416">
        <v>42644</v>
      </c>
      <c r="B247" s="168"/>
      <c r="C247" s="171"/>
      <c r="D247" s="171"/>
      <c r="E247" s="171"/>
      <c r="F247" s="143"/>
      <c r="G247" s="172"/>
      <c r="H247" s="172"/>
      <c r="I247" s="417">
        <f t="shared" si="420"/>
        <v>0</v>
      </c>
      <c r="J247" s="168"/>
      <c r="K247" s="169"/>
      <c r="L247" s="169"/>
      <c r="M247" s="169"/>
      <c r="N247" s="143"/>
      <c r="O247" s="145"/>
      <c r="P247" s="145"/>
      <c r="Q247" s="417">
        <f t="shared" si="421"/>
        <v>0</v>
      </c>
      <c r="R247" s="168"/>
      <c r="S247" s="169"/>
      <c r="T247" s="169"/>
      <c r="U247" s="169"/>
      <c r="V247" s="143"/>
      <c r="W247" s="145"/>
      <c r="X247" s="145"/>
      <c r="Y247" s="417">
        <f t="shared" si="422"/>
        <v>0</v>
      </c>
      <c r="Z247" s="168"/>
      <c r="AA247" s="169"/>
      <c r="AB247" s="169"/>
      <c r="AC247" s="169"/>
      <c r="AD247" s="143"/>
      <c r="AE247" s="145"/>
      <c r="AF247" s="145"/>
      <c r="AG247" s="417">
        <f t="shared" si="423"/>
        <v>0</v>
      </c>
      <c r="AH247" s="168"/>
      <c r="AI247" s="169"/>
      <c r="AJ247" s="169"/>
      <c r="AK247" s="169"/>
      <c r="AL247" s="143"/>
      <c r="AM247" s="145"/>
      <c r="AN247" s="145"/>
      <c r="AO247" s="417">
        <f t="shared" si="1915"/>
        <v>0</v>
      </c>
      <c r="AP247" s="168"/>
      <c r="AQ247" s="169"/>
      <c r="AR247" s="169"/>
      <c r="AS247" s="169"/>
      <c r="AT247" s="143"/>
      <c r="AU247" s="145"/>
      <c r="AV247" s="145"/>
      <c r="AW247" s="417">
        <f t="shared" si="425"/>
        <v>0</v>
      </c>
      <c r="AX247" s="168"/>
      <c r="AY247" s="169"/>
      <c r="AZ247" s="169"/>
      <c r="BA247" s="169"/>
      <c r="BB247" s="143"/>
      <c r="BC247" s="145"/>
      <c r="BD247" s="145"/>
      <c r="BE247" s="417">
        <f t="shared" si="426"/>
        <v>0</v>
      </c>
      <c r="BF247" s="168"/>
      <c r="BG247" s="171"/>
      <c r="BH247" s="171"/>
      <c r="BI247" s="171"/>
      <c r="BJ247" s="143"/>
      <c r="BK247" s="172"/>
      <c r="BL247" s="172"/>
      <c r="BM247" s="417">
        <f t="shared" si="427"/>
        <v>0</v>
      </c>
      <c r="BN247" s="168"/>
      <c r="BO247" s="169"/>
      <c r="BP247" s="169"/>
      <c r="BQ247" s="169"/>
      <c r="BR247" s="143"/>
      <c r="BS247" s="145"/>
      <c r="BT247" s="145"/>
      <c r="BU247" s="417">
        <f t="shared" si="1616"/>
        <v>0</v>
      </c>
      <c r="BV247" s="168"/>
      <c r="BW247" s="171"/>
      <c r="BX247" s="171"/>
      <c r="BY247" s="171"/>
      <c r="BZ247" s="143"/>
      <c r="CA247" s="172"/>
      <c r="CB247" s="172"/>
      <c r="CC247" s="417">
        <f t="shared" si="429"/>
        <v>0</v>
      </c>
      <c r="CD247" s="168"/>
      <c r="CE247" s="169"/>
      <c r="CF247" s="169"/>
      <c r="CG247" s="169"/>
      <c r="CH247" s="143"/>
      <c r="CI247" s="145"/>
      <c r="CJ247" s="145"/>
      <c r="CK247" s="417">
        <f t="shared" si="430"/>
        <v>0</v>
      </c>
      <c r="CL247" s="168"/>
      <c r="CM247" s="171"/>
      <c r="CN247" s="171"/>
      <c r="CO247" s="171"/>
      <c r="CP247" s="143"/>
      <c r="CQ247" s="172"/>
      <c r="CR247" s="172"/>
      <c r="CS247" s="417">
        <f t="shared" si="431"/>
        <v>0</v>
      </c>
      <c r="CT247" s="168"/>
      <c r="CU247" s="171"/>
      <c r="CV247" s="171"/>
      <c r="CW247" s="171"/>
      <c r="CX247" s="143"/>
      <c r="CY247" s="172"/>
      <c r="CZ247" s="172"/>
      <c r="DA247" s="417">
        <f t="shared" si="1625"/>
        <v>0</v>
      </c>
      <c r="DB247" s="168"/>
      <c r="DC247" s="169"/>
      <c r="DD247" s="169"/>
      <c r="DE247" s="169"/>
      <c r="DF247" s="143"/>
      <c r="DG247" s="145"/>
      <c r="DH247" s="145"/>
      <c r="DI247" s="417">
        <f t="shared" si="433"/>
        <v>0</v>
      </c>
      <c r="DJ247" s="168"/>
      <c r="DK247" s="169"/>
      <c r="DL247" s="169"/>
      <c r="DM247" s="169"/>
      <c r="DN247" s="143"/>
      <c r="DO247" s="145"/>
      <c r="DP247" s="145"/>
      <c r="DQ247" s="417">
        <f t="shared" si="434"/>
        <v>0</v>
      </c>
      <c r="DR247" s="168"/>
      <c r="DS247" s="169"/>
      <c r="DT247" s="169"/>
      <c r="DU247" s="169"/>
      <c r="DV247" s="143"/>
      <c r="DW247" s="145"/>
      <c r="DX247" s="145"/>
      <c r="DY247" s="417">
        <f t="shared" si="435"/>
        <v>0</v>
      </c>
      <c r="DZ247" s="168"/>
      <c r="EA247" s="169"/>
      <c r="EB247" s="169"/>
      <c r="EC247" s="169"/>
      <c r="ED247" s="143"/>
      <c r="EE247" s="145"/>
      <c r="EF247" s="145"/>
      <c r="EG247" s="417">
        <f t="shared" si="436"/>
        <v>0</v>
      </c>
      <c r="EH247" s="168"/>
      <c r="EI247" s="169"/>
      <c r="EJ247" s="169"/>
      <c r="EK247" s="169"/>
      <c r="EL247" s="143"/>
      <c r="EM247" s="145"/>
      <c r="EN247" s="145"/>
      <c r="EO247" s="417">
        <f t="shared" si="840"/>
        <v>0</v>
      </c>
      <c r="EP247" s="168"/>
      <c r="EQ247" s="169"/>
      <c r="ER247" s="169"/>
      <c r="ES247" s="169"/>
      <c r="ET247" s="143"/>
      <c r="EU247" s="145"/>
      <c r="EV247" s="145"/>
      <c r="EW247" s="417">
        <f t="shared" si="438"/>
        <v>0</v>
      </c>
      <c r="EX247" s="168"/>
      <c r="EY247" s="169"/>
      <c r="EZ247" s="169"/>
      <c r="FA247" s="169"/>
      <c r="FB247" s="143"/>
      <c r="FC247" s="145"/>
      <c r="FD247" s="145"/>
      <c r="FE247" s="417">
        <f t="shared" si="439"/>
        <v>0</v>
      </c>
      <c r="FF247" s="168"/>
      <c r="FG247" s="169"/>
      <c r="FH247" s="169"/>
      <c r="FI247" s="169"/>
      <c r="FJ247" s="143"/>
      <c r="FK247" s="145"/>
      <c r="FL247" s="145"/>
      <c r="FM247" s="417">
        <f t="shared" si="440"/>
        <v>0</v>
      </c>
      <c r="FN247" s="168"/>
    </row>
    <row r="248" spans="1:170" ht="16">
      <c r="A248" s="416">
        <v>42645</v>
      </c>
      <c r="B248" s="168"/>
      <c r="C248" s="169"/>
      <c r="D248" s="169"/>
      <c r="E248" s="169"/>
      <c r="F248" s="143"/>
      <c r="G248" s="145"/>
      <c r="H248" s="145"/>
      <c r="I248" s="170">
        <f t="shared" si="420"/>
        <v>0</v>
      </c>
      <c r="J248" s="168"/>
      <c r="K248" s="169"/>
      <c r="L248" s="169"/>
      <c r="M248" s="169"/>
      <c r="N248" s="143"/>
      <c r="O248" s="145"/>
      <c r="P248" s="145"/>
      <c r="Q248" s="170">
        <f t="shared" si="421"/>
        <v>0</v>
      </c>
      <c r="R248" s="168"/>
      <c r="S248" s="169"/>
      <c r="T248" s="169"/>
      <c r="U248" s="169"/>
      <c r="V248" s="143"/>
      <c r="W248" s="145"/>
      <c r="X248" s="145"/>
      <c r="Y248" s="170">
        <f t="shared" si="422"/>
        <v>0</v>
      </c>
      <c r="Z248" s="168"/>
      <c r="AA248" s="169"/>
      <c r="AB248" s="169"/>
      <c r="AC248" s="169"/>
      <c r="AD248" s="143"/>
      <c r="AE248" s="145"/>
      <c r="AF248" s="145"/>
      <c r="AG248" s="170">
        <f t="shared" si="423"/>
        <v>0</v>
      </c>
      <c r="AH248" s="168"/>
      <c r="AI248" s="169"/>
      <c r="AJ248" s="169"/>
      <c r="AK248" s="169"/>
      <c r="AL248" s="143"/>
      <c r="AM248" s="145"/>
      <c r="AN248" s="145"/>
      <c r="AO248" s="170">
        <f t="shared" si="1915"/>
        <v>0</v>
      </c>
      <c r="AP248" s="168"/>
      <c r="AQ248" s="169"/>
      <c r="AR248" s="169"/>
      <c r="AS248" s="169"/>
      <c r="AT248" s="143"/>
      <c r="AU248" s="145"/>
      <c r="AV248" s="145"/>
      <c r="AW248" s="170">
        <f t="shared" si="425"/>
        <v>0</v>
      </c>
      <c r="AX248" s="168"/>
      <c r="AY248" s="169"/>
      <c r="AZ248" s="169"/>
      <c r="BA248" s="169"/>
      <c r="BB248" s="143"/>
      <c r="BC248" s="145"/>
      <c r="BD248" s="145"/>
      <c r="BE248" s="170">
        <f t="shared" si="426"/>
        <v>0</v>
      </c>
      <c r="BF248" s="168"/>
      <c r="BG248" s="169"/>
      <c r="BH248" s="169"/>
      <c r="BI248" s="169"/>
      <c r="BJ248" s="143"/>
      <c r="BK248" s="145"/>
      <c r="BL248" s="145"/>
      <c r="BM248" s="170">
        <f t="shared" si="427"/>
        <v>0</v>
      </c>
      <c r="BN248" s="168"/>
      <c r="BO248" s="171"/>
      <c r="BP248" s="169"/>
      <c r="BQ248" s="169"/>
      <c r="BR248" s="143"/>
      <c r="BS248" s="145"/>
      <c r="BT248" s="145"/>
      <c r="BU248" s="170">
        <f t="shared" si="1616"/>
        <v>0</v>
      </c>
      <c r="BV248" s="168"/>
      <c r="BW248" s="171"/>
      <c r="BX248" s="171"/>
      <c r="BY248" s="171"/>
      <c r="BZ248" s="143"/>
      <c r="CA248" s="145"/>
      <c r="CB248" s="145"/>
      <c r="CC248" s="170">
        <f t="shared" si="429"/>
        <v>0</v>
      </c>
      <c r="CD248" s="168"/>
      <c r="CE248" s="169"/>
      <c r="CF248" s="169"/>
      <c r="CG248" s="169"/>
      <c r="CH248" s="143"/>
      <c r="CI248" s="145"/>
      <c r="CJ248" s="145"/>
      <c r="CK248" s="170">
        <f t="shared" si="430"/>
        <v>0</v>
      </c>
      <c r="CL248" s="168"/>
      <c r="CM248" s="169"/>
      <c r="CN248" s="169"/>
      <c r="CO248" s="169"/>
      <c r="CP248" s="143"/>
      <c r="CQ248" s="145"/>
      <c r="CR248" s="145"/>
      <c r="CS248" s="170">
        <f t="shared" si="431"/>
        <v>0</v>
      </c>
      <c r="CT248" s="168"/>
      <c r="CU248" s="171"/>
      <c r="CV248" s="171"/>
      <c r="CW248" s="171"/>
      <c r="CX248" s="143"/>
      <c r="CY248" s="145"/>
      <c r="CZ248" s="145"/>
      <c r="DA248" s="170">
        <f t="shared" si="1625"/>
        <v>0</v>
      </c>
      <c r="DB248" s="168"/>
      <c r="DC248" s="169"/>
      <c r="DD248" s="169"/>
      <c r="DE248" s="169"/>
      <c r="DF248" s="143"/>
      <c r="DG248" s="145"/>
      <c r="DH248" s="145"/>
      <c r="DI248" s="170">
        <f t="shared" si="433"/>
        <v>0</v>
      </c>
      <c r="DJ248" s="168"/>
      <c r="DK248" s="169"/>
      <c r="DL248" s="169"/>
      <c r="DM248" s="169"/>
      <c r="DN248" s="143"/>
      <c r="DO248" s="145"/>
      <c r="DP248" s="145"/>
      <c r="DQ248" s="170">
        <f t="shared" si="434"/>
        <v>0</v>
      </c>
      <c r="DR248" s="168"/>
      <c r="DS248" s="169"/>
      <c r="DT248" s="169"/>
      <c r="DU248" s="169"/>
      <c r="DV248" s="143"/>
      <c r="DW248" s="145"/>
      <c r="DX248" s="145"/>
      <c r="DY248" s="170">
        <f t="shared" si="435"/>
        <v>0</v>
      </c>
      <c r="DZ248" s="168"/>
      <c r="EA248" s="169"/>
      <c r="EB248" s="169"/>
      <c r="EC248" s="169"/>
      <c r="ED248" s="143"/>
      <c r="EE248" s="145"/>
      <c r="EF248" s="145"/>
      <c r="EG248" s="170">
        <f t="shared" si="436"/>
        <v>0</v>
      </c>
      <c r="EH248" s="168"/>
      <c r="EI248" s="169"/>
      <c r="EJ248" s="169"/>
      <c r="EK248" s="169"/>
      <c r="EL248" s="143"/>
      <c r="EM248" s="145"/>
      <c r="EN248" s="145"/>
      <c r="EO248" s="170">
        <f t="shared" si="840"/>
        <v>0</v>
      </c>
      <c r="EP248" s="168"/>
      <c r="EQ248" s="169"/>
      <c r="ER248" s="169"/>
      <c r="ES248" s="169"/>
      <c r="ET248" s="143"/>
      <c r="EU248" s="145"/>
      <c r="EV248" s="145"/>
      <c r="EW248" s="170">
        <f t="shared" si="438"/>
        <v>0</v>
      </c>
      <c r="EX248" s="168"/>
      <c r="EY248" s="169"/>
      <c r="EZ248" s="169"/>
      <c r="FA248" s="169"/>
      <c r="FB248" s="143"/>
      <c r="FC248" s="145"/>
      <c r="FD248" s="145"/>
      <c r="FE248" s="170">
        <f t="shared" si="439"/>
        <v>0</v>
      </c>
      <c r="FF248" s="168"/>
      <c r="FG248" s="169"/>
      <c r="FH248" s="169"/>
      <c r="FI248" s="169"/>
      <c r="FJ248" s="143"/>
      <c r="FK248" s="145"/>
      <c r="FL248" s="145"/>
      <c r="FM248" s="170">
        <f t="shared" si="440"/>
        <v>0</v>
      </c>
      <c r="FN248" s="168"/>
    </row>
    <row r="249" spans="1:170" ht="16">
      <c r="A249" s="416">
        <v>42646</v>
      </c>
      <c r="B249" s="168"/>
      <c r="C249" s="173"/>
      <c r="D249" s="173"/>
      <c r="E249" s="173"/>
      <c r="F249" s="174"/>
      <c r="G249" s="18"/>
      <c r="H249" s="18"/>
      <c r="I249" s="175">
        <f t="shared" si="420"/>
        <v>0</v>
      </c>
      <c r="J249" s="168"/>
      <c r="K249" s="173"/>
      <c r="L249" s="173"/>
      <c r="M249" s="173"/>
      <c r="N249" s="174"/>
      <c r="O249" s="18"/>
      <c r="P249" s="18"/>
      <c r="Q249" s="175">
        <f t="shared" si="421"/>
        <v>0</v>
      </c>
      <c r="R249" s="168"/>
      <c r="S249" s="173"/>
      <c r="T249" s="173"/>
      <c r="U249" s="173"/>
      <c r="V249" s="174"/>
      <c r="W249" s="18"/>
      <c r="X249" s="18"/>
      <c r="Y249" s="175">
        <f t="shared" si="422"/>
        <v>0</v>
      </c>
      <c r="Z249" s="168"/>
      <c r="AA249" s="173"/>
      <c r="AB249" s="173"/>
      <c r="AC249" s="173"/>
      <c r="AD249" s="174"/>
      <c r="AE249" s="145"/>
      <c r="AF249" s="145"/>
      <c r="AG249" s="175">
        <f t="shared" si="423"/>
        <v>0</v>
      </c>
      <c r="AH249" s="168"/>
      <c r="AI249" s="173"/>
      <c r="AJ249" s="173"/>
      <c r="AK249" s="173"/>
      <c r="AL249" s="174"/>
      <c r="AM249" s="18"/>
      <c r="AN249" s="18"/>
      <c r="AO249" s="175">
        <f t="shared" si="1915"/>
        <v>0</v>
      </c>
      <c r="AP249" s="168"/>
      <c r="AQ249" s="173"/>
      <c r="AR249" s="173"/>
      <c r="AS249" s="173"/>
      <c r="AT249" s="176"/>
      <c r="AU249" s="18"/>
      <c r="AV249" s="18"/>
      <c r="AW249" s="175">
        <f t="shared" si="425"/>
        <v>0</v>
      </c>
      <c r="AX249" s="168"/>
      <c r="AY249" s="173"/>
      <c r="AZ249" s="173"/>
      <c r="BA249" s="173"/>
      <c r="BB249" s="174"/>
      <c r="BC249" s="145"/>
      <c r="BD249" s="145"/>
      <c r="BE249" s="175">
        <f t="shared" si="426"/>
        <v>0</v>
      </c>
      <c r="BF249" s="168"/>
      <c r="BG249" s="173"/>
      <c r="BH249" s="173"/>
      <c r="BI249" s="173"/>
      <c r="BJ249" s="174"/>
      <c r="BK249" s="18"/>
      <c r="BL249" s="18"/>
      <c r="BM249" s="175">
        <f t="shared" si="427"/>
        <v>0</v>
      </c>
      <c r="BN249" s="168"/>
      <c r="BO249" s="173"/>
      <c r="BP249" s="173"/>
      <c r="BQ249" s="173"/>
      <c r="BR249" s="174"/>
      <c r="BS249" s="145"/>
      <c r="BT249" s="145"/>
      <c r="BU249" s="175">
        <f t="shared" si="1616"/>
        <v>0</v>
      </c>
      <c r="BV249" s="168"/>
      <c r="BW249" s="173"/>
      <c r="BX249" s="173"/>
      <c r="BY249" s="173"/>
      <c r="BZ249" s="174"/>
      <c r="CA249" s="145"/>
      <c r="CB249" s="145"/>
      <c r="CC249" s="175">
        <f t="shared" si="429"/>
        <v>0</v>
      </c>
      <c r="CD249" s="168"/>
      <c r="CE249" s="173"/>
      <c r="CF249" s="173"/>
      <c r="CG249" s="173"/>
      <c r="CH249" s="174"/>
      <c r="CI249" s="145"/>
      <c r="CJ249" s="145"/>
      <c r="CK249" s="175">
        <f t="shared" si="430"/>
        <v>0</v>
      </c>
      <c r="CL249" s="168"/>
      <c r="CM249" s="173"/>
      <c r="CN249" s="173"/>
      <c r="CO249" s="173"/>
      <c r="CP249" s="174"/>
      <c r="CQ249" s="145"/>
      <c r="CR249" s="145"/>
      <c r="CS249" s="175">
        <f t="shared" si="431"/>
        <v>0</v>
      </c>
      <c r="CT249" s="168"/>
      <c r="CU249" s="173"/>
      <c r="CV249" s="173"/>
      <c r="CW249" s="173"/>
      <c r="CX249" s="174"/>
      <c r="CY249" s="145"/>
      <c r="CZ249" s="145"/>
      <c r="DA249" s="175">
        <f t="shared" si="1625"/>
        <v>0</v>
      </c>
      <c r="DB249" s="168"/>
      <c r="DC249" s="173"/>
      <c r="DD249" s="173"/>
      <c r="DE249" s="173"/>
      <c r="DF249" s="174"/>
      <c r="DG249" s="145"/>
      <c r="DH249" s="145"/>
      <c r="DI249" s="175">
        <f t="shared" si="433"/>
        <v>0</v>
      </c>
      <c r="DJ249" s="168"/>
      <c r="DK249" s="173"/>
      <c r="DL249" s="173"/>
      <c r="DM249" s="173"/>
      <c r="DN249" s="174"/>
      <c r="DO249" s="145"/>
      <c r="DP249" s="145"/>
      <c r="DQ249" s="175">
        <f t="shared" si="434"/>
        <v>0</v>
      </c>
      <c r="DR249" s="168"/>
      <c r="DS249" s="173"/>
      <c r="DT249" s="173"/>
      <c r="DU249" s="173"/>
      <c r="DV249" s="174"/>
      <c r="DW249" s="145"/>
      <c r="DX249" s="145"/>
      <c r="DY249" s="175">
        <f t="shared" si="435"/>
        <v>0</v>
      </c>
      <c r="DZ249" s="168"/>
      <c r="EA249" s="173"/>
      <c r="EB249" s="173"/>
      <c r="EC249" s="173"/>
      <c r="ED249" s="174"/>
      <c r="EE249" s="145"/>
      <c r="EF249" s="145"/>
      <c r="EG249" s="175">
        <f t="shared" si="436"/>
        <v>0</v>
      </c>
      <c r="EH249" s="168"/>
      <c r="EI249" s="173"/>
      <c r="EJ249" s="173"/>
      <c r="EK249" s="173"/>
      <c r="EL249" s="174"/>
      <c r="EM249" s="145"/>
      <c r="EN249" s="145"/>
      <c r="EO249" s="175">
        <f t="shared" si="840"/>
        <v>0</v>
      </c>
      <c r="EP249" s="168"/>
      <c r="EQ249" s="173"/>
      <c r="ER249" s="173"/>
      <c r="ES249" s="173"/>
      <c r="ET249" s="174"/>
      <c r="EU249" s="145"/>
      <c r="EV249" s="145"/>
      <c r="EW249" s="175">
        <f t="shared" si="438"/>
        <v>0</v>
      </c>
      <c r="EX249" s="168"/>
      <c r="EY249" s="173"/>
      <c r="EZ249" s="173"/>
      <c r="FA249" s="173"/>
      <c r="FB249" s="174"/>
      <c r="FC249" s="145"/>
      <c r="FD249" s="145"/>
      <c r="FE249" s="175">
        <f t="shared" si="439"/>
        <v>0</v>
      </c>
      <c r="FF249" s="168"/>
      <c r="FG249" s="173"/>
      <c r="FH249" s="173"/>
      <c r="FI249" s="173"/>
      <c r="FJ249" s="174"/>
      <c r="FK249" s="145"/>
      <c r="FL249" s="145"/>
      <c r="FM249" s="175">
        <f t="shared" si="440"/>
        <v>0</v>
      </c>
      <c r="FN249" s="168"/>
    </row>
    <row r="250" spans="1:170" ht="16">
      <c r="A250" s="416">
        <v>42647</v>
      </c>
      <c r="B250" s="168"/>
      <c r="C250" s="173"/>
      <c r="D250" s="173"/>
      <c r="E250" s="173"/>
      <c r="F250" s="174"/>
      <c r="G250" s="18"/>
      <c r="H250" s="18"/>
      <c r="I250" s="175">
        <f t="shared" si="420"/>
        <v>0</v>
      </c>
      <c r="J250" s="168"/>
      <c r="K250" s="173"/>
      <c r="L250" s="173"/>
      <c r="M250" s="173"/>
      <c r="N250" s="174"/>
      <c r="O250" s="18"/>
      <c r="P250" s="18"/>
      <c r="Q250" s="175">
        <f t="shared" si="421"/>
        <v>0</v>
      </c>
      <c r="R250" s="168"/>
      <c r="S250" s="173"/>
      <c r="T250" s="173"/>
      <c r="U250" s="173"/>
      <c r="V250" s="174"/>
      <c r="W250" s="18"/>
      <c r="X250" s="18"/>
      <c r="Y250" s="175">
        <f t="shared" si="422"/>
        <v>0</v>
      </c>
      <c r="Z250" s="168"/>
      <c r="AA250" s="173"/>
      <c r="AB250" s="173"/>
      <c r="AC250" s="173"/>
      <c r="AD250" s="174"/>
      <c r="AE250" s="145"/>
      <c r="AF250" s="145"/>
      <c r="AG250" s="175">
        <f t="shared" si="423"/>
        <v>0</v>
      </c>
      <c r="AH250" s="168"/>
      <c r="AI250" s="173"/>
      <c r="AJ250" s="173"/>
      <c r="AK250" s="173"/>
      <c r="AL250" s="174"/>
      <c r="AM250" s="18"/>
      <c r="AN250" s="18"/>
      <c r="AO250" s="175">
        <f t="shared" si="1915"/>
        <v>0</v>
      </c>
      <c r="AP250" s="168"/>
      <c r="AQ250" s="173"/>
      <c r="AR250" s="173"/>
      <c r="AS250" s="173"/>
      <c r="AT250" s="174"/>
      <c r="AU250" s="18"/>
      <c r="AV250" s="18"/>
      <c r="AW250" s="175">
        <f t="shared" si="425"/>
        <v>0</v>
      </c>
      <c r="AX250" s="168"/>
      <c r="AY250" s="173"/>
      <c r="AZ250" s="173"/>
      <c r="BA250" s="173"/>
      <c r="BB250" s="174"/>
      <c r="BC250" s="145"/>
      <c r="BD250" s="145"/>
      <c r="BE250" s="175">
        <f t="shared" si="426"/>
        <v>0</v>
      </c>
      <c r="BF250" s="168"/>
      <c r="BG250" s="173"/>
      <c r="BH250" s="173"/>
      <c r="BI250" s="173"/>
      <c r="BJ250" s="174"/>
      <c r="BK250" s="18"/>
      <c r="BL250" s="18"/>
      <c r="BM250" s="175">
        <f t="shared" si="427"/>
        <v>0</v>
      </c>
      <c r="BN250" s="168"/>
      <c r="BO250" s="173"/>
      <c r="BP250" s="173"/>
      <c r="BQ250" s="173"/>
      <c r="BR250" s="174"/>
      <c r="BS250" s="145"/>
      <c r="BT250" s="145"/>
      <c r="BU250" s="175">
        <f t="shared" si="1616"/>
        <v>0</v>
      </c>
      <c r="BV250" s="168"/>
      <c r="BW250" s="173"/>
      <c r="BX250" s="173"/>
      <c r="BY250" s="173"/>
      <c r="BZ250" s="174"/>
      <c r="CA250" s="145"/>
      <c r="CB250" s="145"/>
      <c r="CC250" s="175">
        <f t="shared" si="429"/>
        <v>0</v>
      </c>
      <c r="CD250" s="168"/>
      <c r="CE250" s="173"/>
      <c r="CF250" s="173"/>
      <c r="CG250" s="173"/>
      <c r="CH250" s="174"/>
      <c r="CI250" s="145"/>
      <c r="CJ250" s="145"/>
      <c r="CK250" s="175">
        <f t="shared" si="430"/>
        <v>0</v>
      </c>
      <c r="CL250" s="168"/>
      <c r="CM250" s="173"/>
      <c r="CN250" s="173"/>
      <c r="CO250" s="173"/>
      <c r="CP250" s="174"/>
      <c r="CQ250" s="145"/>
      <c r="CR250" s="145"/>
      <c r="CS250" s="175">
        <f t="shared" si="431"/>
        <v>0</v>
      </c>
      <c r="CT250" s="168"/>
      <c r="CU250" s="173"/>
      <c r="CV250" s="173"/>
      <c r="CW250" s="173"/>
      <c r="CX250" s="174"/>
      <c r="CY250" s="145"/>
      <c r="CZ250" s="145"/>
      <c r="DA250" s="175">
        <f t="shared" si="1625"/>
        <v>0</v>
      </c>
      <c r="DB250" s="168"/>
      <c r="DC250" s="173"/>
      <c r="DD250" s="173"/>
      <c r="DE250" s="173"/>
      <c r="DF250" s="174"/>
      <c r="DG250" s="145"/>
      <c r="DH250" s="145"/>
      <c r="DI250" s="175">
        <f t="shared" si="433"/>
        <v>0</v>
      </c>
      <c r="DJ250" s="168"/>
      <c r="DK250" s="173"/>
      <c r="DL250" s="173"/>
      <c r="DM250" s="173"/>
      <c r="DN250" s="174"/>
      <c r="DO250" s="145"/>
      <c r="DP250" s="145"/>
      <c r="DQ250" s="175">
        <f t="shared" si="434"/>
        <v>0</v>
      </c>
      <c r="DR250" s="168"/>
      <c r="DS250" s="173"/>
      <c r="DT250" s="173"/>
      <c r="DU250" s="173"/>
      <c r="DV250" s="174"/>
      <c r="DW250" s="145"/>
      <c r="DX250" s="145"/>
      <c r="DY250" s="175">
        <f t="shared" si="435"/>
        <v>0</v>
      </c>
      <c r="DZ250" s="168"/>
      <c r="EA250" s="173"/>
      <c r="EB250" s="173"/>
      <c r="EC250" s="173"/>
      <c r="ED250" s="174"/>
      <c r="EE250" s="145"/>
      <c r="EF250" s="145"/>
      <c r="EG250" s="175">
        <f t="shared" si="436"/>
        <v>0</v>
      </c>
      <c r="EH250" s="168"/>
      <c r="EI250" s="173"/>
      <c r="EJ250" s="173"/>
      <c r="EK250" s="173"/>
      <c r="EL250" s="174"/>
      <c r="EM250" s="145"/>
      <c r="EN250" s="145"/>
      <c r="EO250" s="175">
        <f t="shared" si="840"/>
        <v>0</v>
      </c>
      <c r="EP250" s="168"/>
      <c r="EQ250" s="173"/>
      <c r="ER250" s="173"/>
      <c r="ES250" s="173"/>
      <c r="ET250" s="174"/>
      <c r="EU250" s="145"/>
      <c r="EV250" s="145"/>
      <c r="EW250" s="175">
        <f t="shared" si="438"/>
        <v>0</v>
      </c>
      <c r="EX250" s="168"/>
      <c r="EY250" s="173"/>
      <c r="EZ250" s="173"/>
      <c r="FA250" s="173"/>
      <c r="FB250" s="174"/>
      <c r="FC250" s="145"/>
      <c r="FD250" s="145"/>
      <c r="FE250" s="175">
        <f t="shared" si="439"/>
        <v>0</v>
      </c>
      <c r="FF250" s="168"/>
      <c r="FG250" s="173"/>
      <c r="FH250" s="173"/>
      <c r="FI250" s="173"/>
      <c r="FJ250" s="174"/>
      <c r="FK250" s="145"/>
      <c r="FL250" s="145"/>
      <c r="FM250" s="175">
        <f t="shared" si="440"/>
        <v>0</v>
      </c>
      <c r="FN250" s="168"/>
    </row>
    <row r="251" spans="1:170" ht="16">
      <c r="A251" s="48" t="s">
        <v>42</v>
      </c>
      <c r="B251" s="23"/>
      <c r="C251" s="49">
        <f t="shared" ref="C251:E251" si="2126">SUM(C245,C247:C250)</f>
        <v>0</v>
      </c>
      <c r="D251" s="49">
        <f t="shared" si="2126"/>
        <v>0</v>
      </c>
      <c r="E251" s="49">
        <f t="shared" si="2126"/>
        <v>0</v>
      </c>
      <c r="F251" s="50">
        <f>IFERROR(SUM(D251/E251),0)</f>
        <v>0</v>
      </c>
      <c r="G251" s="51">
        <f t="shared" ref="G251:H251" si="2127">SUM(G245,G247:G250)</f>
        <v>0</v>
      </c>
      <c r="H251" s="51">
        <f t="shared" si="2127"/>
        <v>0</v>
      </c>
      <c r="I251" s="52">
        <f t="shared" si="420"/>
        <v>0</v>
      </c>
      <c r="J251" s="23"/>
      <c r="K251" s="49">
        <f t="shared" ref="K251:M251" si="2128">SUM(K245,K247:K250)</f>
        <v>0</v>
      </c>
      <c r="L251" s="49">
        <f t="shared" si="2128"/>
        <v>0</v>
      </c>
      <c r="M251" s="49">
        <f t="shared" si="2128"/>
        <v>0</v>
      </c>
      <c r="N251" s="50">
        <f>IFERROR(SUM(L251/M251),0)</f>
        <v>0</v>
      </c>
      <c r="O251" s="51">
        <f t="shared" ref="O251:P251" si="2129">SUM(O245,O247:O250)</f>
        <v>0</v>
      </c>
      <c r="P251" s="51">
        <f t="shared" si="2129"/>
        <v>0</v>
      </c>
      <c r="Q251" s="52">
        <f t="shared" si="421"/>
        <v>0</v>
      </c>
      <c r="R251" s="23"/>
      <c r="S251" s="49">
        <f t="shared" ref="S251:U251" si="2130">SUM(S245,S247:S250)</f>
        <v>0</v>
      </c>
      <c r="T251" s="49">
        <f t="shared" si="2130"/>
        <v>0</v>
      </c>
      <c r="U251" s="49">
        <f t="shared" si="2130"/>
        <v>0</v>
      </c>
      <c r="V251" s="50">
        <f>IFERROR(SUM(T251/U251),0)</f>
        <v>0</v>
      </c>
      <c r="W251" s="51">
        <f t="shared" ref="W251:X251" si="2131">SUM(W245,W247:W250)</f>
        <v>0</v>
      </c>
      <c r="X251" s="51">
        <f t="shared" si="2131"/>
        <v>0</v>
      </c>
      <c r="Y251" s="52">
        <f t="shared" si="422"/>
        <v>0</v>
      </c>
      <c r="Z251" s="23"/>
      <c r="AA251" s="49">
        <f t="shared" ref="AA251:AC251" si="2132">SUM(AA245,AA247:AA250)</f>
        <v>0</v>
      </c>
      <c r="AB251" s="49">
        <f t="shared" si="2132"/>
        <v>0</v>
      </c>
      <c r="AC251" s="49">
        <f t="shared" si="2132"/>
        <v>0</v>
      </c>
      <c r="AD251" s="50">
        <f>IFERROR(SUM(AB251/AC251),0)</f>
        <v>0</v>
      </c>
      <c r="AE251" s="51">
        <f t="shared" ref="AE251:AF251" si="2133">SUM(AE245,AE247:AE250)</f>
        <v>0</v>
      </c>
      <c r="AF251" s="51">
        <f t="shared" si="2133"/>
        <v>0</v>
      </c>
      <c r="AG251" s="52">
        <f t="shared" si="423"/>
        <v>0</v>
      </c>
      <c r="AH251" s="23"/>
      <c r="AI251" s="49">
        <f t="shared" ref="AI251:AK251" si="2134">SUM(AI245,AI247:AI250)</f>
        <v>0</v>
      </c>
      <c r="AJ251" s="49">
        <f t="shared" si="2134"/>
        <v>0</v>
      </c>
      <c r="AK251" s="49">
        <f t="shared" si="2134"/>
        <v>0</v>
      </c>
      <c r="AL251" s="50">
        <f>IFERROR(SUM(AJ251/AK251),0)</f>
        <v>0</v>
      </c>
      <c r="AM251" s="51">
        <f t="shared" ref="AM251:AN251" si="2135">SUM(AM245,AM247:AM250)</f>
        <v>0</v>
      </c>
      <c r="AN251" s="51">
        <f t="shared" si="2135"/>
        <v>0</v>
      </c>
      <c r="AO251" s="52">
        <f t="shared" si="1915"/>
        <v>0</v>
      </c>
      <c r="AP251" s="23"/>
      <c r="AQ251" s="49">
        <f t="shared" ref="AQ251:AS251" si="2136">SUM(AQ245,AQ247:AQ250)</f>
        <v>0</v>
      </c>
      <c r="AR251" s="49">
        <f t="shared" si="2136"/>
        <v>0</v>
      </c>
      <c r="AS251" s="49">
        <f t="shared" si="2136"/>
        <v>0</v>
      </c>
      <c r="AT251" s="50">
        <f>IFERROR(SUM(AR251/AS251),0)</f>
        <v>0</v>
      </c>
      <c r="AU251" s="51">
        <f t="shared" ref="AU251:AV251" si="2137">SUM(AU245,AU247:AU250)</f>
        <v>0</v>
      </c>
      <c r="AV251" s="51">
        <f t="shared" si="2137"/>
        <v>0</v>
      </c>
      <c r="AW251" s="52">
        <f t="shared" si="425"/>
        <v>0</v>
      </c>
      <c r="AX251" s="23"/>
      <c r="AY251" s="49">
        <f t="shared" ref="AY251:BA251" si="2138">SUM(AY245,AY247:AY250)</f>
        <v>0</v>
      </c>
      <c r="AZ251" s="49">
        <f t="shared" si="2138"/>
        <v>0</v>
      </c>
      <c r="BA251" s="49">
        <f t="shared" si="2138"/>
        <v>0</v>
      </c>
      <c r="BB251" s="50">
        <f>IFERROR(SUM(AZ251/BA251),0)</f>
        <v>0</v>
      </c>
      <c r="BC251" s="51">
        <f t="shared" ref="BC251:BD251" si="2139">SUM(BC245,BC247:BC250)</f>
        <v>0</v>
      </c>
      <c r="BD251" s="51">
        <f t="shared" si="2139"/>
        <v>0</v>
      </c>
      <c r="BE251" s="52">
        <f t="shared" si="426"/>
        <v>0</v>
      </c>
      <c r="BF251" s="23"/>
      <c r="BG251" s="49">
        <f t="shared" ref="BG251:BI251" si="2140">SUM(BG245,BG247:BG250)</f>
        <v>0</v>
      </c>
      <c r="BH251" s="49">
        <f t="shared" si="2140"/>
        <v>0</v>
      </c>
      <c r="BI251" s="49">
        <f t="shared" si="2140"/>
        <v>0</v>
      </c>
      <c r="BJ251" s="50">
        <f>IFERROR(SUM(BH251/BI251),0)</f>
        <v>0</v>
      </c>
      <c r="BK251" s="51">
        <f t="shared" ref="BK251:BL251" si="2141">SUM(BK245,BK247:BK250)</f>
        <v>0</v>
      </c>
      <c r="BL251" s="51">
        <f t="shared" si="2141"/>
        <v>0</v>
      </c>
      <c r="BM251" s="52">
        <f t="shared" si="427"/>
        <v>0</v>
      </c>
      <c r="BN251" s="23"/>
      <c r="BO251" s="49">
        <f t="shared" ref="BO251:BQ251" si="2142">SUM(BO245,BO247:BO250)</f>
        <v>0</v>
      </c>
      <c r="BP251" s="49">
        <f t="shared" si="2142"/>
        <v>0</v>
      </c>
      <c r="BQ251" s="49">
        <f t="shared" si="2142"/>
        <v>0</v>
      </c>
      <c r="BR251" s="50">
        <f>IFERROR(SUM(BP251/BQ251),0)</f>
        <v>0</v>
      </c>
      <c r="BS251" s="51">
        <f t="shared" ref="BS251:BT251" si="2143">SUM(BS245,BS247:BS250)</f>
        <v>0</v>
      </c>
      <c r="BT251" s="51">
        <f t="shared" si="2143"/>
        <v>0</v>
      </c>
      <c r="BU251" s="52">
        <f t="shared" si="1616"/>
        <v>0</v>
      </c>
      <c r="BV251" s="23"/>
      <c r="BW251" s="49">
        <f t="shared" ref="BW251:BY251" si="2144">SUM(BW245,BW247:BW250)</f>
        <v>0</v>
      </c>
      <c r="BX251" s="49">
        <f t="shared" si="2144"/>
        <v>0</v>
      </c>
      <c r="BY251" s="49">
        <f t="shared" si="2144"/>
        <v>0</v>
      </c>
      <c r="BZ251" s="50">
        <f>IFERROR(SUM(BX251/BY251),0)</f>
        <v>0</v>
      </c>
      <c r="CA251" s="51">
        <f t="shared" ref="CA251:CB251" si="2145">SUM(CA245,CA247:CA250)</f>
        <v>0</v>
      </c>
      <c r="CB251" s="51">
        <f t="shared" si="2145"/>
        <v>0</v>
      </c>
      <c r="CC251" s="52">
        <f t="shared" si="429"/>
        <v>0</v>
      </c>
      <c r="CD251" s="23"/>
      <c r="CE251" s="49">
        <f t="shared" ref="CE251:CG251" si="2146">SUM(CE245,CE247:CE250)</f>
        <v>0</v>
      </c>
      <c r="CF251" s="49">
        <f t="shared" si="2146"/>
        <v>0</v>
      </c>
      <c r="CG251" s="49">
        <f t="shared" si="2146"/>
        <v>0</v>
      </c>
      <c r="CH251" s="50">
        <f>IFERROR(SUM(CF251/CG251),0)</f>
        <v>0</v>
      </c>
      <c r="CI251" s="51">
        <f t="shared" ref="CI251:CJ251" si="2147">SUM(CI245,CI247:CI250)</f>
        <v>0</v>
      </c>
      <c r="CJ251" s="51">
        <f t="shared" si="2147"/>
        <v>0</v>
      </c>
      <c r="CK251" s="52">
        <f t="shared" si="430"/>
        <v>0</v>
      </c>
      <c r="CL251" s="23"/>
      <c r="CM251" s="49">
        <f t="shared" ref="CM251:CO251" si="2148">SUM(CM245,CM247:CM250)</f>
        <v>0</v>
      </c>
      <c r="CN251" s="49">
        <f t="shared" si="2148"/>
        <v>0</v>
      </c>
      <c r="CO251" s="49">
        <f t="shared" si="2148"/>
        <v>0</v>
      </c>
      <c r="CP251" s="50">
        <f>IFERROR(SUM(CN251/CO251),0)</f>
        <v>0</v>
      </c>
      <c r="CQ251" s="51">
        <f t="shared" ref="CQ251:CR251" si="2149">SUM(CQ245,CQ247:CQ250)</f>
        <v>0</v>
      </c>
      <c r="CR251" s="51">
        <f t="shared" si="2149"/>
        <v>0</v>
      </c>
      <c r="CS251" s="52">
        <f t="shared" si="431"/>
        <v>0</v>
      </c>
      <c r="CT251" s="23"/>
      <c r="CU251" s="49">
        <f t="shared" ref="CU251:CW251" si="2150">SUM(CU245,CU247:CU250)</f>
        <v>0</v>
      </c>
      <c r="CV251" s="49">
        <f t="shared" si="2150"/>
        <v>0</v>
      </c>
      <c r="CW251" s="49">
        <f t="shared" si="2150"/>
        <v>0</v>
      </c>
      <c r="CX251" s="50">
        <f>IFERROR(SUM(CV251/CW251),0)</f>
        <v>0</v>
      </c>
      <c r="CY251" s="51">
        <f t="shared" ref="CY251:CZ251" si="2151">SUM(CY245,CY247:CY250)</f>
        <v>0</v>
      </c>
      <c r="CZ251" s="51">
        <f t="shared" si="2151"/>
        <v>0</v>
      </c>
      <c r="DA251" s="52">
        <f t="shared" si="1625"/>
        <v>0</v>
      </c>
      <c r="DB251" s="23"/>
      <c r="DC251" s="49">
        <f t="shared" ref="DC251:DE251" si="2152">SUM(DC245,DC247:DC250)</f>
        <v>0</v>
      </c>
      <c r="DD251" s="49">
        <f t="shared" si="2152"/>
        <v>0</v>
      </c>
      <c r="DE251" s="49">
        <f t="shared" si="2152"/>
        <v>0</v>
      </c>
      <c r="DF251" s="50">
        <f>IFERROR(SUM(DD251/DE251),0)</f>
        <v>0</v>
      </c>
      <c r="DG251" s="51">
        <f t="shared" ref="DG251:DH251" si="2153">SUM(DG245,DG247:DG250)</f>
        <v>0</v>
      </c>
      <c r="DH251" s="51">
        <f t="shared" si="2153"/>
        <v>0</v>
      </c>
      <c r="DI251" s="52">
        <f t="shared" si="433"/>
        <v>0</v>
      </c>
      <c r="DJ251" s="23"/>
      <c r="DK251" s="49">
        <f t="shared" ref="DK251:DM251" si="2154">SUM(DK245,DK247:DK250)</f>
        <v>0</v>
      </c>
      <c r="DL251" s="49">
        <f t="shared" si="2154"/>
        <v>0</v>
      </c>
      <c r="DM251" s="49">
        <f t="shared" si="2154"/>
        <v>0</v>
      </c>
      <c r="DN251" s="50">
        <f>IFERROR(SUM(DL251/DM251),0)</f>
        <v>0</v>
      </c>
      <c r="DO251" s="51">
        <f t="shared" ref="DO251:DP251" si="2155">SUM(DO245,DO247:DO250)</f>
        <v>0</v>
      </c>
      <c r="DP251" s="51">
        <f t="shared" si="2155"/>
        <v>0</v>
      </c>
      <c r="DQ251" s="52">
        <f t="shared" si="434"/>
        <v>0</v>
      </c>
      <c r="DR251" s="23"/>
      <c r="DS251" s="49">
        <f t="shared" ref="DS251:DU251" si="2156">SUM(DS245,DS247:DS250)</f>
        <v>0</v>
      </c>
      <c r="DT251" s="49">
        <f t="shared" si="2156"/>
        <v>0</v>
      </c>
      <c r="DU251" s="49">
        <f t="shared" si="2156"/>
        <v>0</v>
      </c>
      <c r="DV251" s="50">
        <f>IFERROR(SUM(DT251/DU251),0)</f>
        <v>0</v>
      </c>
      <c r="DW251" s="51">
        <f t="shared" ref="DW251:DX251" si="2157">SUM(DW245,DW247:DW250)</f>
        <v>0</v>
      </c>
      <c r="DX251" s="51">
        <f t="shared" si="2157"/>
        <v>0</v>
      </c>
      <c r="DY251" s="52">
        <f t="shared" si="435"/>
        <v>0</v>
      </c>
      <c r="DZ251" s="23"/>
      <c r="EA251" s="49">
        <f t="shared" ref="EA251:EC251" si="2158">SUM(EA245,EA247:EA250)</f>
        <v>0</v>
      </c>
      <c r="EB251" s="49">
        <f t="shared" si="2158"/>
        <v>0</v>
      </c>
      <c r="EC251" s="49">
        <f t="shared" si="2158"/>
        <v>0</v>
      </c>
      <c r="ED251" s="50">
        <f>IFERROR(SUM(EB251/EC251),0)</f>
        <v>0</v>
      </c>
      <c r="EE251" s="51">
        <f t="shared" ref="EE251:EF251" si="2159">SUM(EE245,EE247:EE250)</f>
        <v>0</v>
      </c>
      <c r="EF251" s="51">
        <f t="shared" si="2159"/>
        <v>0</v>
      </c>
      <c r="EG251" s="52">
        <f t="shared" si="436"/>
        <v>0</v>
      </c>
      <c r="EH251" s="23"/>
      <c r="EI251" s="49">
        <f t="shared" ref="EI251:EK251" si="2160">SUM(EI245,EI247:EI250)</f>
        <v>0</v>
      </c>
      <c r="EJ251" s="49">
        <f t="shared" si="2160"/>
        <v>0</v>
      </c>
      <c r="EK251" s="49">
        <f t="shared" si="2160"/>
        <v>0</v>
      </c>
      <c r="EL251" s="50">
        <f>IFERROR(SUM(EJ251/EK251),0)</f>
        <v>0</v>
      </c>
      <c r="EM251" s="51">
        <f t="shared" ref="EM251:EN251" si="2161">SUM(EM245,EM247:EM250)</f>
        <v>0</v>
      </c>
      <c r="EN251" s="51">
        <f t="shared" si="2161"/>
        <v>0</v>
      </c>
      <c r="EO251" s="52">
        <f t="shared" si="840"/>
        <v>0</v>
      </c>
      <c r="EP251" s="23"/>
      <c r="EQ251" s="49">
        <f t="shared" ref="EQ251:ES251" si="2162">SUM(EQ245,EQ247:EQ250)</f>
        <v>0</v>
      </c>
      <c r="ER251" s="49">
        <f t="shared" si="2162"/>
        <v>0</v>
      </c>
      <c r="ES251" s="49">
        <f t="shared" si="2162"/>
        <v>0</v>
      </c>
      <c r="ET251" s="50">
        <f>IFERROR(SUM(ER251/ES251),0)</f>
        <v>0</v>
      </c>
      <c r="EU251" s="51">
        <f t="shared" ref="EU251:EV251" si="2163">SUM(EU245,EU247:EU250)</f>
        <v>0</v>
      </c>
      <c r="EV251" s="51">
        <f t="shared" si="2163"/>
        <v>0</v>
      </c>
      <c r="EW251" s="52">
        <f t="shared" si="438"/>
        <v>0</v>
      </c>
      <c r="EX251" s="23"/>
      <c r="EY251" s="49">
        <f t="shared" ref="EY251:FA251" si="2164">SUM(EY245,EY247:EY250)</f>
        <v>0</v>
      </c>
      <c r="EZ251" s="49">
        <f t="shared" si="2164"/>
        <v>0</v>
      </c>
      <c r="FA251" s="49">
        <f t="shared" si="2164"/>
        <v>0</v>
      </c>
      <c r="FB251" s="50">
        <f>IFERROR(SUM(EZ251/FA251),0)</f>
        <v>0</v>
      </c>
      <c r="FC251" s="51">
        <f t="shared" ref="FC251:FD251" si="2165">SUM(FC245,FC247:FC250)</f>
        <v>0</v>
      </c>
      <c r="FD251" s="51">
        <f t="shared" si="2165"/>
        <v>0</v>
      </c>
      <c r="FE251" s="52">
        <f t="shared" si="439"/>
        <v>0</v>
      </c>
      <c r="FF251" s="23"/>
      <c r="FG251" s="49">
        <f t="shared" ref="FG251:FI251" si="2166">SUM(FG245,FG247:FG250)</f>
        <v>0</v>
      </c>
      <c r="FH251" s="49">
        <f t="shared" si="2166"/>
        <v>0</v>
      </c>
      <c r="FI251" s="49">
        <f t="shared" si="2166"/>
        <v>0</v>
      </c>
      <c r="FJ251" s="50">
        <f>IFERROR(SUM(FH251/FI251),0)</f>
        <v>0</v>
      </c>
      <c r="FK251" s="51">
        <f t="shared" ref="FK251:FL251" si="2167">SUM(FK245,FK247:FK250)</f>
        <v>0</v>
      </c>
      <c r="FL251" s="51">
        <f t="shared" si="2167"/>
        <v>0</v>
      </c>
      <c r="FM251" s="52">
        <f t="shared" si="440"/>
        <v>0</v>
      </c>
      <c r="FN251" s="23"/>
    </row>
    <row r="252" spans="1:170" ht="16">
      <c r="A252" s="416">
        <v>42650</v>
      </c>
      <c r="B252" s="168"/>
      <c r="C252" s="169"/>
      <c r="D252" s="169"/>
      <c r="E252" s="169"/>
      <c r="F252" s="138"/>
      <c r="G252" s="145"/>
      <c r="H252" s="145"/>
      <c r="I252" s="170">
        <f t="shared" si="420"/>
        <v>0</v>
      </c>
      <c r="J252" s="168"/>
      <c r="K252" s="171"/>
      <c r="L252" s="171"/>
      <c r="M252" s="171"/>
      <c r="N252" s="143"/>
      <c r="O252" s="172"/>
      <c r="P252" s="172"/>
      <c r="Q252" s="170">
        <f t="shared" si="421"/>
        <v>0</v>
      </c>
      <c r="R252" s="168"/>
      <c r="S252" s="169"/>
      <c r="T252" s="169"/>
      <c r="U252" s="169"/>
      <c r="V252" s="138"/>
      <c r="W252" s="145"/>
      <c r="X252" s="145"/>
      <c r="Y252" s="170">
        <f t="shared" si="422"/>
        <v>0</v>
      </c>
      <c r="Z252" s="168"/>
      <c r="AA252" s="169"/>
      <c r="AB252" s="169"/>
      <c r="AC252" s="169"/>
      <c r="AD252" s="143"/>
      <c r="AE252" s="145"/>
      <c r="AF252" s="145"/>
      <c r="AG252" s="170">
        <f t="shared" si="423"/>
        <v>0</v>
      </c>
      <c r="AH252" s="168"/>
      <c r="AI252" s="169"/>
      <c r="AJ252" s="169"/>
      <c r="AK252" s="169"/>
      <c r="AL252" s="143"/>
      <c r="AM252" s="145"/>
      <c r="AN252" s="145"/>
      <c r="AO252" s="170">
        <f t="shared" si="1915"/>
        <v>0</v>
      </c>
      <c r="AP252" s="168"/>
      <c r="AQ252" s="171"/>
      <c r="AR252" s="171"/>
      <c r="AS252" s="171"/>
      <c r="AT252" s="143"/>
      <c r="AU252" s="172"/>
      <c r="AV252" s="172"/>
      <c r="AW252" s="170">
        <f t="shared" si="425"/>
        <v>0</v>
      </c>
      <c r="AX252" s="168"/>
      <c r="AY252" s="169"/>
      <c r="AZ252" s="169"/>
      <c r="BA252" s="169"/>
      <c r="BB252" s="143"/>
      <c r="BC252" s="145"/>
      <c r="BD252" s="145"/>
      <c r="BE252" s="170">
        <f t="shared" si="426"/>
        <v>0</v>
      </c>
      <c r="BF252" s="168"/>
      <c r="BG252" s="169"/>
      <c r="BH252" s="169"/>
      <c r="BI252" s="169"/>
      <c r="BJ252" s="143"/>
      <c r="BK252" s="145"/>
      <c r="BL252" s="145"/>
      <c r="BM252" s="170">
        <f t="shared" si="427"/>
        <v>0</v>
      </c>
      <c r="BN252" s="168"/>
      <c r="BO252" s="169"/>
      <c r="BP252" s="169"/>
      <c r="BQ252" s="169"/>
      <c r="BR252" s="143"/>
      <c r="BS252" s="145"/>
      <c r="BT252" s="145"/>
      <c r="BU252" s="170">
        <f t="shared" si="1616"/>
        <v>0</v>
      </c>
      <c r="BV252" s="168"/>
      <c r="BW252" s="171"/>
      <c r="BX252" s="171"/>
      <c r="BY252" s="171"/>
      <c r="BZ252" s="143"/>
      <c r="CA252" s="172"/>
      <c r="CB252" s="172"/>
      <c r="CC252" s="170">
        <f t="shared" si="429"/>
        <v>0</v>
      </c>
      <c r="CD252" s="168"/>
      <c r="CE252" s="169"/>
      <c r="CF252" s="169"/>
      <c r="CG252" s="169"/>
      <c r="CH252" s="143"/>
      <c r="CI252" s="145"/>
      <c r="CJ252" s="145"/>
      <c r="CK252" s="170">
        <f t="shared" si="430"/>
        <v>0</v>
      </c>
      <c r="CL252" s="168"/>
      <c r="CM252" s="171"/>
      <c r="CN252" s="171"/>
      <c r="CO252" s="171"/>
      <c r="CP252" s="143"/>
      <c r="CQ252" s="172"/>
      <c r="CR252" s="172"/>
      <c r="CS252" s="170">
        <f t="shared" si="431"/>
        <v>0</v>
      </c>
      <c r="CT252" s="168"/>
      <c r="CU252" s="169"/>
      <c r="CV252" s="169"/>
      <c r="CW252" s="169"/>
      <c r="CX252" s="143"/>
      <c r="CY252" s="145"/>
      <c r="CZ252" s="145"/>
      <c r="DA252" s="170">
        <f t="shared" si="1625"/>
        <v>0</v>
      </c>
      <c r="DB252" s="168"/>
      <c r="DC252" s="169"/>
      <c r="DD252" s="169"/>
      <c r="DE252" s="169"/>
      <c r="DF252" s="138"/>
      <c r="DG252" s="145"/>
      <c r="DH252" s="145"/>
      <c r="DI252" s="170">
        <f t="shared" si="433"/>
        <v>0</v>
      </c>
      <c r="DJ252" s="168"/>
      <c r="DK252" s="169"/>
      <c r="DL252" s="169"/>
      <c r="DM252" s="169"/>
      <c r="DN252" s="138"/>
      <c r="DO252" s="145"/>
      <c r="DP252" s="145"/>
      <c r="DQ252" s="170">
        <f t="shared" si="434"/>
        <v>0</v>
      </c>
      <c r="DR252" s="168"/>
      <c r="DS252" s="169"/>
      <c r="DT252" s="169"/>
      <c r="DU252" s="169"/>
      <c r="DV252" s="138"/>
      <c r="DW252" s="145"/>
      <c r="DX252" s="145"/>
      <c r="DY252" s="170">
        <f t="shared" si="435"/>
        <v>0</v>
      </c>
      <c r="DZ252" s="168"/>
      <c r="EA252" s="169"/>
      <c r="EB252" s="169"/>
      <c r="EC252" s="169"/>
      <c r="ED252" s="138"/>
      <c r="EE252" s="145"/>
      <c r="EF252" s="145"/>
      <c r="EG252" s="170">
        <f t="shared" si="436"/>
        <v>0</v>
      </c>
      <c r="EH252" s="168"/>
      <c r="EI252" s="169"/>
      <c r="EJ252" s="169"/>
      <c r="EK252" s="169"/>
      <c r="EL252" s="138"/>
      <c r="EM252" s="145"/>
      <c r="EN252" s="145"/>
      <c r="EO252" s="170">
        <f t="shared" si="840"/>
        <v>0</v>
      </c>
      <c r="EP252" s="168"/>
      <c r="EQ252" s="169"/>
      <c r="ER252" s="169"/>
      <c r="ES252" s="169"/>
      <c r="ET252" s="138"/>
      <c r="EU252" s="145"/>
      <c r="EV252" s="145"/>
      <c r="EW252" s="170">
        <f t="shared" si="438"/>
        <v>0</v>
      </c>
      <c r="EX252" s="168"/>
      <c r="EY252" s="169"/>
      <c r="EZ252" s="169"/>
      <c r="FA252" s="169"/>
      <c r="FB252" s="138"/>
      <c r="FC252" s="145"/>
      <c r="FD252" s="145"/>
      <c r="FE252" s="170">
        <f t="shared" si="439"/>
        <v>0</v>
      </c>
      <c r="FF252" s="168"/>
      <c r="FG252" s="169"/>
      <c r="FH252" s="169"/>
      <c r="FI252" s="169"/>
      <c r="FJ252" s="138"/>
      <c r="FK252" s="145"/>
      <c r="FL252" s="145"/>
      <c r="FM252" s="170">
        <f t="shared" si="440"/>
        <v>0</v>
      </c>
      <c r="FN252" s="168"/>
    </row>
    <row r="253" spans="1:170" ht="16">
      <c r="A253" s="416">
        <v>42651</v>
      </c>
      <c r="B253" s="168"/>
      <c r="C253" s="169"/>
      <c r="D253" s="169"/>
      <c r="E253" s="169"/>
      <c r="F253" s="143"/>
      <c r="G253" s="145"/>
      <c r="H253" s="145"/>
      <c r="I253" s="170">
        <f t="shared" si="420"/>
        <v>0</v>
      </c>
      <c r="J253" s="168"/>
      <c r="K253" s="169"/>
      <c r="L253" s="169"/>
      <c r="M253" s="169"/>
      <c r="N253" s="143"/>
      <c r="O253" s="145"/>
      <c r="P253" s="145"/>
      <c r="Q253" s="170">
        <f t="shared" si="421"/>
        <v>0</v>
      </c>
      <c r="R253" s="168"/>
      <c r="S253" s="169"/>
      <c r="T253" s="169"/>
      <c r="U253" s="169"/>
      <c r="V253" s="143"/>
      <c r="W253" s="145"/>
      <c r="X253" s="145"/>
      <c r="Y253" s="170">
        <f t="shared" si="422"/>
        <v>0</v>
      </c>
      <c r="Z253" s="168"/>
      <c r="AA253" s="169"/>
      <c r="AB253" s="169"/>
      <c r="AC253" s="169"/>
      <c r="AD253" s="143"/>
      <c r="AE253" s="145"/>
      <c r="AF253" s="145"/>
      <c r="AG253" s="170">
        <f t="shared" si="423"/>
        <v>0</v>
      </c>
      <c r="AH253" s="168"/>
      <c r="AI253" s="169"/>
      <c r="AJ253" s="169"/>
      <c r="AK253" s="169"/>
      <c r="AL253" s="143"/>
      <c r="AM253" s="145"/>
      <c r="AN253" s="145"/>
      <c r="AO253" s="170">
        <f t="shared" si="1915"/>
        <v>0</v>
      </c>
      <c r="AP253" s="168"/>
      <c r="AQ253" s="169"/>
      <c r="AR253" s="169"/>
      <c r="AS253" s="169"/>
      <c r="AT253" s="138"/>
      <c r="AU253" s="145"/>
      <c r="AV253" s="145"/>
      <c r="AW253" s="170">
        <f t="shared" si="425"/>
        <v>0</v>
      </c>
      <c r="AX253" s="168"/>
      <c r="AY253" s="169"/>
      <c r="AZ253" s="169"/>
      <c r="BA253" s="169"/>
      <c r="BB253" s="143"/>
      <c r="BC253" s="145"/>
      <c r="BD253" s="145"/>
      <c r="BE253" s="170">
        <f t="shared" si="426"/>
        <v>0</v>
      </c>
      <c r="BF253" s="168"/>
      <c r="BG253" s="169"/>
      <c r="BH253" s="169"/>
      <c r="BI253" s="169"/>
      <c r="BJ253" s="143"/>
      <c r="BK253" s="145"/>
      <c r="BL253" s="145"/>
      <c r="BM253" s="170">
        <f t="shared" si="427"/>
        <v>0</v>
      </c>
      <c r="BN253" s="168"/>
      <c r="BO253" s="169"/>
      <c r="BP253" s="169"/>
      <c r="BQ253" s="169"/>
      <c r="BR253" s="143"/>
      <c r="BS253" s="145"/>
      <c r="BT253" s="145"/>
      <c r="BU253" s="170">
        <f t="shared" si="1616"/>
        <v>0</v>
      </c>
      <c r="BV253" s="168"/>
      <c r="BW253" s="171"/>
      <c r="BX253" s="171"/>
      <c r="BY253" s="171"/>
      <c r="BZ253" s="143"/>
      <c r="CA253" s="172"/>
      <c r="CB253" s="172"/>
      <c r="CC253" s="170">
        <f t="shared" si="429"/>
        <v>0</v>
      </c>
      <c r="CD253" s="168"/>
      <c r="CE253" s="169"/>
      <c r="CF253" s="169"/>
      <c r="CG253" s="169"/>
      <c r="CH253" s="143"/>
      <c r="CI253" s="145"/>
      <c r="CJ253" s="145"/>
      <c r="CK253" s="170">
        <f t="shared" si="430"/>
        <v>0</v>
      </c>
      <c r="CL253" s="168"/>
      <c r="CM253" s="171"/>
      <c r="CN253" s="171"/>
      <c r="CO253" s="171"/>
      <c r="CP253" s="143"/>
      <c r="CQ253" s="172"/>
      <c r="CR253" s="172"/>
      <c r="CS253" s="170">
        <f t="shared" si="431"/>
        <v>0</v>
      </c>
      <c r="CT253" s="168"/>
      <c r="CU253" s="169"/>
      <c r="CV253" s="169"/>
      <c r="CW253" s="169"/>
      <c r="CX253" s="143"/>
      <c r="CY253" s="145"/>
      <c r="CZ253" s="145"/>
      <c r="DA253" s="170">
        <f t="shared" si="1625"/>
        <v>0</v>
      </c>
      <c r="DB253" s="168"/>
      <c r="DC253" s="169"/>
      <c r="DD253" s="169"/>
      <c r="DE253" s="169"/>
      <c r="DF253" s="143"/>
      <c r="DG253" s="145"/>
      <c r="DH253" s="145"/>
      <c r="DI253" s="170">
        <f t="shared" si="433"/>
        <v>0</v>
      </c>
      <c r="DJ253" s="168"/>
      <c r="DK253" s="169"/>
      <c r="DL253" s="169"/>
      <c r="DM253" s="169"/>
      <c r="DN253" s="143"/>
      <c r="DO253" s="145"/>
      <c r="DP253" s="145"/>
      <c r="DQ253" s="170">
        <f t="shared" si="434"/>
        <v>0</v>
      </c>
      <c r="DR253" s="168"/>
      <c r="DS253" s="169"/>
      <c r="DT253" s="169"/>
      <c r="DU253" s="169"/>
      <c r="DV253" s="143"/>
      <c r="DW253" s="145"/>
      <c r="DX253" s="145"/>
      <c r="DY253" s="170">
        <f t="shared" si="435"/>
        <v>0</v>
      </c>
      <c r="DZ253" s="168"/>
      <c r="EA253" s="169"/>
      <c r="EB253" s="169"/>
      <c r="EC253" s="169"/>
      <c r="ED253" s="143"/>
      <c r="EE253" s="145"/>
      <c r="EF253" s="145"/>
      <c r="EG253" s="170">
        <f t="shared" si="436"/>
        <v>0</v>
      </c>
      <c r="EH253" s="168"/>
      <c r="EI253" s="169"/>
      <c r="EJ253" s="169"/>
      <c r="EK253" s="169"/>
      <c r="EL253" s="143"/>
      <c r="EM253" s="145"/>
      <c r="EN253" s="145"/>
      <c r="EO253" s="170">
        <f t="shared" si="840"/>
        <v>0</v>
      </c>
      <c r="EP253" s="168"/>
      <c r="EQ253" s="169"/>
      <c r="ER253" s="169"/>
      <c r="ES253" s="169"/>
      <c r="ET253" s="143"/>
      <c r="EU253" s="145"/>
      <c r="EV253" s="145"/>
      <c r="EW253" s="170">
        <f t="shared" si="438"/>
        <v>0</v>
      </c>
      <c r="EX253" s="168"/>
      <c r="EY253" s="169"/>
      <c r="EZ253" s="169"/>
      <c r="FA253" s="169"/>
      <c r="FB253" s="143"/>
      <c r="FC253" s="145"/>
      <c r="FD253" s="145"/>
      <c r="FE253" s="170">
        <f t="shared" si="439"/>
        <v>0</v>
      </c>
      <c r="FF253" s="168"/>
      <c r="FG253" s="169"/>
      <c r="FH253" s="169"/>
      <c r="FI253" s="169"/>
      <c r="FJ253" s="143"/>
      <c r="FK253" s="145"/>
      <c r="FL253" s="145"/>
      <c r="FM253" s="170">
        <f t="shared" si="440"/>
        <v>0</v>
      </c>
      <c r="FN253" s="168"/>
    </row>
    <row r="254" spans="1:170" ht="16">
      <c r="A254" s="416">
        <v>42652</v>
      </c>
      <c r="B254" s="168"/>
      <c r="C254" s="173"/>
      <c r="D254" s="173"/>
      <c r="E254" s="173"/>
      <c r="F254" s="174"/>
      <c r="G254" s="18"/>
      <c r="H254" s="18"/>
      <c r="I254" s="175">
        <f t="shared" si="420"/>
        <v>0</v>
      </c>
      <c r="J254" s="168"/>
      <c r="K254" s="173"/>
      <c r="L254" s="173"/>
      <c r="M254" s="173"/>
      <c r="N254" s="174"/>
      <c r="O254" s="18"/>
      <c r="P254" s="18"/>
      <c r="Q254" s="175">
        <f t="shared" si="421"/>
        <v>0</v>
      </c>
      <c r="R254" s="168"/>
      <c r="S254" s="173"/>
      <c r="T254" s="173"/>
      <c r="U254" s="173"/>
      <c r="V254" s="174"/>
      <c r="W254" s="18"/>
      <c r="X254" s="18"/>
      <c r="Y254" s="175">
        <f t="shared" si="422"/>
        <v>0</v>
      </c>
      <c r="Z254" s="168"/>
      <c r="AA254" s="173"/>
      <c r="AB254" s="173"/>
      <c r="AC254" s="173"/>
      <c r="AD254" s="174"/>
      <c r="AE254" s="18"/>
      <c r="AF254" s="18"/>
      <c r="AG254" s="175">
        <f t="shared" si="423"/>
        <v>0</v>
      </c>
      <c r="AH254" s="168"/>
      <c r="AI254" s="173"/>
      <c r="AJ254" s="173"/>
      <c r="AK254" s="173"/>
      <c r="AL254" s="174"/>
      <c r="AM254" s="18"/>
      <c r="AN254" s="18"/>
      <c r="AO254" s="175">
        <f t="shared" si="1915"/>
        <v>0</v>
      </c>
      <c r="AP254" s="168"/>
      <c r="AQ254" s="173"/>
      <c r="AR254" s="173"/>
      <c r="AS254" s="173"/>
      <c r="AT254" s="174"/>
      <c r="AU254" s="18"/>
      <c r="AV254" s="18"/>
      <c r="AW254" s="175">
        <f t="shared" si="425"/>
        <v>0</v>
      </c>
      <c r="AX254" s="168"/>
      <c r="AY254" s="173"/>
      <c r="AZ254" s="173"/>
      <c r="BA254" s="173"/>
      <c r="BB254" s="174"/>
      <c r="BC254" s="18"/>
      <c r="BD254" s="18"/>
      <c r="BE254" s="175">
        <f t="shared" si="426"/>
        <v>0</v>
      </c>
      <c r="BF254" s="168"/>
      <c r="BG254" s="173"/>
      <c r="BH254" s="173"/>
      <c r="BI254" s="173"/>
      <c r="BJ254" s="174"/>
      <c r="BK254" s="18"/>
      <c r="BL254" s="18"/>
      <c r="BM254" s="175">
        <f t="shared" si="427"/>
        <v>0</v>
      </c>
      <c r="BN254" s="168"/>
      <c r="BO254" s="173"/>
      <c r="BP254" s="173"/>
      <c r="BQ254" s="173"/>
      <c r="BR254" s="174"/>
      <c r="BS254" s="18"/>
      <c r="BT254" s="18"/>
      <c r="BU254" s="175">
        <f t="shared" si="1616"/>
        <v>0</v>
      </c>
      <c r="BV254" s="168"/>
      <c r="BW254" s="173"/>
      <c r="BX254" s="173"/>
      <c r="BY254" s="173"/>
      <c r="BZ254" s="174"/>
      <c r="CA254" s="18"/>
      <c r="CB254" s="18"/>
      <c r="CC254" s="175">
        <f t="shared" si="429"/>
        <v>0</v>
      </c>
      <c r="CD254" s="168"/>
      <c r="CE254" s="173"/>
      <c r="CF254" s="173"/>
      <c r="CG254" s="173"/>
      <c r="CH254" s="174"/>
      <c r="CI254" s="18"/>
      <c r="CJ254" s="18"/>
      <c r="CK254" s="175">
        <f t="shared" si="430"/>
        <v>0</v>
      </c>
      <c r="CL254" s="168"/>
      <c r="CM254" s="173"/>
      <c r="CN254" s="173"/>
      <c r="CO254" s="173"/>
      <c r="CP254" s="174"/>
      <c r="CQ254" s="18"/>
      <c r="CR254" s="18"/>
      <c r="CS254" s="175">
        <f t="shared" si="431"/>
        <v>0</v>
      </c>
      <c r="CT254" s="168"/>
      <c r="CU254" s="173"/>
      <c r="CV254" s="173"/>
      <c r="CW254" s="173"/>
      <c r="CX254" s="174"/>
      <c r="CY254" s="18"/>
      <c r="CZ254" s="18"/>
      <c r="DA254" s="175">
        <f t="shared" si="1625"/>
        <v>0</v>
      </c>
      <c r="DB254" s="168"/>
      <c r="DC254" s="173"/>
      <c r="DD254" s="173"/>
      <c r="DE254" s="173"/>
      <c r="DF254" s="174"/>
      <c r="DG254" s="18"/>
      <c r="DH254" s="18"/>
      <c r="DI254" s="175">
        <f t="shared" si="433"/>
        <v>0</v>
      </c>
      <c r="DJ254" s="168"/>
      <c r="DK254" s="173"/>
      <c r="DL254" s="173"/>
      <c r="DM254" s="173"/>
      <c r="DN254" s="174"/>
      <c r="DO254" s="18"/>
      <c r="DP254" s="18"/>
      <c r="DQ254" s="175">
        <f t="shared" si="434"/>
        <v>0</v>
      </c>
      <c r="DR254" s="168"/>
      <c r="DS254" s="173"/>
      <c r="DT254" s="173"/>
      <c r="DU254" s="173"/>
      <c r="DV254" s="174"/>
      <c r="DW254" s="18"/>
      <c r="DX254" s="18"/>
      <c r="DY254" s="175">
        <f t="shared" si="435"/>
        <v>0</v>
      </c>
      <c r="DZ254" s="168"/>
      <c r="EA254" s="173"/>
      <c r="EB254" s="173"/>
      <c r="EC254" s="173"/>
      <c r="ED254" s="174"/>
      <c r="EE254" s="18"/>
      <c r="EF254" s="18"/>
      <c r="EG254" s="175">
        <f t="shared" si="436"/>
        <v>0</v>
      </c>
      <c r="EH254" s="168"/>
      <c r="EI254" s="173"/>
      <c r="EJ254" s="173"/>
      <c r="EK254" s="173"/>
      <c r="EL254" s="174"/>
      <c r="EM254" s="18"/>
      <c r="EN254" s="18"/>
      <c r="EO254" s="175">
        <f t="shared" si="840"/>
        <v>0</v>
      </c>
      <c r="EP254" s="168"/>
      <c r="EQ254" s="173"/>
      <c r="ER254" s="173"/>
      <c r="ES254" s="173"/>
      <c r="ET254" s="174"/>
      <c r="EU254" s="18"/>
      <c r="EV254" s="18"/>
      <c r="EW254" s="175">
        <f t="shared" si="438"/>
        <v>0</v>
      </c>
      <c r="EX254" s="168"/>
      <c r="EY254" s="173"/>
      <c r="EZ254" s="173"/>
      <c r="FA254" s="173"/>
      <c r="FB254" s="174"/>
      <c r="FC254" s="18"/>
      <c r="FD254" s="18"/>
      <c r="FE254" s="175">
        <f t="shared" si="439"/>
        <v>0</v>
      </c>
      <c r="FF254" s="168"/>
      <c r="FG254" s="173"/>
      <c r="FH254" s="173"/>
      <c r="FI254" s="173"/>
      <c r="FJ254" s="174"/>
      <c r="FK254" s="18"/>
      <c r="FL254" s="18"/>
      <c r="FM254" s="175">
        <f t="shared" si="440"/>
        <v>0</v>
      </c>
      <c r="FN254" s="168"/>
    </row>
    <row r="255" spans="1:170" ht="16">
      <c r="A255" s="416">
        <v>42653</v>
      </c>
      <c r="B255" s="168"/>
      <c r="C255" s="173"/>
      <c r="D255" s="173"/>
      <c r="E255" s="173"/>
      <c r="F255" s="174"/>
      <c r="G255" s="18"/>
      <c r="H255" s="18"/>
      <c r="I255" s="175">
        <f t="shared" si="420"/>
        <v>0</v>
      </c>
      <c r="J255" s="168"/>
      <c r="K255" s="173"/>
      <c r="L255" s="173"/>
      <c r="M255" s="173"/>
      <c r="N255" s="174"/>
      <c r="O255" s="18"/>
      <c r="P255" s="18"/>
      <c r="Q255" s="175">
        <f t="shared" si="421"/>
        <v>0</v>
      </c>
      <c r="R255" s="168"/>
      <c r="S255" s="173"/>
      <c r="T255" s="173"/>
      <c r="U255" s="173"/>
      <c r="V255" s="174"/>
      <c r="W255" s="18"/>
      <c r="X255" s="18"/>
      <c r="Y255" s="175">
        <f t="shared" si="422"/>
        <v>0</v>
      </c>
      <c r="Z255" s="168"/>
      <c r="AA255" s="173"/>
      <c r="AB255" s="173"/>
      <c r="AC255" s="173"/>
      <c r="AD255" s="174"/>
      <c r="AE255" s="18"/>
      <c r="AF255" s="18"/>
      <c r="AG255" s="175">
        <f t="shared" si="423"/>
        <v>0</v>
      </c>
      <c r="AH255" s="168"/>
      <c r="AI255" s="173"/>
      <c r="AJ255" s="173"/>
      <c r="AK255" s="173"/>
      <c r="AL255" s="174"/>
      <c r="AM255" s="18"/>
      <c r="AN255" s="18"/>
      <c r="AO255" s="175">
        <f t="shared" si="1915"/>
        <v>0</v>
      </c>
      <c r="AP255" s="168"/>
      <c r="AQ255" s="173"/>
      <c r="AR255" s="173"/>
      <c r="AS255" s="173"/>
      <c r="AT255" s="174"/>
      <c r="AU255" s="18"/>
      <c r="AV255" s="18"/>
      <c r="AW255" s="175">
        <f t="shared" si="425"/>
        <v>0</v>
      </c>
      <c r="AX255" s="168"/>
      <c r="AY255" s="173"/>
      <c r="AZ255" s="173"/>
      <c r="BA255" s="173"/>
      <c r="BB255" s="174"/>
      <c r="BC255" s="18"/>
      <c r="BD255" s="18"/>
      <c r="BE255" s="175">
        <f t="shared" si="426"/>
        <v>0</v>
      </c>
      <c r="BF255" s="168"/>
      <c r="BG255" s="173"/>
      <c r="BH255" s="173"/>
      <c r="BI255" s="173"/>
      <c r="BJ255" s="174"/>
      <c r="BK255" s="18"/>
      <c r="BL255" s="18"/>
      <c r="BM255" s="175">
        <f t="shared" si="427"/>
        <v>0</v>
      </c>
      <c r="BN255" s="168"/>
      <c r="BO255" s="173"/>
      <c r="BP255" s="173"/>
      <c r="BQ255" s="173"/>
      <c r="BR255" s="174"/>
      <c r="BS255" s="18"/>
      <c r="BT255" s="18"/>
      <c r="BU255" s="175">
        <f t="shared" si="1616"/>
        <v>0</v>
      </c>
      <c r="BV255" s="168"/>
      <c r="BW255" s="173"/>
      <c r="BX255" s="173"/>
      <c r="BY255" s="173"/>
      <c r="BZ255" s="174"/>
      <c r="CA255" s="18"/>
      <c r="CB255" s="18"/>
      <c r="CC255" s="175">
        <f t="shared" si="429"/>
        <v>0</v>
      </c>
      <c r="CD255" s="168"/>
      <c r="CE255" s="173"/>
      <c r="CF255" s="173"/>
      <c r="CG255" s="173"/>
      <c r="CH255" s="174"/>
      <c r="CI255" s="18"/>
      <c r="CJ255" s="18"/>
      <c r="CK255" s="175">
        <f t="shared" si="430"/>
        <v>0</v>
      </c>
      <c r="CL255" s="168"/>
      <c r="CM255" s="173"/>
      <c r="CN255" s="173"/>
      <c r="CO255" s="173"/>
      <c r="CP255" s="174"/>
      <c r="CQ255" s="18"/>
      <c r="CR255" s="18"/>
      <c r="CS255" s="175">
        <f t="shared" si="431"/>
        <v>0</v>
      </c>
      <c r="CT255" s="168"/>
      <c r="CU255" s="173"/>
      <c r="CV255" s="173"/>
      <c r="CW255" s="173"/>
      <c r="CX255" s="174"/>
      <c r="CY255" s="18"/>
      <c r="CZ255" s="18"/>
      <c r="DA255" s="175">
        <f t="shared" si="1625"/>
        <v>0</v>
      </c>
      <c r="DB255" s="168"/>
      <c r="DC255" s="173"/>
      <c r="DD255" s="173"/>
      <c r="DE255" s="173"/>
      <c r="DF255" s="176"/>
      <c r="DG255" s="18"/>
      <c r="DH255" s="18"/>
      <c r="DI255" s="175">
        <f t="shared" si="433"/>
        <v>0</v>
      </c>
      <c r="DJ255" s="168"/>
      <c r="DK255" s="173"/>
      <c r="DL255" s="173"/>
      <c r="DM255" s="173"/>
      <c r="DN255" s="176"/>
      <c r="DO255" s="18"/>
      <c r="DP255" s="18"/>
      <c r="DQ255" s="175">
        <f t="shared" si="434"/>
        <v>0</v>
      </c>
      <c r="DR255" s="168"/>
      <c r="DS255" s="173"/>
      <c r="DT255" s="173"/>
      <c r="DU255" s="173"/>
      <c r="DV255" s="176"/>
      <c r="DW255" s="18"/>
      <c r="DX255" s="18"/>
      <c r="DY255" s="175">
        <f t="shared" si="435"/>
        <v>0</v>
      </c>
      <c r="DZ255" s="168"/>
      <c r="EA255" s="173"/>
      <c r="EB255" s="173"/>
      <c r="EC255" s="173"/>
      <c r="ED255" s="176"/>
      <c r="EE255" s="18"/>
      <c r="EF255" s="18"/>
      <c r="EG255" s="175">
        <f t="shared" si="436"/>
        <v>0</v>
      </c>
      <c r="EH255" s="168"/>
      <c r="EI255" s="173"/>
      <c r="EJ255" s="173"/>
      <c r="EK255" s="173"/>
      <c r="EL255" s="176"/>
      <c r="EM255" s="18"/>
      <c r="EN255" s="18"/>
      <c r="EO255" s="175">
        <f t="shared" si="840"/>
        <v>0</v>
      </c>
      <c r="EP255" s="168"/>
      <c r="EQ255" s="173"/>
      <c r="ER255" s="173"/>
      <c r="ES255" s="173"/>
      <c r="ET255" s="176"/>
      <c r="EU255" s="18"/>
      <c r="EV255" s="18"/>
      <c r="EW255" s="175">
        <f t="shared" si="438"/>
        <v>0</v>
      </c>
      <c r="EX255" s="168"/>
      <c r="EY255" s="173"/>
      <c r="EZ255" s="173"/>
      <c r="FA255" s="173"/>
      <c r="FB255" s="176"/>
      <c r="FC255" s="18"/>
      <c r="FD255" s="18"/>
      <c r="FE255" s="175">
        <f t="shared" si="439"/>
        <v>0</v>
      </c>
      <c r="FF255" s="168"/>
      <c r="FG255" s="173"/>
      <c r="FH255" s="173"/>
      <c r="FI255" s="173"/>
      <c r="FJ255" s="176"/>
      <c r="FK255" s="18"/>
      <c r="FL255" s="18"/>
      <c r="FM255" s="175">
        <f t="shared" si="440"/>
        <v>0</v>
      </c>
      <c r="FN255" s="168"/>
    </row>
    <row r="256" spans="1:170" ht="16">
      <c r="A256" s="416">
        <v>42654</v>
      </c>
      <c r="B256" s="168"/>
      <c r="C256" s="173"/>
      <c r="D256" s="173"/>
      <c r="E256" s="173"/>
      <c r="F256" s="174"/>
      <c r="G256" s="18"/>
      <c r="H256" s="18"/>
      <c r="I256" s="175">
        <f t="shared" si="420"/>
        <v>0</v>
      </c>
      <c r="J256" s="168"/>
      <c r="K256" s="173"/>
      <c r="L256" s="173"/>
      <c r="M256" s="173"/>
      <c r="N256" s="174"/>
      <c r="O256" s="18"/>
      <c r="P256" s="18"/>
      <c r="Q256" s="175">
        <f t="shared" si="421"/>
        <v>0</v>
      </c>
      <c r="R256" s="168"/>
      <c r="S256" s="173"/>
      <c r="T256" s="173"/>
      <c r="U256" s="173"/>
      <c r="V256" s="174"/>
      <c r="W256" s="18"/>
      <c r="X256" s="18"/>
      <c r="Y256" s="175">
        <f t="shared" si="422"/>
        <v>0</v>
      </c>
      <c r="Z256" s="168"/>
      <c r="AA256" s="173"/>
      <c r="AB256" s="173"/>
      <c r="AC256" s="173"/>
      <c r="AD256" s="174"/>
      <c r="AE256" s="18"/>
      <c r="AF256" s="18"/>
      <c r="AG256" s="175">
        <f t="shared" si="423"/>
        <v>0</v>
      </c>
      <c r="AH256" s="168"/>
      <c r="AI256" s="173"/>
      <c r="AJ256" s="173"/>
      <c r="AK256" s="173"/>
      <c r="AL256" s="174"/>
      <c r="AM256" s="18"/>
      <c r="AN256" s="18"/>
      <c r="AO256" s="175">
        <f t="shared" si="1915"/>
        <v>0</v>
      </c>
      <c r="AP256" s="168"/>
      <c r="AQ256" s="173"/>
      <c r="AR256" s="173"/>
      <c r="AS256" s="173"/>
      <c r="AT256" s="174"/>
      <c r="AU256" s="18"/>
      <c r="AV256" s="18"/>
      <c r="AW256" s="175">
        <f t="shared" si="425"/>
        <v>0</v>
      </c>
      <c r="AX256" s="168"/>
      <c r="AY256" s="173"/>
      <c r="AZ256" s="173"/>
      <c r="BA256" s="173"/>
      <c r="BB256" s="174"/>
      <c r="BC256" s="18"/>
      <c r="BD256" s="18"/>
      <c r="BE256" s="175">
        <f t="shared" si="426"/>
        <v>0</v>
      </c>
      <c r="BF256" s="168"/>
      <c r="BG256" s="173"/>
      <c r="BH256" s="173"/>
      <c r="BI256" s="173"/>
      <c r="BJ256" s="174"/>
      <c r="BK256" s="18"/>
      <c r="BL256" s="18"/>
      <c r="BM256" s="175">
        <f t="shared" si="427"/>
        <v>0</v>
      </c>
      <c r="BN256" s="168"/>
      <c r="BO256" s="173"/>
      <c r="BP256" s="173"/>
      <c r="BQ256" s="173"/>
      <c r="BR256" s="174"/>
      <c r="BS256" s="18"/>
      <c r="BT256" s="18"/>
      <c r="BU256" s="175">
        <f t="shared" si="1616"/>
        <v>0</v>
      </c>
      <c r="BV256" s="168"/>
      <c r="BW256" s="173"/>
      <c r="BX256" s="173"/>
      <c r="BY256" s="173"/>
      <c r="BZ256" s="174"/>
      <c r="CA256" s="18"/>
      <c r="CB256" s="18"/>
      <c r="CC256" s="175">
        <f t="shared" si="429"/>
        <v>0</v>
      </c>
      <c r="CD256" s="168"/>
      <c r="CE256" s="173"/>
      <c r="CF256" s="173"/>
      <c r="CG256" s="173"/>
      <c r="CH256" s="174"/>
      <c r="CI256" s="18"/>
      <c r="CJ256" s="18"/>
      <c r="CK256" s="175">
        <f t="shared" si="430"/>
        <v>0</v>
      </c>
      <c r="CL256" s="168"/>
      <c r="CM256" s="173"/>
      <c r="CN256" s="173"/>
      <c r="CO256" s="173"/>
      <c r="CP256" s="174"/>
      <c r="CQ256" s="18"/>
      <c r="CR256" s="18"/>
      <c r="CS256" s="175">
        <f t="shared" si="431"/>
        <v>0</v>
      </c>
      <c r="CT256" s="168"/>
      <c r="CU256" s="173"/>
      <c r="CV256" s="173"/>
      <c r="CW256" s="173"/>
      <c r="CX256" s="174"/>
      <c r="CY256" s="18"/>
      <c r="CZ256" s="18"/>
      <c r="DA256" s="175">
        <f t="shared" si="1625"/>
        <v>0</v>
      </c>
      <c r="DB256" s="168"/>
      <c r="DC256" s="173"/>
      <c r="DD256" s="173"/>
      <c r="DE256" s="173"/>
      <c r="DF256" s="174"/>
      <c r="DG256" s="18"/>
      <c r="DH256" s="18"/>
      <c r="DI256" s="175">
        <f t="shared" si="433"/>
        <v>0</v>
      </c>
      <c r="DJ256" s="168"/>
      <c r="DK256" s="173"/>
      <c r="DL256" s="173"/>
      <c r="DM256" s="173"/>
      <c r="DN256" s="174"/>
      <c r="DO256" s="18"/>
      <c r="DP256" s="18"/>
      <c r="DQ256" s="175">
        <f t="shared" si="434"/>
        <v>0</v>
      </c>
      <c r="DR256" s="168"/>
      <c r="DS256" s="173"/>
      <c r="DT256" s="173"/>
      <c r="DU256" s="173"/>
      <c r="DV256" s="174"/>
      <c r="DW256" s="18"/>
      <c r="DX256" s="18"/>
      <c r="DY256" s="175">
        <f t="shared" si="435"/>
        <v>0</v>
      </c>
      <c r="DZ256" s="168"/>
      <c r="EA256" s="173"/>
      <c r="EB256" s="173"/>
      <c r="EC256" s="173"/>
      <c r="ED256" s="174"/>
      <c r="EE256" s="18"/>
      <c r="EF256" s="18"/>
      <c r="EG256" s="175">
        <f t="shared" si="436"/>
        <v>0</v>
      </c>
      <c r="EH256" s="168"/>
      <c r="EI256" s="173"/>
      <c r="EJ256" s="173"/>
      <c r="EK256" s="173"/>
      <c r="EL256" s="174"/>
      <c r="EM256" s="18"/>
      <c r="EN256" s="18"/>
      <c r="EO256" s="175">
        <f t="shared" si="840"/>
        <v>0</v>
      </c>
      <c r="EP256" s="168"/>
      <c r="EQ256" s="173"/>
      <c r="ER256" s="173"/>
      <c r="ES256" s="173"/>
      <c r="ET256" s="174"/>
      <c r="EU256" s="18"/>
      <c r="EV256" s="18"/>
      <c r="EW256" s="175">
        <f t="shared" si="438"/>
        <v>0</v>
      </c>
      <c r="EX256" s="168"/>
      <c r="EY256" s="173"/>
      <c r="EZ256" s="173"/>
      <c r="FA256" s="173"/>
      <c r="FB256" s="174"/>
      <c r="FC256" s="18"/>
      <c r="FD256" s="18"/>
      <c r="FE256" s="175">
        <f t="shared" si="439"/>
        <v>0</v>
      </c>
      <c r="FF256" s="168"/>
      <c r="FG256" s="173"/>
      <c r="FH256" s="173"/>
      <c r="FI256" s="173"/>
      <c r="FJ256" s="174"/>
      <c r="FK256" s="18"/>
      <c r="FL256" s="18"/>
      <c r="FM256" s="175">
        <f t="shared" si="440"/>
        <v>0</v>
      </c>
      <c r="FN256" s="168"/>
    </row>
    <row r="257" spans="1:170" ht="16">
      <c r="A257" s="48" t="s">
        <v>42</v>
      </c>
      <c r="B257" s="23"/>
      <c r="C257" s="49">
        <f t="shared" ref="C257:E257" si="2168">SUM(C252:C256)</f>
        <v>0</v>
      </c>
      <c r="D257" s="49">
        <f t="shared" si="2168"/>
        <v>0</v>
      </c>
      <c r="E257" s="49">
        <f t="shared" si="2168"/>
        <v>0</v>
      </c>
      <c r="F257" s="50">
        <f>IFERROR(SUM(D257/E257),0)</f>
        <v>0</v>
      </c>
      <c r="G257" s="51">
        <f t="shared" ref="G257:H257" si="2169">SUM(G252:G256)</f>
        <v>0</v>
      </c>
      <c r="H257" s="51">
        <f t="shared" si="2169"/>
        <v>0</v>
      </c>
      <c r="I257" s="52">
        <f t="shared" si="420"/>
        <v>0</v>
      </c>
      <c r="J257" s="23"/>
      <c r="K257" s="49">
        <f t="shared" ref="K257:M257" si="2170">SUM(K252:K256)</f>
        <v>0</v>
      </c>
      <c r="L257" s="49">
        <f t="shared" si="2170"/>
        <v>0</v>
      </c>
      <c r="M257" s="49">
        <f t="shared" si="2170"/>
        <v>0</v>
      </c>
      <c r="N257" s="50">
        <f>IFERROR(SUM(L257/M257),0)</f>
        <v>0</v>
      </c>
      <c r="O257" s="51">
        <f t="shared" ref="O257:P257" si="2171">SUM(O252:O256)</f>
        <v>0</v>
      </c>
      <c r="P257" s="51">
        <f t="shared" si="2171"/>
        <v>0</v>
      </c>
      <c r="Q257" s="52">
        <f t="shared" si="421"/>
        <v>0</v>
      </c>
      <c r="R257" s="23"/>
      <c r="S257" s="49">
        <f t="shared" ref="S257:U257" si="2172">SUM(S252:S256)</f>
        <v>0</v>
      </c>
      <c r="T257" s="49">
        <f t="shared" si="2172"/>
        <v>0</v>
      </c>
      <c r="U257" s="49">
        <f t="shared" si="2172"/>
        <v>0</v>
      </c>
      <c r="V257" s="50">
        <f>IFERROR(SUM(T257/U257),0)</f>
        <v>0</v>
      </c>
      <c r="W257" s="51">
        <f t="shared" ref="W257:X257" si="2173">SUM(W252:W256)</f>
        <v>0</v>
      </c>
      <c r="X257" s="51">
        <f t="shared" si="2173"/>
        <v>0</v>
      </c>
      <c r="Y257" s="52">
        <f t="shared" si="422"/>
        <v>0</v>
      </c>
      <c r="Z257" s="23"/>
      <c r="AA257" s="49">
        <f t="shared" ref="AA257:AC257" si="2174">SUM(AA252:AA256)</f>
        <v>0</v>
      </c>
      <c r="AB257" s="49">
        <f t="shared" si="2174"/>
        <v>0</v>
      </c>
      <c r="AC257" s="49">
        <f t="shared" si="2174"/>
        <v>0</v>
      </c>
      <c r="AD257" s="50">
        <f>IFERROR(SUM(AB257/AC257),0)</f>
        <v>0</v>
      </c>
      <c r="AE257" s="51">
        <f t="shared" ref="AE257:AF257" si="2175">SUM(AE252:AE256)</f>
        <v>0</v>
      </c>
      <c r="AF257" s="51">
        <f t="shared" si="2175"/>
        <v>0</v>
      </c>
      <c r="AG257" s="52">
        <f t="shared" si="423"/>
        <v>0</v>
      </c>
      <c r="AH257" s="23"/>
      <c r="AI257" s="49">
        <f t="shared" ref="AI257:AK257" si="2176">SUM(AI252:AI256)</f>
        <v>0</v>
      </c>
      <c r="AJ257" s="49">
        <f t="shared" si="2176"/>
        <v>0</v>
      </c>
      <c r="AK257" s="49">
        <f t="shared" si="2176"/>
        <v>0</v>
      </c>
      <c r="AL257" s="50">
        <f>IFERROR(SUM(AJ257/AK257),0)</f>
        <v>0</v>
      </c>
      <c r="AM257" s="51">
        <f t="shared" ref="AM257:AN257" si="2177">SUM(AM252:AM256)</f>
        <v>0</v>
      </c>
      <c r="AN257" s="51">
        <f t="shared" si="2177"/>
        <v>0</v>
      </c>
      <c r="AO257" s="52">
        <f t="shared" si="1915"/>
        <v>0</v>
      </c>
      <c r="AP257" s="23"/>
      <c r="AQ257" s="49">
        <f t="shared" ref="AQ257:AS257" si="2178">SUM(AQ252:AQ256)</f>
        <v>0</v>
      </c>
      <c r="AR257" s="49">
        <f t="shared" si="2178"/>
        <v>0</v>
      </c>
      <c r="AS257" s="49">
        <f t="shared" si="2178"/>
        <v>0</v>
      </c>
      <c r="AT257" s="50">
        <f>IFERROR(SUM(AR257/AS257),0)</f>
        <v>0</v>
      </c>
      <c r="AU257" s="51">
        <f t="shared" ref="AU257:AV257" si="2179">SUM(AU252:AU256)</f>
        <v>0</v>
      </c>
      <c r="AV257" s="51">
        <f t="shared" si="2179"/>
        <v>0</v>
      </c>
      <c r="AW257" s="52">
        <f t="shared" si="425"/>
        <v>0</v>
      </c>
      <c r="AX257" s="23"/>
      <c r="AY257" s="49">
        <f t="shared" ref="AY257:BA257" si="2180">SUM(AY252:AY256)</f>
        <v>0</v>
      </c>
      <c r="AZ257" s="49">
        <f t="shared" si="2180"/>
        <v>0</v>
      </c>
      <c r="BA257" s="49">
        <f t="shared" si="2180"/>
        <v>0</v>
      </c>
      <c r="BB257" s="50">
        <f>IFERROR(SUM(AZ257/BA257),0)</f>
        <v>0</v>
      </c>
      <c r="BC257" s="51">
        <f t="shared" ref="BC257:BD257" si="2181">SUM(BC252:BC256)</f>
        <v>0</v>
      </c>
      <c r="BD257" s="51">
        <f t="shared" si="2181"/>
        <v>0</v>
      </c>
      <c r="BE257" s="52">
        <f t="shared" si="426"/>
        <v>0</v>
      </c>
      <c r="BF257" s="23"/>
      <c r="BG257" s="49">
        <f t="shared" ref="BG257:BI257" si="2182">SUM(BG252:BG256)</f>
        <v>0</v>
      </c>
      <c r="BH257" s="49">
        <f t="shared" si="2182"/>
        <v>0</v>
      </c>
      <c r="BI257" s="49">
        <f t="shared" si="2182"/>
        <v>0</v>
      </c>
      <c r="BJ257" s="50">
        <f>IFERROR(SUM(BH257/BI257),0)</f>
        <v>0</v>
      </c>
      <c r="BK257" s="51">
        <f t="shared" ref="BK257:BL257" si="2183">SUM(BK252:BK256)</f>
        <v>0</v>
      </c>
      <c r="BL257" s="51">
        <f t="shared" si="2183"/>
        <v>0</v>
      </c>
      <c r="BM257" s="52">
        <f t="shared" si="427"/>
        <v>0</v>
      </c>
      <c r="BN257" s="23"/>
      <c r="BO257" s="49">
        <f t="shared" ref="BO257:BQ257" si="2184">SUM(BO252:BO256)</f>
        <v>0</v>
      </c>
      <c r="BP257" s="49">
        <f t="shared" si="2184"/>
        <v>0</v>
      </c>
      <c r="BQ257" s="49">
        <f t="shared" si="2184"/>
        <v>0</v>
      </c>
      <c r="BR257" s="50">
        <f>IFERROR(SUM(BP257/BQ257),0)</f>
        <v>0</v>
      </c>
      <c r="BS257" s="51">
        <f t="shared" ref="BS257:BT257" si="2185">SUM(BS252:BS256)</f>
        <v>0</v>
      </c>
      <c r="BT257" s="51">
        <f t="shared" si="2185"/>
        <v>0</v>
      </c>
      <c r="BU257" s="52">
        <f t="shared" si="1616"/>
        <v>0</v>
      </c>
      <c r="BV257" s="23"/>
      <c r="BW257" s="49">
        <f t="shared" ref="BW257:BY257" si="2186">SUM(BW252:BW256)</f>
        <v>0</v>
      </c>
      <c r="BX257" s="49">
        <f t="shared" si="2186"/>
        <v>0</v>
      </c>
      <c r="BY257" s="49">
        <f t="shared" si="2186"/>
        <v>0</v>
      </c>
      <c r="BZ257" s="50">
        <f>IFERROR(SUM(BX257/BY257),0)</f>
        <v>0</v>
      </c>
      <c r="CA257" s="51">
        <f t="shared" ref="CA257:CB257" si="2187">SUM(CA252:CA256)</f>
        <v>0</v>
      </c>
      <c r="CB257" s="51">
        <f t="shared" si="2187"/>
        <v>0</v>
      </c>
      <c r="CC257" s="52">
        <f t="shared" si="429"/>
        <v>0</v>
      </c>
      <c r="CD257" s="23"/>
      <c r="CE257" s="49">
        <f t="shared" ref="CE257:CG257" si="2188">SUM(CE252:CE256)</f>
        <v>0</v>
      </c>
      <c r="CF257" s="49">
        <f t="shared" si="2188"/>
        <v>0</v>
      </c>
      <c r="CG257" s="49">
        <f t="shared" si="2188"/>
        <v>0</v>
      </c>
      <c r="CH257" s="50">
        <f>IFERROR(SUM(CF257/CG257),0)</f>
        <v>0</v>
      </c>
      <c r="CI257" s="51">
        <f t="shared" ref="CI257:CJ257" si="2189">SUM(CI252:CI256)</f>
        <v>0</v>
      </c>
      <c r="CJ257" s="51">
        <f t="shared" si="2189"/>
        <v>0</v>
      </c>
      <c r="CK257" s="52">
        <f t="shared" si="430"/>
        <v>0</v>
      </c>
      <c r="CL257" s="23"/>
      <c r="CM257" s="49">
        <f t="shared" ref="CM257:CO257" si="2190">SUM(CM252:CM256)</f>
        <v>0</v>
      </c>
      <c r="CN257" s="49">
        <f t="shared" si="2190"/>
        <v>0</v>
      </c>
      <c r="CO257" s="49">
        <f t="shared" si="2190"/>
        <v>0</v>
      </c>
      <c r="CP257" s="50">
        <f>IFERROR(SUM(CN257/CO257),0)</f>
        <v>0</v>
      </c>
      <c r="CQ257" s="51">
        <f t="shared" ref="CQ257:CR257" si="2191">SUM(CQ252:CQ256)</f>
        <v>0</v>
      </c>
      <c r="CR257" s="51">
        <f t="shared" si="2191"/>
        <v>0</v>
      </c>
      <c r="CS257" s="52">
        <f t="shared" si="431"/>
        <v>0</v>
      </c>
      <c r="CT257" s="23"/>
      <c r="CU257" s="49">
        <f t="shared" ref="CU257:CW257" si="2192">SUM(CU252:CU256)</f>
        <v>0</v>
      </c>
      <c r="CV257" s="49">
        <f t="shared" si="2192"/>
        <v>0</v>
      </c>
      <c r="CW257" s="49">
        <f t="shared" si="2192"/>
        <v>0</v>
      </c>
      <c r="CX257" s="50">
        <f>IFERROR(SUM(CV257/CW257),0)</f>
        <v>0</v>
      </c>
      <c r="CY257" s="51">
        <f t="shared" ref="CY257:CZ257" si="2193">SUM(CY252:CY256)</f>
        <v>0</v>
      </c>
      <c r="CZ257" s="51">
        <f t="shared" si="2193"/>
        <v>0</v>
      </c>
      <c r="DA257" s="52">
        <f t="shared" si="1625"/>
        <v>0</v>
      </c>
      <c r="DB257" s="23"/>
      <c r="DC257" s="49">
        <f t="shared" ref="DC257:DE257" si="2194">SUM(DC252:DC256)</f>
        <v>0</v>
      </c>
      <c r="DD257" s="49">
        <f t="shared" si="2194"/>
        <v>0</v>
      </c>
      <c r="DE257" s="49">
        <f t="shared" si="2194"/>
        <v>0</v>
      </c>
      <c r="DF257" s="50">
        <f>IFERROR(SUM(DD257/DE257),0)</f>
        <v>0</v>
      </c>
      <c r="DG257" s="51">
        <f t="shared" ref="DG257:DH257" si="2195">SUM(DG252:DG256)</f>
        <v>0</v>
      </c>
      <c r="DH257" s="51">
        <f t="shared" si="2195"/>
        <v>0</v>
      </c>
      <c r="DI257" s="52">
        <f t="shared" si="433"/>
        <v>0</v>
      </c>
      <c r="DJ257" s="23"/>
      <c r="DK257" s="49">
        <f t="shared" ref="DK257:DM257" si="2196">SUM(DK252:DK256)</f>
        <v>0</v>
      </c>
      <c r="DL257" s="49">
        <f t="shared" si="2196"/>
        <v>0</v>
      </c>
      <c r="DM257" s="49">
        <f t="shared" si="2196"/>
        <v>0</v>
      </c>
      <c r="DN257" s="50">
        <f>IFERROR(SUM(DL257/DM257),0)</f>
        <v>0</v>
      </c>
      <c r="DO257" s="51">
        <f t="shared" ref="DO257:DP257" si="2197">SUM(DO252:DO256)</f>
        <v>0</v>
      </c>
      <c r="DP257" s="51">
        <f t="shared" si="2197"/>
        <v>0</v>
      </c>
      <c r="DQ257" s="52">
        <f t="shared" si="434"/>
        <v>0</v>
      </c>
      <c r="DR257" s="23"/>
      <c r="DS257" s="49">
        <f t="shared" ref="DS257:DU257" si="2198">SUM(DS252:DS256)</f>
        <v>0</v>
      </c>
      <c r="DT257" s="49">
        <f t="shared" si="2198"/>
        <v>0</v>
      </c>
      <c r="DU257" s="49">
        <f t="shared" si="2198"/>
        <v>0</v>
      </c>
      <c r="DV257" s="50">
        <f>IFERROR(SUM(DT257/DU257),0)</f>
        <v>0</v>
      </c>
      <c r="DW257" s="51">
        <f t="shared" ref="DW257:DX257" si="2199">SUM(DW252:DW256)</f>
        <v>0</v>
      </c>
      <c r="DX257" s="51">
        <f t="shared" si="2199"/>
        <v>0</v>
      </c>
      <c r="DY257" s="52">
        <f t="shared" si="435"/>
        <v>0</v>
      </c>
      <c r="DZ257" s="23"/>
      <c r="EA257" s="49">
        <f t="shared" ref="EA257:EC257" si="2200">SUM(EA252:EA256)</f>
        <v>0</v>
      </c>
      <c r="EB257" s="49">
        <f t="shared" si="2200"/>
        <v>0</v>
      </c>
      <c r="EC257" s="49">
        <f t="shared" si="2200"/>
        <v>0</v>
      </c>
      <c r="ED257" s="50">
        <f>IFERROR(SUM(EB257/EC257),0)</f>
        <v>0</v>
      </c>
      <c r="EE257" s="51">
        <f t="shared" ref="EE257:EF257" si="2201">SUM(EE252:EE256)</f>
        <v>0</v>
      </c>
      <c r="EF257" s="51">
        <f t="shared" si="2201"/>
        <v>0</v>
      </c>
      <c r="EG257" s="52">
        <f t="shared" si="436"/>
        <v>0</v>
      </c>
      <c r="EH257" s="23"/>
      <c r="EI257" s="49">
        <f t="shared" ref="EI257:EK257" si="2202">SUM(EI252:EI256)</f>
        <v>0</v>
      </c>
      <c r="EJ257" s="49">
        <f t="shared" si="2202"/>
        <v>0</v>
      </c>
      <c r="EK257" s="49">
        <f t="shared" si="2202"/>
        <v>0</v>
      </c>
      <c r="EL257" s="50">
        <f>IFERROR(SUM(EJ257/EK257),0)</f>
        <v>0</v>
      </c>
      <c r="EM257" s="51">
        <f t="shared" ref="EM257:EN257" si="2203">SUM(EM252:EM256)</f>
        <v>0</v>
      </c>
      <c r="EN257" s="51">
        <f t="shared" si="2203"/>
        <v>0</v>
      </c>
      <c r="EO257" s="52">
        <f t="shared" si="840"/>
        <v>0</v>
      </c>
      <c r="EP257" s="23"/>
      <c r="EQ257" s="49">
        <f t="shared" ref="EQ257:ES257" si="2204">SUM(EQ252:EQ256)</f>
        <v>0</v>
      </c>
      <c r="ER257" s="49">
        <f t="shared" si="2204"/>
        <v>0</v>
      </c>
      <c r="ES257" s="49">
        <f t="shared" si="2204"/>
        <v>0</v>
      </c>
      <c r="ET257" s="50">
        <f>IFERROR(SUM(ER257/ES257),0)</f>
        <v>0</v>
      </c>
      <c r="EU257" s="51">
        <f t="shared" ref="EU257:EV257" si="2205">SUM(EU252:EU256)</f>
        <v>0</v>
      </c>
      <c r="EV257" s="51">
        <f t="shared" si="2205"/>
        <v>0</v>
      </c>
      <c r="EW257" s="52">
        <f t="shared" si="438"/>
        <v>0</v>
      </c>
      <c r="EX257" s="23"/>
      <c r="EY257" s="49">
        <f t="shared" ref="EY257:FA257" si="2206">SUM(EY252:EY256)</f>
        <v>0</v>
      </c>
      <c r="EZ257" s="49">
        <f t="shared" si="2206"/>
        <v>0</v>
      </c>
      <c r="FA257" s="49">
        <f t="shared" si="2206"/>
        <v>0</v>
      </c>
      <c r="FB257" s="50">
        <f>IFERROR(SUM(EZ257/FA257),0)</f>
        <v>0</v>
      </c>
      <c r="FC257" s="51">
        <f t="shared" ref="FC257:FD257" si="2207">SUM(FC252:FC256)</f>
        <v>0</v>
      </c>
      <c r="FD257" s="51">
        <f t="shared" si="2207"/>
        <v>0</v>
      </c>
      <c r="FE257" s="52">
        <f t="shared" si="439"/>
        <v>0</v>
      </c>
      <c r="FF257" s="23"/>
      <c r="FG257" s="49">
        <f t="shared" ref="FG257:FI257" si="2208">SUM(FG252:FG256)</f>
        <v>0</v>
      </c>
      <c r="FH257" s="49">
        <f t="shared" si="2208"/>
        <v>0</v>
      </c>
      <c r="FI257" s="49">
        <f t="shared" si="2208"/>
        <v>0</v>
      </c>
      <c r="FJ257" s="50">
        <f>IFERROR(SUM(FH257/FI257),0)</f>
        <v>0</v>
      </c>
      <c r="FK257" s="51">
        <f t="shared" ref="FK257:FL257" si="2209">SUM(FK252:FK256)</f>
        <v>0</v>
      </c>
      <c r="FL257" s="51">
        <f t="shared" si="2209"/>
        <v>0</v>
      </c>
      <c r="FM257" s="52">
        <f t="shared" si="440"/>
        <v>0</v>
      </c>
      <c r="FN257" s="23"/>
    </row>
    <row r="258" spans="1:170" ht="16">
      <c r="A258" s="416">
        <v>42657</v>
      </c>
      <c r="B258" s="168"/>
      <c r="C258" s="169"/>
      <c r="D258" s="169"/>
      <c r="E258" s="169"/>
      <c r="F258" s="143"/>
      <c r="G258" s="145"/>
      <c r="H258" s="145"/>
      <c r="I258" s="170">
        <f t="shared" si="420"/>
        <v>0</v>
      </c>
      <c r="J258" s="168"/>
      <c r="K258" s="169"/>
      <c r="L258" s="169"/>
      <c r="M258" s="169"/>
      <c r="N258" s="143"/>
      <c r="O258" s="145"/>
      <c r="P258" s="145"/>
      <c r="Q258" s="170">
        <f t="shared" si="421"/>
        <v>0</v>
      </c>
      <c r="R258" s="168"/>
      <c r="S258" s="169"/>
      <c r="T258" s="169"/>
      <c r="U258" s="169"/>
      <c r="V258" s="143"/>
      <c r="W258" s="145"/>
      <c r="X258" s="145"/>
      <c r="Y258" s="170">
        <f t="shared" si="422"/>
        <v>0</v>
      </c>
      <c r="Z258" s="168"/>
      <c r="AA258" s="169"/>
      <c r="AB258" s="169"/>
      <c r="AC258" s="169"/>
      <c r="AD258" s="143"/>
      <c r="AE258" s="145"/>
      <c r="AF258" s="145"/>
      <c r="AG258" s="170">
        <f t="shared" si="423"/>
        <v>0</v>
      </c>
      <c r="AH258" s="168"/>
      <c r="AI258" s="169"/>
      <c r="AJ258" s="169"/>
      <c r="AK258" s="169"/>
      <c r="AL258" s="143"/>
      <c r="AM258" s="145"/>
      <c r="AN258" s="145"/>
      <c r="AO258" s="170">
        <f t="shared" si="1915"/>
        <v>0</v>
      </c>
      <c r="AP258" s="168"/>
      <c r="AQ258" s="169"/>
      <c r="AR258" s="169"/>
      <c r="AS258" s="169"/>
      <c r="AT258" s="143"/>
      <c r="AU258" s="145"/>
      <c r="AV258" s="145"/>
      <c r="AW258" s="170">
        <f t="shared" si="425"/>
        <v>0</v>
      </c>
      <c r="AX258" s="168"/>
      <c r="AY258" s="169"/>
      <c r="AZ258" s="169"/>
      <c r="BA258" s="169"/>
      <c r="BB258" s="143"/>
      <c r="BC258" s="145"/>
      <c r="BD258" s="145"/>
      <c r="BE258" s="170">
        <f t="shared" si="426"/>
        <v>0</v>
      </c>
      <c r="BF258" s="168"/>
      <c r="BG258" s="169"/>
      <c r="BH258" s="169"/>
      <c r="BI258" s="169"/>
      <c r="BJ258" s="143"/>
      <c r="BK258" s="145"/>
      <c r="BL258" s="145"/>
      <c r="BM258" s="170">
        <f t="shared" si="427"/>
        <v>0</v>
      </c>
      <c r="BN258" s="168"/>
      <c r="BO258" s="169"/>
      <c r="BP258" s="169"/>
      <c r="BQ258" s="169"/>
      <c r="BR258" s="143"/>
      <c r="BS258" s="145"/>
      <c r="BT258" s="145"/>
      <c r="BU258" s="170">
        <f t="shared" si="1616"/>
        <v>0</v>
      </c>
      <c r="BV258" s="168"/>
      <c r="BW258" s="171"/>
      <c r="BX258" s="171"/>
      <c r="BY258" s="171"/>
      <c r="BZ258" s="143"/>
      <c r="CA258" s="172"/>
      <c r="CB258" s="172"/>
      <c r="CC258" s="170">
        <f t="shared" si="429"/>
        <v>0</v>
      </c>
      <c r="CD258" s="168"/>
      <c r="CE258" s="169"/>
      <c r="CF258" s="169"/>
      <c r="CG258" s="169"/>
      <c r="CH258" s="143"/>
      <c r="CI258" s="145"/>
      <c r="CJ258" s="145"/>
      <c r="CK258" s="170">
        <f t="shared" si="430"/>
        <v>0</v>
      </c>
      <c r="CL258" s="168"/>
      <c r="CM258" s="171"/>
      <c r="CN258" s="171"/>
      <c r="CO258" s="171"/>
      <c r="CP258" s="143"/>
      <c r="CQ258" s="172"/>
      <c r="CR258" s="172"/>
      <c r="CS258" s="170">
        <f t="shared" si="431"/>
        <v>0</v>
      </c>
      <c r="CT258" s="168"/>
      <c r="CU258" s="169"/>
      <c r="CV258" s="169"/>
      <c r="CW258" s="169"/>
      <c r="CX258" s="143"/>
      <c r="CY258" s="145"/>
      <c r="CZ258" s="145"/>
      <c r="DA258" s="170">
        <f t="shared" si="1625"/>
        <v>0</v>
      </c>
      <c r="DB258" s="168"/>
      <c r="DC258" s="169"/>
      <c r="DD258" s="169"/>
      <c r="DE258" s="169"/>
      <c r="DF258" s="143"/>
      <c r="DG258" s="145"/>
      <c r="DH258" s="145"/>
      <c r="DI258" s="170">
        <f t="shared" si="433"/>
        <v>0</v>
      </c>
      <c r="DJ258" s="168"/>
      <c r="DK258" s="169"/>
      <c r="DL258" s="169"/>
      <c r="DM258" s="169"/>
      <c r="DN258" s="143"/>
      <c r="DO258" s="145"/>
      <c r="DP258" s="145"/>
      <c r="DQ258" s="170">
        <f t="shared" si="434"/>
        <v>0</v>
      </c>
      <c r="DR258" s="168"/>
      <c r="DS258" s="169"/>
      <c r="DT258" s="169"/>
      <c r="DU258" s="169"/>
      <c r="DV258" s="143"/>
      <c r="DW258" s="145"/>
      <c r="DX258" s="145"/>
      <c r="DY258" s="170">
        <f t="shared" si="435"/>
        <v>0</v>
      </c>
      <c r="DZ258" s="168"/>
      <c r="EA258" s="169"/>
      <c r="EB258" s="169"/>
      <c r="EC258" s="169"/>
      <c r="ED258" s="143"/>
      <c r="EE258" s="145"/>
      <c r="EF258" s="145"/>
      <c r="EG258" s="170">
        <f t="shared" si="436"/>
        <v>0</v>
      </c>
      <c r="EH258" s="168"/>
      <c r="EI258" s="169"/>
      <c r="EJ258" s="169"/>
      <c r="EK258" s="169"/>
      <c r="EL258" s="143"/>
      <c r="EM258" s="145"/>
      <c r="EN258" s="145"/>
      <c r="EO258" s="170">
        <f t="shared" si="840"/>
        <v>0</v>
      </c>
      <c r="EP258" s="168"/>
      <c r="EQ258" s="169"/>
      <c r="ER258" s="169"/>
      <c r="ES258" s="169"/>
      <c r="ET258" s="143"/>
      <c r="EU258" s="145"/>
      <c r="EV258" s="145"/>
      <c r="EW258" s="170">
        <f t="shared" si="438"/>
        <v>0</v>
      </c>
      <c r="EX258" s="168"/>
      <c r="EY258" s="169"/>
      <c r="EZ258" s="169"/>
      <c r="FA258" s="169"/>
      <c r="FB258" s="143"/>
      <c r="FC258" s="145"/>
      <c r="FD258" s="145"/>
      <c r="FE258" s="170">
        <f t="shared" si="439"/>
        <v>0</v>
      </c>
      <c r="FF258" s="168"/>
      <c r="FG258" s="169"/>
      <c r="FH258" s="169"/>
      <c r="FI258" s="169"/>
      <c r="FJ258" s="143"/>
      <c r="FK258" s="145"/>
      <c r="FL258" s="145"/>
      <c r="FM258" s="170">
        <f t="shared" si="440"/>
        <v>0</v>
      </c>
      <c r="FN258" s="168"/>
    </row>
    <row r="259" spans="1:170" ht="16">
      <c r="A259" s="416">
        <v>42658</v>
      </c>
      <c r="B259" s="168"/>
      <c r="C259" s="169"/>
      <c r="D259" s="169"/>
      <c r="E259" s="169"/>
      <c r="F259" s="143"/>
      <c r="G259" s="145"/>
      <c r="H259" s="145"/>
      <c r="I259" s="170">
        <f t="shared" si="420"/>
        <v>0</v>
      </c>
      <c r="J259" s="168"/>
      <c r="K259" s="169"/>
      <c r="L259" s="169"/>
      <c r="M259" s="169"/>
      <c r="N259" s="143"/>
      <c r="O259" s="145"/>
      <c r="P259" s="145"/>
      <c r="Q259" s="170">
        <f t="shared" si="421"/>
        <v>0</v>
      </c>
      <c r="R259" s="168"/>
      <c r="S259" s="169"/>
      <c r="T259" s="169"/>
      <c r="U259" s="169"/>
      <c r="V259" s="143"/>
      <c r="W259" s="145"/>
      <c r="X259" s="145"/>
      <c r="Y259" s="170">
        <f t="shared" si="422"/>
        <v>0</v>
      </c>
      <c r="Z259" s="168"/>
      <c r="AA259" s="169"/>
      <c r="AB259" s="169"/>
      <c r="AC259" s="169"/>
      <c r="AD259" s="143"/>
      <c r="AE259" s="145"/>
      <c r="AF259" s="145"/>
      <c r="AG259" s="170">
        <f t="shared" si="423"/>
        <v>0</v>
      </c>
      <c r="AH259" s="168"/>
      <c r="AI259" s="169"/>
      <c r="AJ259" s="169"/>
      <c r="AK259" s="169"/>
      <c r="AL259" s="143"/>
      <c r="AM259" s="145"/>
      <c r="AN259" s="145"/>
      <c r="AO259" s="170">
        <f t="shared" si="1915"/>
        <v>0</v>
      </c>
      <c r="AP259" s="168"/>
      <c r="AQ259" s="169"/>
      <c r="AR259" s="169"/>
      <c r="AS259" s="169"/>
      <c r="AT259" s="138"/>
      <c r="AU259" s="145"/>
      <c r="AV259" s="145"/>
      <c r="AW259" s="170">
        <f t="shared" si="425"/>
        <v>0</v>
      </c>
      <c r="AX259" s="168"/>
      <c r="AY259" s="169"/>
      <c r="AZ259" s="169"/>
      <c r="BA259" s="169"/>
      <c r="BB259" s="143"/>
      <c r="BC259" s="145"/>
      <c r="BD259" s="145"/>
      <c r="BE259" s="170">
        <f t="shared" si="426"/>
        <v>0</v>
      </c>
      <c r="BF259" s="168"/>
      <c r="BG259" s="169"/>
      <c r="BH259" s="169"/>
      <c r="BI259" s="169"/>
      <c r="BJ259" s="174"/>
      <c r="BK259" s="145"/>
      <c r="BL259" s="145"/>
      <c r="BM259" s="170">
        <f t="shared" si="427"/>
        <v>0</v>
      </c>
      <c r="BN259" s="168"/>
      <c r="BO259" s="169"/>
      <c r="BP259" s="169"/>
      <c r="BQ259" s="169"/>
      <c r="BR259" s="143"/>
      <c r="BS259" s="145"/>
      <c r="BT259" s="145"/>
      <c r="BU259" s="170">
        <f t="shared" si="1616"/>
        <v>0</v>
      </c>
      <c r="BV259" s="168"/>
      <c r="BW259" s="171"/>
      <c r="BX259" s="171"/>
      <c r="BY259" s="171"/>
      <c r="BZ259" s="143"/>
      <c r="CA259" s="172"/>
      <c r="CB259" s="172"/>
      <c r="CC259" s="170">
        <f t="shared" si="429"/>
        <v>0</v>
      </c>
      <c r="CD259" s="168"/>
      <c r="CE259" s="169"/>
      <c r="CF259" s="169"/>
      <c r="CG259" s="169"/>
      <c r="CH259" s="143"/>
      <c r="CI259" s="145"/>
      <c r="CJ259" s="145"/>
      <c r="CK259" s="170">
        <f t="shared" si="430"/>
        <v>0</v>
      </c>
      <c r="CL259" s="168"/>
      <c r="CM259" s="171"/>
      <c r="CN259" s="171"/>
      <c r="CO259" s="171"/>
      <c r="CP259" s="143"/>
      <c r="CQ259" s="172"/>
      <c r="CR259" s="172"/>
      <c r="CS259" s="170">
        <f t="shared" si="431"/>
        <v>0</v>
      </c>
      <c r="CT259" s="168"/>
      <c r="CU259" s="169"/>
      <c r="CV259" s="169"/>
      <c r="CW259" s="169"/>
      <c r="CX259" s="143"/>
      <c r="CY259" s="145"/>
      <c r="CZ259" s="145"/>
      <c r="DA259" s="170">
        <f t="shared" si="1625"/>
        <v>0</v>
      </c>
      <c r="DB259" s="168"/>
      <c r="DC259" s="171"/>
      <c r="DD259" s="171"/>
      <c r="DE259" s="171"/>
      <c r="DF259" s="143"/>
      <c r="DG259" s="172"/>
      <c r="DH259" s="172"/>
      <c r="DI259" s="170">
        <f t="shared" si="433"/>
        <v>0</v>
      </c>
      <c r="DJ259" s="168"/>
      <c r="DK259" s="171"/>
      <c r="DL259" s="171"/>
      <c r="DM259" s="171"/>
      <c r="DN259" s="143"/>
      <c r="DO259" s="172"/>
      <c r="DP259" s="172"/>
      <c r="DQ259" s="170">
        <f t="shared" si="434"/>
        <v>0</v>
      </c>
      <c r="DR259" s="168"/>
      <c r="DS259" s="171"/>
      <c r="DT259" s="171"/>
      <c r="DU259" s="171"/>
      <c r="DV259" s="143"/>
      <c r="DW259" s="172"/>
      <c r="DX259" s="172"/>
      <c r="DY259" s="170">
        <f t="shared" si="435"/>
        <v>0</v>
      </c>
      <c r="DZ259" s="168"/>
      <c r="EA259" s="171"/>
      <c r="EB259" s="171"/>
      <c r="EC259" s="171"/>
      <c r="ED259" s="143"/>
      <c r="EE259" s="172"/>
      <c r="EF259" s="172"/>
      <c r="EG259" s="170">
        <f t="shared" si="436"/>
        <v>0</v>
      </c>
      <c r="EH259" s="168"/>
      <c r="EI259" s="171"/>
      <c r="EJ259" s="171"/>
      <c r="EK259" s="171"/>
      <c r="EL259" s="143"/>
      <c r="EM259" s="172"/>
      <c r="EN259" s="172"/>
      <c r="EO259" s="170">
        <f t="shared" si="840"/>
        <v>0</v>
      </c>
      <c r="EP259" s="168"/>
      <c r="EQ259" s="171"/>
      <c r="ER259" s="171"/>
      <c r="ES259" s="171"/>
      <c r="ET259" s="143"/>
      <c r="EU259" s="172"/>
      <c r="EV259" s="172"/>
      <c r="EW259" s="170">
        <f t="shared" si="438"/>
        <v>0</v>
      </c>
      <c r="EX259" s="168"/>
      <c r="EY259" s="171"/>
      <c r="EZ259" s="171"/>
      <c r="FA259" s="171"/>
      <c r="FB259" s="143"/>
      <c r="FC259" s="172"/>
      <c r="FD259" s="172"/>
      <c r="FE259" s="170">
        <f t="shared" si="439"/>
        <v>0</v>
      </c>
      <c r="FF259" s="168"/>
      <c r="FG259" s="171"/>
      <c r="FH259" s="171"/>
      <c r="FI259" s="171"/>
      <c r="FJ259" s="143"/>
      <c r="FK259" s="172"/>
      <c r="FL259" s="172"/>
      <c r="FM259" s="170">
        <f t="shared" si="440"/>
        <v>0</v>
      </c>
      <c r="FN259" s="168"/>
    </row>
    <row r="260" spans="1:170" ht="16">
      <c r="A260" s="416">
        <v>42659</v>
      </c>
      <c r="B260" s="168"/>
      <c r="C260" s="173"/>
      <c r="D260" s="173"/>
      <c r="E260" s="173"/>
      <c r="F260" s="174"/>
      <c r="G260" s="18"/>
      <c r="H260" s="18"/>
      <c r="I260" s="175">
        <f t="shared" si="420"/>
        <v>0</v>
      </c>
      <c r="J260" s="168"/>
      <c r="K260" s="173"/>
      <c r="L260" s="173"/>
      <c r="M260" s="173"/>
      <c r="N260" s="174"/>
      <c r="O260" s="18"/>
      <c r="P260" s="18"/>
      <c r="Q260" s="175">
        <f t="shared" si="421"/>
        <v>0</v>
      </c>
      <c r="R260" s="168"/>
      <c r="S260" s="173"/>
      <c r="T260" s="173"/>
      <c r="U260" s="173"/>
      <c r="V260" s="174"/>
      <c r="W260" s="18"/>
      <c r="X260" s="18"/>
      <c r="Y260" s="175">
        <f t="shared" si="422"/>
        <v>0</v>
      </c>
      <c r="Z260" s="168"/>
      <c r="AA260" s="173"/>
      <c r="AB260" s="173"/>
      <c r="AC260" s="173"/>
      <c r="AD260" s="176"/>
      <c r="AE260" s="18"/>
      <c r="AF260" s="18"/>
      <c r="AG260" s="175">
        <f t="shared" si="423"/>
        <v>0</v>
      </c>
      <c r="AH260" s="168"/>
      <c r="AI260" s="173"/>
      <c r="AJ260" s="173"/>
      <c r="AK260" s="173"/>
      <c r="AL260" s="174"/>
      <c r="AM260" s="18"/>
      <c r="AN260" s="18"/>
      <c r="AO260" s="175">
        <f t="shared" si="1915"/>
        <v>0</v>
      </c>
      <c r="AP260" s="168"/>
      <c r="AQ260" s="173"/>
      <c r="AR260" s="173"/>
      <c r="AS260" s="173"/>
      <c r="AT260" s="174"/>
      <c r="AU260" s="18"/>
      <c r="AV260" s="18"/>
      <c r="AW260" s="175">
        <f t="shared" si="425"/>
        <v>0</v>
      </c>
      <c r="AX260" s="168"/>
      <c r="AY260" s="173"/>
      <c r="AZ260" s="173"/>
      <c r="BA260" s="173"/>
      <c r="BB260" s="174"/>
      <c r="BC260" s="18"/>
      <c r="BD260" s="18"/>
      <c r="BE260" s="175">
        <f t="shared" si="426"/>
        <v>0</v>
      </c>
      <c r="BF260" s="168"/>
      <c r="BG260" s="173"/>
      <c r="BH260" s="173"/>
      <c r="BI260" s="173"/>
      <c r="BJ260" s="174"/>
      <c r="BK260" s="18"/>
      <c r="BL260" s="18"/>
      <c r="BM260" s="175">
        <f t="shared" si="427"/>
        <v>0</v>
      </c>
      <c r="BN260" s="168"/>
      <c r="BO260" s="173"/>
      <c r="BP260" s="173"/>
      <c r="BQ260" s="173"/>
      <c r="BR260" s="174"/>
      <c r="BS260" s="18"/>
      <c r="BT260" s="18"/>
      <c r="BU260" s="175">
        <f t="shared" si="1616"/>
        <v>0</v>
      </c>
      <c r="BV260" s="168"/>
      <c r="BW260" s="173"/>
      <c r="BX260" s="173"/>
      <c r="BY260" s="173"/>
      <c r="BZ260" s="174"/>
      <c r="CA260" s="18"/>
      <c r="CB260" s="18"/>
      <c r="CC260" s="175">
        <f t="shared" si="429"/>
        <v>0</v>
      </c>
      <c r="CD260" s="168"/>
      <c r="CE260" s="173"/>
      <c r="CF260" s="173"/>
      <c r="CG260" s="173"/>
      <c r="CH260" s="174"/>
      <c r="CI260" s="18"/>
      <c r="CJ260" s="18"/>
      <c r="CK260" s="175">
        <f t="shared" si="430"/>
        <v>0</v>
      </c>
      <c r="CL260" s="168"/>
      <c r="CM260" s="173"/>
      <c r="CN260" s="173"/>
      <c r="CO260" s="173"/>
      <c r="CP260" s="174"/>
      <c r="CQ260" s="18"/>
      <c r="CR260" s="18"/>
      <c r="CS260" s="175">
        <f t="shared" si="431"/>
        <v>0</v>
      </c>
      <c r="CT260" s="168"/>
      <c r="CU260" s="173"/>
      <c r="CV260" s="173"/>
      <c r="CW260" s="173"/>
      <c r="CX260" s="174"/>
      <c r="CY260" s="18"/>
      <c r="CZ260" s="18"/>
      <c r="DA260" s="175">
        <f t="shared" si="1625"/>
        <v>0</v>
      </c>
      <c r="DB260" s="168"/>
      <c r="DC260" s="173"/>
      <c r="DD260" s="173"/>
      <c r="DE260" s="173"/>
      <c r="DF260" s="174"/>
      <c r="DG260" s="18"/>
      <c r="DH260" s="18"/>
      <c r="DI260" s="175">
        <f t="shared" si="433"/>
        <v>0</v>
      </c>
      <c r="DJ260" s="168"/>
      <c r="DK260" s="173"/>
      <c r="DL260" s="173"/>
      <c r="DM260" s="173"/>
      <c r="DN260" s="174"/>
      <c r="DO260" s="18"/>
      <c r="DP260" s="18"/>
      <c r="DQ260" s="175">
        <f t="shared" si="434"/>
        <v>0</v>
      </c>
      <c r="DR260" s="168"/>
      <c r="DS260" s="173"/>
      <c r="DT260" s="173"/>
      <c r="DU260" s="173"/>
      <c r="DV260" s="174"/>
      <c r="DW260" s="18"/>
      <c r="DX260" s="18"/>
      <c r="DY260" s="175">
        <f t="shared" si="435"/>
        <v>0</v>
      </c>
      <c r="DZ260" s="168"/>
      <c r="EA260" s="173"/>
      <c r="EB260" s="173"/>
      <c r="EC260" s="173"/>
      <c r="ED260" s="174"/>
      <c r="EE260" s="18"/>
      <c r="EF260" s="18"/>
      <c r="EG260" s="175">
        <f t="shared" si="436"/>
        <v>0</v>
      </c>
      <c r="EH260" s="168"/>
      <c r="EI260" s="173"/>
      <c r="EJ260" s="173"/>
      <c r="EK260" s="173"/>
      <c r="EL260" s="174"/>
      <c r="EM260" s="18"/>
      <c r="EN260" s="18"/>
      <c r="EO260" s="175">
        <f t="shared" si="840"/>
        <v>0</v>
      </c>
      <c r="EP260" s="168"/>
      <c r="EQ260" s="173"/>
      <c r="ER260" s="173"/>
      <c r="ES260" s="173"/>
      <c r="ET260" s="174"/>
      <c r="EU260" s="18"/>
      <c r="EV260" s="18"/>
      <c r="EW260" s="175">
        <f t="shared" si="438"/>
        <v>0</v>
      </c>
      <c r="EX260" s="168"/>
      <c r="EY260" s="173"/>
      <c r="EZ260" s="173"/>
      <c r="FA260" s="173"/>
      <c r="FB260" s="174"/>
      <c r="FC260" s="18"/>
      <c r="FD260" s="18"/>
      <c r="FE260" s="175">
        <f t="shared" si="439"/>
        <v>0</v>
      </c>
      <c r="FF260" s="168"/>
      <c r="FG260" s="173"/>
      <c r="FH260" s="173"/>
      <c r="FI260" s="173"/>
      <c r="FJ260" s="174"/>
      <c r="FK260" s="18"/>
      <c r="FL260" s="18"/>
      <c r="FM260" s="175">
        <f t="shared" si="440"/>
        <v>0</v>
      </c>
      <c r="FN260" s="168"/>
    </row>
    <row r="261" spans="1:170" ht="16">
      <c r="A261" s="416">
        <v>42660</v>
      </c>
      <c r="B261" s="168"/>
      <c r="C261" s="173"/>
      <c r="D261" s="173"/>
      <c r="E261" s="173"/>
      <c r="F261" s="174"/>
      <c r="G261" s="18"/>
      <c r="H261" s="18"/>
      <c r="I261" s="175">
        <f t="shared" si="420"/>
        <v>0</v>
      </c>
      <c r="J261" s="168"/>
      <c r="K261" s="173"/>
      <c r="L261" s="173"/>
      <c r="M261" s="173"/>
      <c r="N261" s="174"/>
      <c r="O261" s="18"/>
      <c r="P261" s="18"/>
      <c r="Q261" s="175">
        <f t="shared" si="421"/>
        <v>0</v>
      </c>
      <c r="R261" s="168"/>
      <c r="S261" s="173"/>
      <c r="T261" s="182"/>
      <c r="U261" s="173"/>
      <c r="V261" s="174"/>
      <c r="W261" s="18"/>
      <c r="X261" s="18"/>
      <c r="Y261" s="175">
        <f t="shared" si="422"/>
        <v>0</v>
      </c>
      <c r="Z261" s="168"/>
      <c r="AA261" s="173"/>
      <c r="AB261" s="182"/>
      <c r="AC261" s="173"/>
      <c r="AD261" s="174"/>
      <c r="AE261" s="18"/>
      <c r="AF261" s="18"/>
      <c r="AG261" s="175">
        <f t="shared" si="423"/>
        <v>0</v>
      </c>
      <c r="AH261" s="168"/>
      <c r="AI261" s="173"/>
      <c r="AJ261" s="182"/>
      <c r="AK261" s="173"/>
      <c r="AL261" s="174"/>
      <c r="AM261" s="18"/>
      <c r="AN261" s="18"/>
      <c r="AO261" s="175">
        <f t="shared" si="1915"/>
        <v>0</v>
      </c>
      <c r="AP261" s="168"/>
      <c r="AQ261" s="173"/>
      <c r="AR261" s="173"/>
      <c r="AS261" s="173"/>
      <c r="AT261" s="174"/>
      <c r="AU261" s="18"/>
      <c r="AV261" s="18"/>
      <c r="AW261" s="175">
        <f t="shared" si="425"/>
        <v>0</v>
      </c>
      <c r="AX261" s="168"/>
      <c r="AY261" s="173"/>
      <c r="AZ261" s="182"/>
      <c r="BA261" s="173"/>
      <c r="BB261" s="174"/>
      <c r="BC261" s="18"/>
      <c r="BD261" s="18"/>
      <c r="BE261" s="175">
        <f t="shared" si="426"/>
        <v>0</v>
      </c>
      <c r="BF261" s="168"/>
      <c r="BG261" s="173"/>
      <c r="BH261" s="182"/>
      <c r="BI261" s="173"/>
      <c r="BJ261" s="174"/>
      <c r="BK261" s="18"/>
      <c r="BL261" s="18"/>
      <c r="BM261" s="175">
        <f t="shared" si="427"/>
        <v>0</v>
      </c>
      <c r="BN261" s="168"/>
      <c r="BO261" s="173"/>
      <c r="BP261" s="182"/>
      <c r="BQ261" s="173"/>
      <c r="BR261" s="174"/>
      <c r="BS261" s="18"/>
      <c r="BT261" s="18"/>
      <c r="BU261" s="175">
        <f t="shared" si="1616"/>
        <v>0</v>
      </c>
      <c r="BV261" s="168"/>
      <c r="BW261" s="173"/>
      <c r="BX261" s="182"/>
      <c r="BY261" s="173"/>
      <c r="BZ261" s="174"/>
      <c r="CA261" s="18"/>
      <c r="CB261" s="18"/>
      <c r="CC261" s="175">
        <f t="shared" si="429"/>
        <v>0</v>
      </c>
      <c r="CD261" s="168"/>
      <c r="CE261" s="173"/>
      <c r="CF261" s="182"/>
      <c r="CG261" s="173"/>
      <c r="CH261" s="174"/>
      <c r="CI261" s="18"/>
      <c r="CJ261" s="18"/>
      <c r="CK261" s="175">
        <f t="shared" si="430"/>
        <v>0</v>
      </c>
      <c r="CL261" s="168"/>
      <c r="CM261" s="173"/>
      <c r="CN261" s="182"/>
      <c r="CO261" s="173"/>
      <c r="CP261" s="174"/>
      <c r="CQ261" s="18"/>
      <c r="CR261" s="18"/>
      <c r="CS261" s="175">
        <f t="shared" si="431"/>
        <v>0</v>
      </c>
      <c r="CT261" s="168"/>
      <c r="CU261" s="173"/>
      <c r="CV261" s="182"/>
      <c r="CW261" s="173"/>
      <c r="CX261" s="174"/>
      <c r="CY261" s="18"/>
      <c r="CZ261" s="18"/>
      <c r="DA261" s="175">
        <f t="shared" si="1625"/>
        <v>0</v>
      </c>
      <c r="DB261" s="168"/>
      <c r="DC261" s="173"/>
      <c r="DD261" s="182"/>
      <c r="DE261" s="173"/>
      <c r="DF261" s="174"/>
      <c r="DG261" s="18"/>
      <c r="DH261" s="18"/>
      <c r="DI261" s="175">
        <f t="shared" si="433"/>
        <v>0</v>
      </c>
      <c r="DJ261" s="168"/>
      <c r="DK261" s="173"/>
      <c r="DL261" s="182"/>
      <c r="DM261" s="173"/>
      <c r="DN261" s="174"/>
      <c r="DO261" s="18"/>
      <c r="DP261" s="18"/>
      <c r="DQ261" s="175">
        <f t="shared" si="434"/>
        <v>0</v>
      </c>
      <c r="DR261" s="168"/>
      <c r="DS261" s="173"/>
      <c r="DT261" s="182"/>
      <c r="DU261" s="173"/>
      <c r="DV261" s="174"/>
      <c r="DW261" s="18"/>
      <c r="DX261" s="18"/>
      <c r="DY261" s="175">
        <f t="shared" si="435"/>
        <v>0</v>
      </c>
      <c r="DZ261" s="168"/>
      <c r="EA261" s="173"/>
      <c r="EB261" s="182"/>
      <c r="EC261" s="173"/>
      <c r="ED261" s="174"/>
      <c r="EE261" s="18"/>
      <c r="EF261" s="18"/>
      <c r="EG261" s="175">
        <f t="shared" si="436"/>
        <v>0</v>
      </c>
      <c r="EH261" s="168"/>
      <c r="EI261" s="173"/>
      <c r="EJ261" s="182"/>
      <c r="EK261" s="173"/>
      <c r="EL261" s="174"/>
      <c r="EM261" s="18"/>
      <c r="EN261" s="18"/>
      <c r="EO261" s="175">
        <f t="shared" si="840"/>
        <v>0</v>
      </c>
      <c r="EP261" s="168"/>
      <c r="EQ261" s="173"/>
      <c r="ER261" s="182"/>
      <c r="ES261" s="173"/>
      <c r="ET261" s="174"/>
      <c r="EU261" s="18"/>
      <c r="EV261" s="18"/>
      <c r="EW261" s="175">
        <f t="shared" si="438"/>
        <v>0</v>
      </c>
      <c r="EX261" s="168"/>
      <c r="EY261" s="173"/>
      <c r="EZ261" s="182"/>
      <c r="FA261" s="173"/>
      <c r="FB261" s="174"/>
      <c r="FC261" s="18"/>
      <c r="FD261" s="18"/>
      <c r="FE261" s="175">
        <f t="shared" si="439"/>
        <v>0</v>
      </c>
      <c r="FF261" s="168"/>
      <c r="FG261" s="173"/>
      <c r="FH261" s="182"/>
      <c r="FI261" s="173"/>
      <c r="FJ261" s="174"/>
      <c r="FK261" s="18"/>
      <c r="FL261" s="18"/>
      <c r="FM261" s="175">
        <f t="shared" si="440"/>
        <v>0</v>
      </c>
      <c r="FN261" s="168"/>
    </row>
    <row r="262" spans="1:170" ht="16">
      <c r="A262" s="416">
        <v>42661</v>
      </c>
      <c r="B262" s="168"/>
      <c r="C262" s="173"/>
      <c r="D262" s="173"/>
      <c r="E262" s="173"/>
      <c r="F262" s="174"/>
      <c r="G262" s="18"/>
      <c r="H262" s="18"/>
      <c r="I262" s="175">
        <f t="shared" si="420"/>
        <v>0</v>
      </c>
      <c r="J262" s="168"/>
      <c r="K262" s="173"/>
      <c r="L262" s="173"/>
      <c r="M262" s="173"/>
      <c r="N262" s="174"/>
      <c r="O262" s="18"/>
      <c r="P262" s="18"/>
      <c r="Q262" s="175">
        <f t="shared" si="421"/>
        <v>0</v>
      </c>
      <c r="R262" s="168"/>
      <c r="S262" s="173"/>
      <c r="T262" s="173"/>
      <c r="U262" s="173"/>
      <c r="V262" s="174"/>
      <c r="W262" s="18"/>
      <c r="X262" s="18"/>
      <c r="Y262" s="175">
        <f t="shared" si="422"/>
        <v>0</v>
      </c>
      <c r="Z262" s="168"/>
      <c r="AA262" s="173"/>
      <c r="AB262" s="173"/>
      <c r="AC262" s="173"/>
      <c r="AD262" s="174"/>
      <c r="AE262" s="18"/>
      <c r="AF262" s="18"/>
      <c r="AG262" s="175">
        <f t="shared" si="423"/>
        <v>0</v>
      </c>
      <c r="AH262" s="168"/>
      <c r="AI262" s="173"/>
      <c r="AJ262" s="173"/>
      <c r="AK262" s="173"/>
      <c r="AL262" s="174"/>
      <c r="AM262" s="18"/>
      <c r="AN262" s="18"/>
      <c r="AO262" s="175">
        <f t="shared" si="1915"/>
        <v>0</v>
      </c>
      <c r="AP262" s="168"/>
      <c r="AQ262" s="173"/>
      <c r="AR262" s="173"/>
      <c r="AS262" s="173"/>
      <c r="AT262" s="174"/>
      <c r="AU262" s="18"/>
      <c r="AV262" s="18"/>
      <c r="AW262" s="175">
        <f t="shared" si="425"/>
        <v>0</v>
      </c>
      <c r="AX262" s="168"/>
      <c r="AY262" s="173"/>
      <c r="AZ262" s="173"/>
      <c r="BA262" s="173"/>
      <c r="BB262" s="174"/>
      <c r="BC262" s="18"/>
      <c r="BD262" s="18"/>
      <c r="BE262" s="175">
        <f t="shared" si="426"/>
        <v>0</v>
      </c>
      <c r="BF262" s="168"/>
      <c r="BG262" s="173"/>
      <c r="BH262" s="173"/>
      <c r="BI262" s="173"/>
      <c r="BJ262" s="174"/>
      <c r="BK262" s="18"/>
      <c r="BL262" s="18"/>
      <c r="BM262" s="175">
        <f t="shared" si="427"/>
        <v>0</v>
      </c>
      <c r="BN262" s="168"/>
      <c r="BO262" s="173"/>
      <c r="BP262" s="173"/>
      <c r="BQ262" s="173"/>
      <c r="BR262" s="174"/>
      <c r="BS262" s="18"/>
      <c r="BT262" s="18"/>
      <c r="BU262" s="175">
        <f t="shared" si="1616"/>
        <v>0</v>
      </c>
      <c r="BV262" s="168"/>
      <c r="BW262" s="173"/>
      <c r="BX262" s="173"/>
      <c r="BY262" s="173"/>
      <c r="BZ262" s="174"/>
      <c r="CA262" s="18"/>
      <c r="CB262" s="18"/>
      <c r="CC262" s="175">
        <f t="shared" si="429"/>
        <v>0</v>
      </c>
      <c r="CD262" s="168"/>
      <c r="CE262" s="173"/>
      <c r="CF262" s="173"/>
      <c r="CG262" s="173"/>
      <c r="CH262" s="174"/>
      <c r="CI262" s="18"/>
      <c r="CJ262" s="18"/>
      <c r="CK262" s="175">
        <f t="shared" si="430"/>
        <v>0</v>
      </c>
      <c r="CL262" s="168"/>
      <c r="CM262" s="173"/>
      <c r="CN262" s="173"/>
      <c r="CO262" s="173"/>
      <c r="CP262" s="174"/>
      <c r="CQ262" s="18"/>
      <c r="CR262" s="18"/>
      <c r="CS262" s="175">
        <f t="shared" si="431"/>
        <v>0</v>
      </c>
      <c r="CT262" s="168"/>
      <c r="CU262" s="173"/>
      <c r="CV262" s="173"/>
      <c r="CW262" s="173"/>
      <c r="CX262" s="174"/>
      <c r="CY262" s="18"/>
      <c r="CZ262" s="18"/>
      <c r="DA262" s="175">
        <f t="shared" si="1625"/>
        <v>0</v>
      </c>
      <c r="DB262" s="168"/>
      <c r="DC262" s="173"/>
      <c r="DD262" s="173"/>
      <c r="DE262" s="173"/>
      <c r="DF262" s="174"/>
      <c r="DG262" s="18"/>
      <c r="DH262" s="18"/>
      <c r="DI262" s="175">
        <f t="shared" si="433"/>
        <v>0</v>
      </c>
      <c r="DJ262" s="168"/>
      <c r="DK262" s="173"/>
      <c r="DL262" s="173"/>
      <c r="DM262" s="173"/>
      <c r="DN262" s="174"/>
      <c r="DO262" s="18"/>
      <c r="DP262" s="18"/>
      <c r="DQ262" s="175">
        <f t="shared" si="434"/>
        <v>0</v>
      </c>
      <c r="DR262" s="168"/>
      <c r="DS262" s="173"/>
      <c r="DT262" s="173"/>
      <c r="DU262" s="173"/>
      <c r="DV262" s="174"/>
      <c r="DW262" s="18"/>
      <c r="DX262" s="18"/>
      <c r="DY262" s="175">
        <f t="shared" si="435"/>
        <v>0</v>
      </c>
      <c r="DZ262" s="168"/>
      <c r="EA262" s="173"/>
      <c r="EB262" s="173"/>
      <c r="EC262" s="173"/>
      <c r="ED262" s="174"/>
      <c r="EE262" s="18"/>
      <c r="EF262" s="18"/>
      <c r="EG262" s="175">
        <f t="shared" si="436"/>
        <v>0</v>
      </c>
      <c r="EH262" s="168"/>
      <c r="EI262" s="173"/>
      <c r="EJ262" s="173"/>
      <c r="EK262" s="173"/>
      <c r="EL262" s="174"/>
      <c r="EM262" s="18"/>
      <c r="EN262" s="18"/>
      <c r="EO262" s="175">
        <f t="shared" si="840"/>
        <v>0</v>
      </c>
      <c r="EP262" s="168"/>
      <c r="EQ262" s="173"/>
      <c r="ER262" s="173"/>
      <c r="ES262" s="173"/>
      <c r="ET262" s="174"/>
      <c r="EU262" s="18"/>
      <c r="EV262" s="18"/>
      <c r="EW262" s="175">
        <f t="shared" si="438"/>
        <v>0</v>
      </c>
      <c r="EX262" s="168"/>
      <c r="EY262" s="173"/>
      <c r="EZ262" s="173"/>
      <c r="FA262" s="173"/>
      <c r="FB262" s="174"/>
      <c r="FC262" s="18"/>
      <c r="FD262" s="18"/>
      <c r="FE262" s="175">
        <f t="shared" si="439"/>
        <v>0</v>
      </c>
      <c r="FF262" s="168"/>
      <c r="FG262" s="173"/>
      <c r="FH262" s="173"/>
      <c r="FI262" s="173"/>
      <c r="FJ262" s="174"/>
      <c r="FK262" s="18"/>
      <c r="FL262" s="18"/>
      <c r="FM262" s="175">
        <f t="shared" si="440"/>
        <v>0</v>
      </c>
      <c r="FN262" s="168"/>
    </row>
    <row r="263" spans="1:170" ht="16">
      <c r="A263" s="48" t="s">
        <v>42</v>
      </c>
      <c r="B263" s="23"/>
      <c r="C263" s="49">
        <f t="shared" ref="C263:E263" si="2210">SUM(C258:C262)</f>
        <v>0</v>
      </c>
      <c r="D263" s="49">
        <f t="shared" si="2210"/>
        <v>0</v>
      </c>
      <c r="E263" s="49">
        <f t="shared" si="2210"/>
        <v>0</v>
      </c>
      <c r="F263" s="50">
        <f>IFERROR(SUM(D263/E263),0)</f>
        <v>0</v>
      </c>
      <c r="G263" s="51">
        <f t="shared" ref="G263:H263" si="2211">SUM(G258:G262)</f>
        <v>0</v>
      </c>
      <c r="H263" s="51">
        <f t="shared" si="2211"/>
        <v>0</v>
      </c>
      <c r="I263" s="52">
        <f t="shared" si="420"/>
        <v>0</v>
      </c>
      <c r="J263" s="23"/>
      <c r="K263" s="49">
        <f t="shared" ref="K263:M263" si="2212">SUM(K258:K262)</f>
        <v>0</v>
      </c>
      <c r="L263" s="49">
        <f t="shared" si="2212"/>
        <v>0</v>
      </c>
      <c r="M263" s="49">
        <f t="shared" si="2212"/>
        <v>0</v>
      </c>
      <c r="N263" s="50">
        <f>IFERROR(SUM(L263/M263),0)</f>
        <v>0</v>
      </c>
      <c r="O263" s="51">
        <f t="shared" ref="O263:P263" si="2213">SUM(O258:O262)</f>
        <v>0</v>
      </c>
      <c r="P263" s="51">
        <f t="shared" si="2213"/>
        <v>0</v>
      </c>
      <c r="Q263" s="52">
        <f t="shared" si="421"/>
        <v>0</v>
      </c>
      <c r="R263" s="23"/>
      <c r="S263" s="49">
        <f t="shared" ref="S263:U263" si="2214">SUM(S258:S262)</f>
        <v>0</v>
      </c>
      <c r="T263" s="49">
        <f t="shared" si="2214"/>
        <v>0</v>
      </c>
      <c r="U263" s="49">
        <f t="shared" si="2214"/>
        <v>0</v>
      </c>
      <c r="V263" s="50">
        <f>IFERROR(SUM(T263/U263),0)</f>
        <v>0</v>
      </c>
      <c r="W263" s="51">
        <f t="shared" ref="W263:X263" si="2215">SUM(W258:W262)</f>
        <v>0</v>
      </c>
      <c r="X263" s="51">
        <f t="shared" si="2215"/>
        <v>0</v>
      </c>
      <c r="Y263" s="52">
        <f t="shared" si="422"/>
        <v>0</v>
      </c>
      <c r="Z263" s="23"/>
      <c r="AA263" s="49">
        <f t="shared" ref="AA263:AC263" si="2216">SUM(AA258:AA262)</f>
        <v>0</v>
      </c>
      <c r="AB263" s="49">
        <f t="shared" si="2216"/>
        <v>0</v>
      </c>
      <c r="AC263" s="49">
        <f t="shared" si="2216"/>
        <v>0</v>
      </c>
      <c r="AD263" s="50">
        <f>IFERROR(SUM(AB263/AC263),0)</f>
        <v>0</v>
      </c>
      <c r="AE263" s="51">
        <f t="shared" ref="AE263:AF263" si="2217">SUM(AE258:AE262)</f>
        <v>0</v>
      </c>
      <c r="AF263" s="51">
        <f t="shared" si="2217"/>
        <v>0</v>
      </c>
      <c r="AG263" s="52">
        <f t="shared" si="423"/>
        <v>0</v>
      </c>
      <c r="AH263" s="23"/>
      <c r="AI263" s="49">
        <f t="shared" ref="AI263:AK263" si="2218">SUM(AI258:AI262)</f>
        <v>0</v>
      </c>
      <c r="AJ263" s="49">
        <f t="shared" si="2218"/>
        <v>0</v>
      </c>
      <c r="AK263" s="49">
        <f t="shared" si="2218"/>
        <v>0</v>
      </c>
      <c r="AL263" s="50">
        <f>IFERROR(SUM(AJ263/AK263),0)</f>
        <v>0</v>
      </c>
      <c r="AM263" s="51">
        <f t="shared" ref="AM263:AN263" si="2219">SUM(AM258:AM262)</f>
        <v>0</v>
      </c>
      <c r="AN263" s="51">
        <f t="shared" si="2219"/>
        <v>0</v>
      </c>
      <c r="AO263" s="52">
        <f t="shared" si="1915"/>
        <v>0</v>
      </c>
      <c r="AP263" s="23"/>
      <c r="AQ263" s="49">
        <f t="shared" ref="AQ263:AS263" si="2220">SUM(AQ258:AQ262)</f>
        <v>0</v>
      </c>
      <c r="AR263" s="49">
        <f t="shared" si="2220"/>
        <v>0</v>
      </c>
      <c r="AS263" s="49">
        <f t="shared" si="2220"/>
        <v>0</v>
      </c>
      <c r="AT263" s="50">
        <f>IFERROR(SUM(AR263/AS263),0)</f>
        <v>0</v>
      </c>
      <c r="AU263" s="51">
        <f t="shared" ref="AU263:AV263" si="2221">SUM(AU258:AU262)</f>
        <v>0</v>
      </c>
      <c r="AV263" s="51">
        <f t="shared" si="2221"/>
        <v>0</v>
      </c>
      <c r="AW263" s="52">
        <f t="shared" si="425"/>
        <v>0</v>
      </c>
      <c r="AX263" s="23"/>
      <c r="AY263" s="49">
        <f t="shared" ref="AY263:BA263" si="2222">SUM(AY258:AY262)</f>
        <v>0</v>
      </c>
      <c r="AZ263" s="49">
        <f t="shared" si="2222"/>
        <v>0</v>
      </c>
      <c r="BA263" s="49">
        <f t="shared" si="2222"/>
        <v>0</v>
      </c>
      <c r="BB263" s="50">
        <f>IFERROR(SUM(AZ263/BA263),0)</f>
        <v>0</v>
      </c>
      <c r="BC263" s="51">
        <f t="shared" ref="BC263:BD263" si="2223">SUM(BC258:BC262)</f>
        <v>0</v>
      </c>
      <c r="BD263" s="51">
        <f t="shared" si="2223"/>
        <v>0</v>
      </c>
      <c r="BE263" s="52">
        <f t="shared" si="426"/>
        <v>0</v>
      </c>
      <c r="BF263" s="23"/>
      <c r="BG263" s="49">
        <f t="shared" ref="BG263:BI263" si="2224">SUM(BG258:BG262)</f>
        <v>0</v>
      </c>
      <c r="BH263" s="49">
        <f t="shared" si="2224"/>
        <v>0</v>
      </c>
      <c r="BI263" s="49">
        <f t="shared" si="2224"/>
        <v>0</v>
      </c>
      <c r="BJ263" s="50">
        <f>IFERROR(SUM(BH263/BI263),0)</f>
        <v>0</v>
      </c>
      <c r="BK263" s="51">
        <f t="shared" ref="BK263:BL263" si="2225">SUM(BK258:BK262)</f>
        <v>0</v>
      </c>
      <c r="BL263" s="51">
        <f t="shared" si="2225"/>
        <v>0</v>
      </c>
      <c r="BM263" s="52">
        <f t="shared" si="427"/>
        <v>0</v>
      </c>
      <c r="BN263" s="23"/>
      <c r="BO263" s="49">
        <f t="shared" ref="BO263:BQ263" si="2226">SUM(BO258:BO262)</f>
        <v>0</v>
      </c>
      <c r="BP263" s="49">
        <f t="shared" si="2226"/>
        <v>0</v>
      </c>
      <c r="BQ263" s="49">
        <f t="shared" si="2226"/>
        <v>0</v>
      </c>
      <c r="BR263" s="50">
        <f>IFERROR(SUM(BP263/BQ263),0)</f>
        <v>0</v>
      </c>
      <c r="BS263" s="51">
        <f t="shared" ref="BS263:BT263" si="2227">SUM(BS258:BS262)</f>
        <v>0</v>
      </c>
      <c r="BT263" s="51">
        <f t="shared" si="2227"/>
        <v>0</v>
      </c>
      <c r="BU263" s="52">
        <f t="shared" si="1616"/>
        <v>0</v>
      </c>
      <c r="BV263" s="23"/>
      <c r="BW263" s="49">
        <f t="shared" ref="BW263:BY263" si="2228">SUM(BW258:BW262)</f>
        <v>0</v>
      </c>
      <c r="BX263" s="49">
        <f t="shared" si="2228"/>
        <v>0</v>
      </c>
      <c r="BY263" s="49">
        <f t="shared" si="2228"/>
        <v>0</v>
      </c>
      <c r="BZ263" s="50">
        <f>IFERROR(SUM(BX263/BY263),0)</f>
        <v>0</v>
      </c>
      <c r="CA263" s="51">
        <f t="shared" ref="CA263:CB263" si="2229">SUM(CA258:CA262)</f>
        <v>0</v>
      </c>
      <c r="CB263" s="51">
        <f t="shared" si="2229"/>
        <v>0</v>
      </c>
      <c r="CC263" s="52">
        <f t="shared" si="429"/>
        <v>0</v>
      </c>
      <c r="CD263" s="23"/>
      <c r="CE263" s="49">
        <f t="shared" ref="CE263:CG263" si="2230">SUM(CE258:CE262)</f>
        <v>0</v>
      </c>
      <c r="CF263" s="49">
        <f t="shared" si="2230"/>
        <v>0</v>
      </c>
      <c r="CG263" s="49">
        <f t="shared" si="2230"/>
        <v>0</v>
      </c>
      <c r="CH263" s="50">
        <f>IFERROR(SUM(CF263/CG263),0)</f>
        <v>0</v>
      </c>
      <c r="CI263" s="51">
        <f t="shared" ref="CI263:CJ263" si="2231">SUM(CI258:CI262)</f>
        <v>0</v>
      </c>
      <c r="CJ263" s="51">
        <f t="shared" si="2231"/>
        <v>0</v>
      </c>
      <c r="CK263" s="52">
        <f t="shared" si="430"/>
        <v>0</v>
      </c>
      <c r="CL263" s="23"/>
      <c r="CM263" s="49">
        <f t="shared" ref="CM263:CO263" si="2232">SUM(CM258:CM262)</f>
        <v>0</v>
      </c>
      <c r="CN263" s="49">
        <f t="shared" si="2232"/>
        <v>0</v>
      </c>
      <c r="CO263" s="49">
        <f t="shared" si="2232"/>
        <v>0</v>
      </c>
      <c r="CP263" s="50">
        <f>IFERROR(SUM(CN263/CO263),0)</f>
        <v>0</v>
      </c>
      <c r="CQ263" s="51">
        <f t="shared" ref="CQ263:CR263" si="2233">SUM(CQ258:CQ262)</f>
        <v>0</v>
      </c>
      <c r="CR263" s="51">
        <f t="shared" si="2233"/>
        <v>0</v>
      </c>
      <c r="CS263" s="52">
        <f t="shared" si="431"/>
        <v>0</v>
      </c>
      <c r="CT263" s="23"/>
      <c r="CU263" s="49">
        <f t="shared" ref="CU263:CW263" si="2234">SUM(CU258:CU262)</f>
        <v>0</v>
      </c>
      <c r="CV263" s="49">
        <f t="shared" si="2234"/>
        <v>0</v>
      </c>
      <c r="CW263" s="49">
        <f t="shared" si="2234"/>
        <v>0</v>
      </c>
      <c r="CX263" s="50">
        <f>IFERROR(SUM(CV263/CW263),0)</f>
        <v>0</v>
      </c>
      <c r="CY263" s="51">
        <f t="shared" ref="CY263:CZ263" si="2235">SUM(CY258:CY262)</f>
        <v>0</v>
      </c>
      <c r="CZ263" s="51">
        <f t="shared" si="2235"/>
        <v>0</v>
      </c>
      <c r="DA263" s="52">
        <f t="shared" si="1625"/>
        <v>0</v>
      </c>
      <c r="DB263" s="23"/>
      <c r="DC263" s="49">
        <f t="shared" ref="DC263:DE263" si="2236">SUM(DC258:DC262)</f>
        <v>0</v>
      </c>
      <c r="DD263" s="49">
        <f t="shared" si="2236"/>
        <v>0</v>
      </c>
      <c r="DE263" s="49">
        <f t="shared" si="2236"/>
        <v>0</v>
      </c>
      <c r="DF263" s="50">
        <f>IFERROR(SUM(DD263/DE263),0)</f>
        <v>0</v>
      </c>
      <c r="DG263" s="51">
        <f t="shared" ref="DG263:DH263" si="2237">SUM(DG258:DG262)</f>
        <v>0</v>
      </c>
      <c r="DH263" s="51">
        <f t="shared" si="2237"/>
        <v>0</v>
      </c>
      <c r="DI263" s="52">
        <f t="shared" si="433"/>
        <v>0</v>
      </c>
      <c r="DJ263" s="23"/>
      <c r="DK263" s="49">
        <f t="shared" ref="DK263:DM263" si="2238">SUM(DK258:DK262)</f>
        <v>0</v>
      </c>
      <c r="DL263" s="49">
        <f t="shared" si="2238"/>
        <v>0</v>
      </c>
      <c r="DM263" s="49">
        <f t="shared" si="2238"/>
        <v>0</v>
      </c>
      <c r="DN263" s="50">
        <f>IFERROR(SUM(DL263/DM263),0)</f>
        <v>0</v>
      </c>
      <c r="DO263" s="51">
        <f t="shared" ref="DO263:DP263" si="2239">SUM(DO258:DO262)</f>
        <v>0</v>
      </c>
      <c r="DP263" s="51">
        <f t="shared" si="2239"/>
        <v>0</v>
      </c>
      <c r="DQ263" s="52">
        <f t="shared" si="434"/>
        <v>0</v>
      </c>
      <c r="DR263" s="23"/>
      <c r="DS263" s="49">
        <f t="shared" ref="DS263:DU263" si="2240">SUM(DS258:DS262)</f>
        <v>0</v>
      </c>
      <c r="DT263" s="49">
        <f t="shared" si="2240"/>
        <v>0</v>
      </c>
      <c r="DU263" s="49">
        <f t="shared" si="2240"/>
        <v>0</v>
      </c>
      <c r="DV263" s="50">
        <f>IFERROR(SUM(DT263/DU263),0)</f>
        <v>0</v>
      </c>
      <c r="DW263" s="51">
        <f t="shared" ref="DW263:DX263" si="2241">SUM(DW258:DW262)</f>
        <v>0</v>
      </c>
      <c r="DX263" s="51">
        <f t="shared" si="2241"/>
        <v>0</v>
      </c>
      <c r="DY263" s="52">
        <f t="shared" si="435"/>
        <v>0</v>
      </c>
      <c r="DZ263" s="23"/>
      <c r="EA263" s="49">
        <f t="shared" ref="EA263:EC263" si="2242">SUM(EA258:EA262)</f>
        <v>0</v>
      </c>
      <c r="EB263" s="49">
        <f t="shared" si="2242"/>
        <v>0</v>
      </c>
      <c r="EC263" s="49">
        <f t="shared" si="2242"/>
        <v>0</v>
      </c>
      <c r="ED263" s="50">
        <f>IFERROR(SUM(EB263/EC263),0)</f>
        <v>0</v>
      </c>
      <c r="EE263" s="51">
        <f t="shared" ref="EE263:EF263" si="2243">SUM(EE258:EE262)</f>
        <v>0</v>
      </c>
      <c r="EF263" s="51">
        <f t="shared" si="2243"/>
        <v>0</v>
      </c>
      <c r="EG263" s="52">
        <f t="shared" si="436"/>
        <v>0</v>
      </c>
      <c r="EH263" s="23"/>
      <c r="EI263" s="49">
        <f t="shared" ref="EI263:EK263" si="2244">SUM(EI258:EI262)</f>
        <v>0</v>
      </c>
      <c r="EJ263" s="49">
        <f t="shared" si="2244"/>
        <v>0</v>
      </c>
      <c r="EK263" s="49">
        <f t="shared" si="2244"/>
        <v>0</v>
      </c>
      <c r="EL263" s="50">
        <f>IFERROR(SUM(EJ263/EK263),0)</f>
        <v>0</v>
      </c>
      <c r="EM263" s="51">
        <f t="shared" ref="EM263:EN263" si="2245">SUM(EM258:EM262)</f>
        <v>0</v>
      </c>
      <c r="EN263" s="51">
        <f t="shared" si="2245"/>
        <v>0</v>
      </c>
      <c r="EO263" s="52">
        <f t="shared" si="840"/>
        <v>0</v>
      </c>
      <c r="EP263" s="23"/>
      <c r="EQ263" s="49">
        <f t="shared" ref="EQ263:ES263" si="2246">SUM(EQ258:EQ262)</f>
        <v>0</v>
      </c>
      <c r="ER263" s="49">
        <f t="shared" si="2246"/>
        <v>0</v>
      </c>
      <c r="ES263" s="49">
        <f t="shared" si="2246"/>
        <v>0</v>
      </c>
      <c r="ET263" s="50">
        <f>IFERROR(SUM(ER263/ES263),0)</f>
        <v>0</v>
      </c>
      <c r="EU263" s="51">
        <f t="shared" ref="EU263:EV263" si="2247">SUM(EU258:EU262)</f>
        <v>0</v>
      </c>
      <c r="EV263" s="51">
        <f t="shared" si="2247"/>
        <v>0</v>
      </c>
      <c r="EW263" s="52">
        <f t="shared" si="438"/>
        <v>0</v>
      </c>
      <c r="EX263" s="23"/>
      <c r="EY263" s="49">
        <f t="shared" ref="EY263:FA263" si="2248">SUM(EY258:EY262)</f>
        <v>0</v>
      </c>
      <c r="EZ263" s="49">
        <f t="shared" si="2248"/>
        <v>0</v>
      </c>
      <c r="FA263" s="49">
        <f t="shared" si="2248"/>
        <v>0</v>
      </c>
      <c r="FB263" s="50">
        <f>IFERROR(SUM(EZ263/FA263),0)</f>
        <v>0</v>
      </c>
      <c r="FC263" s="51">
        <f t="shared" ref="FC263:FD263" si="2249">SUM(FC258:FC262)</f>
        <v>0</v>
      </c>
      <c r="FD263" s="51">
        <f t="shared" si="2249"/>
        <v>0</v>
      </c>
      <c r="FE263" s="52">
        <f t="shared" si="439"/>
        <v>0</v>
      </c>
      <c r="FF263" s="23"/>
      <c r="FG263" s="49">
        <f t="shared" ref="FG263:FI263" si="2250">SUM(FG258:FG262)</f>
        <v>0</v>
      </c>
      <c r="FH263" s="49">
        <f t="shared" si="2250"/>
        <v>0</v>
      </c>
      <c r="FI263" s="49">
        <f t="shared" si="2250"/>
        <v>0</v>
      </c>
      <c r="FJ263" s="50">
        <f>IFERROR(SUM(FH263/FI263),0)</f>
        <v>0</v>
      </c>
      <c r="FK263" s="51">
        <f t="shared" ref="FK263:FL263" si="2251">SUM(FK258:FK262)</f>
        <v>0</v>
      </c>
      <c r="FL263" s="51">
        <f t="shared" si="2251"/>
        <v>0</v>
      </c>
      <c r="FM263" s="52">
        <f t="shared" si="440"/>
        <v>0</v>
      </c>
      <c r="FN263" s="23"/>
    </row>
    <row r="264" spans="1:170" ht="16">
      <c r="A264" s="416">
        <v>42664</v>
      </c>
      <c r="B264" s="168"/>
      <c r="C264" s="169"/>
      <c r="D264" s="169"/>
      <c r="E264" s="169"/>
      <c r="F264" s="143"/>
      <c r="G264" s="145"/>
      <c r="H264" s="145"/>
      <c r="I264" s="170">
        <f t="shared" si="420"/>
        <v>0</v>
      </c>
      <c r="J264" s="168"/>
      <c r="K264" s="169"/>
      <c r="L264" s="169"/>
      <c r="M264" s="169"/>
      <c r="N264" s="143"/>
      <c r="O264" s="145"/>
      <c r="P264" s="145"/>
      <c r="Q264" s="170">
        <f t="shared" si="421"/>
        <v>0</v>
      </c>
      <c r="R264" s="168"/>
      <c r="S264" s="169"/>
      <c r="T264" s="169"/>
      <c r="U264" s="169"/>
      <c r="V264" s="143"/>
      <c r="W264" s="145"/>
      <c r="X264" s="145"/>
      <c r="Y264" s="170">
        <f t="shared" si="422"/>
        <v>0</v>
      </c>
      <c r="Z264" s="168"/>
      <c r="AA264" s="169"/>
      <c r="AB264" s="169"/>
      <c r="AC264" s="169"/>
      <c r="AD264" s="143"/>
      <c r="AE264" s="145"/>
      <c r="AF264" s="145"/>
      <c r="AG264" s="170">
        <f t="shared" si="423"/>
        <v>0</v>
      </c>
      <c r="AH264" s="168"/>
      <c r="AI264" s="169"/>
      <c r="AJ264" s="169"/>
      <c r="AK264" s="169"/>
      <c r="AL264" s="143"/>
      <c r="AM264" s="145"/>
      <c r="AN264" s="145"/>
      <c r="AO264" s="170">
        <f t="shared" si="1915"/>
        <v>0</v>
      </c>
      <c r="AP264" s="168"/>
      <c r="AQ264" s="169"/>
      <c r="AR264" s="169"/>
      <c r="AS264" s="169"/>
      <c r="AT264" s="143"/>
      <c r="AU264" s="145"/>
      <c r="AV264" s="145"/>
      <c r="AW264" s="170">
        <f t="shared" si="425"/>
        <v>0</v>
      </c>
      <c r="AX264" s="168"/>
      <c r="AY264" s="169"/>
      <c r="AZ264" s="169"/>
      <c r="BA264" s="169"/>
      <c r="BB264" s="143"/>
      <c r="BC264" s="145"/>
      <c r="BD264" s="145"/>
      <c r="BE264" s="170">
        <f t="shared" si="426"/>
        <v>0</v>
      </c>
      <c r="BF264" s="168"/>
      <c r="BG264" s="169"/>
      <c r="BH264" s="169"/>
      <c r="BI264" s="169"/>
      <c r="BJ264" s="143"/>
      <c r="BK264" s="145"/>
      <c r="BL264" s="145"/>
      <c r="BM264" s="170">
        <f t="shared" si="427"/>
        <v>0</v>
      </c>
      <c r="BN264" s="168"/>
      <c r="BO264" s="169"/>
      <c r="BP264" s="169"/>
      <c r="BQ264" s="169"/>
      <c r="BR264" s="143"/>
      <c r="BS264" s="145"/>
      <c r="BT264" s="145"/>
      <c r="BU264" s="170">
        <f t="shared" si="1616"/>
        <v>0</v>
      </c>
      <c r="BV264" s="168"/>
      <c r="BW264" s="171"/>
      <c r="BX264" s="171"/>
      <c r="BY264" s="171"/>
      <c r="BZ264" s="143"/>
      <c r="CA264" s="172"/>
      <c r="CB264" s="172"/>
      <c r="CC264" s="170">
        <f t="shared" si="429"/>
        <v>0</v>
      </c>
      <c r="CD264" s="168"/>
      <c r="CE264" s="169"/>
      <c r="CF264" s="169"/>
      <c r="CG264" s="169"/>
      <c r="CH264" s="143"/>
      <c r="CI264" s="145"/>
      <c r="CJ264" s="145"/>
      <c r="CK264" s="170">
        <f t="shared" si="430"/>
        <v>0</v>
      </c>
      <c r="CL264" s="168"/>
      <c r="CM264" s="171"/>
      <c r="CN264" s="171"/>
      <c r="CO264" s="171"/>
      <c r="CP264" s="143"/>
      <c r="CQ264" s="172"/>
      <c r="CR264" s="172"/>
      <c r="CS264" s="170">
        <f t="shared" si="431"/>
        <v>0</v>
      </c>
      <c r="CT264" s="168"/>
      <c r="CU264" s="169"/>
      <c r="CV264" s="169"/>
      <c r="CW264" s="169"/>
      <c r="CX264" s="143"/>
      <c r="CY264" s="145"/>
      <c r="CZ264" s="145"/>
      <c r="DA264" s="170">
        <f t="shared" si="1625"/>
        <v>0</v>
      </c>
      <c r="DB264" s="168"/>
      <c r="DC264" s="171"/>
      <c r="DD264" s="171"/>
      <c r="DE264" s="171"/>
      <c r="DF264" s="143"/>
      <c r="DG264" s="172"/>
      <c r="DH264" s="172"/>
      <c r="DI264" s="170">
        <f t="shared" si="433"/>
        <v>0</v>
      </c>
      <c r="DJ264" s="168"/>
      <c r="DK264" s="171"/>
      <c r="DL264" s="171"/>
      <c r="DM264" s="171"/>
      <c r="DN264" s="143"/>
      <c r="DO264" s="172"/>
      <c r="DP264" s="172"/>
      <c r="DQ264" s="170">
        <f t="shared" si="434"/>
        <v>0</v>
      </c>
      <c r="DR264" s="168"/>
      <c r="DS264" s="171"/>
      <c r="DT264" s="171"/>
      <c r="DU264" s="171"/>
      <c r="DV264" s="143"/>
      <c r="DW264" s="172"/>
      <c r="DX264" s="172"/>
      <c r="DY264" s="170">
        <f t="shared" si="435"/>
        <v>0</v>
      </c>
      <c r="DZ264" s="168"/>
      <c r="EA264" s="171"/>
      <c r="EB264" s="171"/>
      <c r="EC264" s="171"/>
      <c r="ED264" s="143"/>
      <c r="EE264" s="172"/>
      <c r="EF264" s="172"/>
      <c r="EG264" s="170">
        <f t="shared" si="436"/>
        <v>0</v>
      </c>
      <c r="EH264" s="168"/>
      <c r="EI264" s="171"/>
      <c r="EJ264" s="171"/>
      <c r="EK264" s="171"/>
      <c r="EL264" s="143"/>
      <c r="EM264" s="172"/>
      <c r="EN264" s="172"/>
      <c r="EO264" s="170">
        <f t="shared" si="840"/>
        <v>0</v>
      </c>
      <c r="EP264" s="168"/>
      <c r="EQ264" s="171"/>
      <c r="ER264" s="171"/>
      <c r="ES264" s="171"/>
      <c r="ET264" s="143"/>
      <c r="EU264" s="172"/>
      <c r="EV264" s="172"/>
      <c r="EW264" s="170">
        <f t="shared" si="438"/>
        <v>0</v>
      </c>
      <c r="EX264" s="168"/>
      <c r="EY264" s="171"/>
      <c r="EZ264" s="171"/>
      <c r="FA264" s="171"/>
      <c r="FB264" s="143"/>
      <c r="FC264" s="172"/>
      <c r="FD264" s="172"/>
      <c r="FE264" s="170">
        <f t="shared" si="439"/>
        <v>0</v>
      </c>
      <c r="FF264" s="168"/>
      <c r="FG264" s="171"/>
      <c r="FH264" s="171"/>
      <c r="FI264" s="171"/>
      <c r="FJ264" s="143"/>
      <c r="FK264" s="172"/>
      <c r="FL264" s="172"/>
      <c r="FM264" s="170">
        <f t="shared" si="440"/>
        <v>0</v>
      </c>
      <c r="FN264" s="168"/>
    </row>
    <row r="265" spans="1:170" ht="16">
      <c r="A265" s="416">
        <v>42665</v>
      </c>
      <c r="B265" s="168"/>
      <c r="C265" s="169"/>
      <c r="D265" s="169"/>
      <c r="E265" s="169"/>
      <c r="F265" s="143"/>
      <c r="G265" s="145"/>
      <c r="H265" s="145"/>
      <c r="I265" s="170">
        <f t="shared" si="420"/>
        <v>0</v>
      </c>
      <c r="J265" s="168"/>
      <c r="K265" s="169"/>
      <c r="L265" s="169"/>
      <c r="M265" s="169"/>
      <c r="N265" s="143"/>
      <c r="O265" s="145"/>
      <c r="P265" s="145"/>
      <c r="Q265" s="170">
        <f t="shared" si="421"/>
        <v>0</v>
      </c>
      <c r="R265" s="168"/>
      <c r="S265" s="169"/>
      <c r="T265" s="169"/>
      <c r="U265" s="169"/>
      <c r="V265" s="143"/>
      <c r="W265" s="145"/>
      <c r="X265" s="145"/>
      <c r="Y265" s="170">
        <f t="shared" si="422"/>
        <v>0</v>
      </c>
      <c r="Z265" s="168"/>
      <c r="AA265" s="169"/>
      <c r="AB265" s="169"/>
      <c r="AC265" s="169"/>
      <c r="AD265" s="143"/>
      <c r="AE265" s="145"/>
      <c r="AF265" s="145"/>
      <c r="AG265" s="170">
        <f t="shared" si="423"/>
        <v>0</v>
      </c>
      <c r="AH265" s="168"/>
      <c r="AI265" s="169"/>
      <c r="AJ265" s="169"/>
      <c r="AK265" s="169"/>
      <c r="AL265" s="143"/>
      <c r="AM265" s="145"/>
      <c r="AN265" s="145"/>
      <c r="AO265" s="170">
        <f t="shared" si="1915"/>
        <v>0</v>
      </c>
      <c r="AP265" s="168"/>
      <c r="AQ265" s="169"/>
      <c r="AR265" s="169"/>
      <c r="AS265" s="169"/>
      <c r="AT265" s="143"/>
      <c r="AU265" s="145"/>
      <c r="AV265" s="145"/>
      <c r="AW265" s="170">
        <f t="shared" si="425"/>
        <v>0</v>
      </c>
      <c r="AX265" s="168"/>
      <c r="AY265" s="169"/>
      <c r="AZ265" s="169"/>
      <c r="BA265" s="169"/>
      <c r="BB265" s="143"/>
      <c r="BC265" s="145"/>
      <c r="BD265" s="145"/>
      <c r="BE265" s="170">
        <f t="shared" si="426"/>
        <v>0</v>
      </c>
      <c r="BF265" s="168"/>
      <c r="BG265" s="169"/>
      <c r="BH265" s="169"/>
      <c r="BI265" s="169"/>
      <c r="BJ265" s="143"/>
      <c r="BK265" s="145"/>
      <c r="BL265" s="145"/>
      <c r="BM265" s="170">
        <f t="shared" si="427"/>
        <v>0</v>
      </c>
      <c r="BN265" s="168"/>
      <c r="BO265" s="169"/>
      <c r="BP265" s="169"/>
      <c r="BQ265" s="169"/>
      <c r="BR265" s="143"/>
      <c r="BS265" s="145"/>
      <c r="BT265" s="145"/>
      <c r="BU265" s="170">
        <f t="shared" si="1616"/>
        <v>0</v>
      </c>
      <c r="BV265" s="168"/>
      <c r="BW265" s="171"/>
      <c r="BX265" s="171"/>
      <c r="BY265" s="171"/>
      <c r="BZ265" s="143"/>
      <c r="CA265" s="172"/>
      <c r="CB265" s="172"/>
      <c r="CC265" s="170">
        <f t="shared" si="429"/>
        <v>0</v>
      </c>
      <c r="CD265" s="168"/>
      <c r="CE265" s="169"/>
      <c r="CF265" s="169"/>
      <c r="CG265" s="169"/>
      <c r="CH265" s="143"/>
      <c r="CI265" s="145"/>
      <c r="CJ265" s="145"/>
      <c r="CK265" s="170">
        <f t="shared" si="430"/>
        <v>0</v>
      </c>
      <c r="CL265" s="168"/>
      <c r="CM265" s="171"/>
      <c r="CN265" s="171"/>
      <c r="CO265" s="171"/>
      <c r="CP265" s="143"/>
      <c r="CQ265" s="172"/>
      <c r="CR265" s="172"/>
      <c r="CS265" s="170">
        <f t="shared" si="431"/>
        <v>0</v>
      </c>
      <c r="CT265" s="168"/>
      <c r="CU265" s="169"/>
      <c r="CV265" s="169"/>
      <c r="CW265" s="169"/>
      <c r="CX265" s="143"/>
      <c r="CY265" s="145"/>
      <c r="CZ265" s="145"/>
      <c r="DA265" s="170">
        <f t="shared" si="1625"/>
        <v>0</v>
      </c>
      <c r="DB265" s="168"/>
      <c r="DC265" s="171"/>
      <c r="DD265" s="171"/>
      <c r="DE265" s="171"/>
      <c r="DF265" s="143"/>
      <c r="DG265" s="172"/>
      <c r="DH265" s="172"/>
      <c r="DI265" s="170">
        <f t="shared" si="433"/>
        <v>0</v>
      </c>
      <c r="DJ265" s="168"/>
      <c r="DK265" s="171"/>
      <c r="DL265" s="171"/>
      <c r="DM265" s="171"/>
      <c r="DN265" s="143"/>
      <c r="DO265" s="172"/>
      <c r="DP265" s="172"/>
      <c r="DQ265" s="170">
        <f t="shared" si="434"/>
        <v>0</v>
      </c>
      <c r="DR265" s="168"/>
      <c r="DS265" s="171"/>
      <c r="DT265" s="171"/>
      <c r="DU265" s="171"/>
      <c r="DV265" s="143"/>
      <c r="DW265" s="172"/>
      <c r="DX265" s="172"/>
      <c r="DY265" s="170">
        <f t="shared" si="435"/>
        <v>0</v>
      </c>
      <c r="DZ265" s="168"/>
      <c r="EA265" s="171"/>
      <c r="EB265" s="171"/>
      <c r="EC265" s="171"/>
      <c r="ED265" s="143"/>
      <c r="EE265" s="172"/>
      <c r="EF265" s="172"/>
      <c r="EG265" s="170">
        <f t="shared" si="436"/>
        <v>0</v>
      </c>
      <c r="EH265" s="168"/>
      <c r="EI265" s="171"/>
      <c r="EJ265" s="171"/>
      <c r="EK265" s="171"/>
      <c r="EL265" s="143"/>
      <c r="EM265" s="172"/>
      <c r="EN265" s="172"/>
      <c r="EO265" s="170">
        <f t="shared" si="840"/>
        <v>0</v>
      </c>
      <c r="EP265" s="168"/>
      <c r="EQ265" s="171"/>
      <c r="ER265" s="171"/>
      <c r="ES265" s="171"/>
      <c r="ET265" s="143"/>
      <c r="EU265" s="172"/>
      <c r="EV265" s="172"/>
      <c r="EW265" s="170">
        <f t="shared" si="438"/>
        <v>0</v>
      </c>
      <c r="EX265" s="168"/>
      <c r="EY265" s="171"/>
      <c r="EZ265" s="171"/>
      <c r="FA265" s="171"/>
      <c r="FB265" s="143"/>
      <c r="FC265" s="172"/>
      <c r="FD265" s="172"/>
      <c r="FE265" s="170">
        <f t="shared" si="439"/>
        <v>0</v>
      </c>
      <c r="FF265" s="168"/>
      <c r="FG265" s="171"/>
      <c r="FH265" s="171"/>
      <c r="FI265" s="171"/>
      <c r="FJ265" s="143"/>
      <c r="FK265" s="172"/>
      <c r="FL265" s="172"/>
      <c r="FM265" s="170">
        <f t="shared" si="440"/>
        <v>0</v>
      </c>
      <c r="FN265" s="168"/>
    </row>
    <row r="266" spans="1:170" ht="16">
      <c r="A266" s="416">
        <v>42666</v>
      </c>
      <c r="B266" s="168"/>
      <c r="C266" s="173"/>
      <c r="D266" s="173"/>
      <c r="E266" s="173"/>
      <c r="F266" s="174"/>
      <c r="G266" s="18"/>
      <c r="H266" s="18"/>
      <c r="I266" s="175">
        <f t="shared" si="420"/>
        <v>0</v>
      </c>
      <c r="J266" s="168"/>
      <c r="K266" s="173"/>
      <c r="L266" s="173"/>
      <c r="M266" s="173"/>
      <c r="N266" s="174"/>
      <c r="O266" s="18"/>
      <c r="P266" s="18"/>
      <c r="Q266" s="175">
        <f t="shared" si="421"/>
        <v>0</v>
      </c>
      <c r="R266" s="168"/>
      <c r="S266" s="173"/>
      <c r="T266" s="173"/>
      <c r="U266" s="173"/>
      <c r="V266" s="174"/>
      <c r="W266" s="18"/>
      <c r="X266" s="18"/>
      <c r="Y266" s="175">
        <f t="shared" si="422"/>
        <v>0</v>
      </c>
      <c r="Z266" s="168"/>
      <c r="AA266" s="173"/>
      <c r="AB266" s="173"/>
      <c r="AC266" s="173"/>
      <c r="AD266" s="174"/>
      <c r="AE266" s="18"/>
      <c r="AF266" s="18"/>
      <c r="AG266" s="175">
        <f t="shared" si="423"/>
        <v>0</v>
      </c>
      <c r="AH266" s="168"/>
      <c r="AI266" s="173"/>
      <c r="AJ266" s="173"/>
      <c r="AK266" s="173"/>
      <c r="AL266" s="174"/>
      <c r="AM266" s="18"/>
      <c r="AN266" s="18"/>
      <c r="AO266" s="175">
        <f t="shared" si="1915"/>
        <v>0</v>
      </c>
      <c r="AP266" s="168"/>
      <c r="AQ266" s="173"/>
      <c r="AR266" s="173"/>
      <c r="AS266" s="173"/>
      <c r="AT266" s="174"/>
      <c r="AU266" s="18"/>
      <c r="AV266" s="18"/>
      <c r="AW266" s="175">
        <f t="shared" si="425"/>
        <v>0</v>
      </c>
      <c r="AX266" s="168"/>
      <c r="AY266" s="173"/>
      <c r="AZ266" s="173"/>
      <c r="BA266" s="173"/>
      <c r="BB266" s="174"/>
      <c r="BC266" s="18"/>
      <c r="BD266" s="18"/>
      <c r="BE266" s="175">
        <f t="shared" si="426"/>
        <v>0</v>
      </c>
      <c r="BF266" s="168"/>
      <c r="BG266" s="173"/>
      <c r="BH266" s="173"/>
      <c r="BI266" s="173"/>
      <c r="BJ266" s="174"/>
      <c r="BK266" s="18"/>
      <c r="BL266" s="18"/>
      <c r="BM266" s="175">
        <f t="shared" si="427"/>
        <v>0</v>
      </c>
      <c r="BN266" s="168"/>
      <c r="BO266" s="173"/>
      <c r="BP266" s="173"/>
      <c r="BQ266" s="173"/>
      <c r="BR266" s="174"/>
      <c r="BS266" s="18"/>
      <c r="BT266" s="18"/>
      <c r="BU266" s="175">
        <f t="shared" si="1616"/>
        <v>0</v>
      </c>
      <c r="BV266" s="168"/>
      <c r="BW266" s="173"/>
      <c r="BX266" s="173"/>
      <c r="BY266" s="173"/>
      <c r="BZ266" s="174"/>
      <c r="CA266" s="18"/>
      <c r="CB266" s="18"/>
      <c r="CC266" s="175">
        <f t="shared" si="429"/>
        <v>0</v>
      </c>
      <c r="CD266" s="168"/>
      <c r="CE266" s="173"/>
      <c r="CF266" s="173"/>
      <c r="CG266" s="173"/>
      <c r="CH266" s="176"/>
      <c r="CI266" s="18"/>
      <c r="CJ266" s="18"/>
      <c r="CK266" s="175">
        <f t="shared" si="430"/>
        <v>0</v>
      </c>
      <c r="CL266" s="168"/>
      <c r="CM266" s="173"/>
      <c r="CN266" s="173"/>
      <c r="CO266" s="173"/>
      <c r="CP266" s="174"/>
      <c r="CQ266" s="18"/>
      <c r="CR266" s="18"/>
      <c r="CS266" s="175">
        <f t="shared" si="431"/>
        <v>0</v>
      </c>
      <c r="CT266" s="168"/>
      <c r="CU266" s="173"/>
      <c r="CV266" s="173"/>
      <c r="CW266" s="173"/>
      <c r="CX266" s="174"/>
      <c r="CY266" s="18"/>
      <c r="CZ266" s="18"/>
      <c r="DA266" s="175">
        <f t="shared" si="1625"/>
        <v>0</v>
      </c>
      <c r="DB266" s="168"/>
      <c r="DC266" s="173"/>
      <c r="DD266" s="173"/>
      <c r="DE266" s="173"/>
      <c r="DF266" s="174"/>
      <c r="DG266" s="18"/>
      <c r="DH266" s="18"/>
      <c r="DI266" s="175">
        <f t="shared" si="433"/>
        <v>0</v>
      </c>
      <c r="DJ266" s="168"/>
      <c r="DK266" s="173"/>
      <c r="DL266" s="173"/>
      <c r="DM266" s="173"/>
      <c r="DN266" s="174"/>
      <c r="DO266" s="18"/>
      <c r="DP266" s="18"/>
      <c r="DQ266" s="175">
        <f t="shared" si="434"/>
        <v>0</v>
      </c>
      <c r="DR266" s="168"/>
      <c r="DS266" s="173"/>
      <c r="DT266" s="173"/>
      <c r="DU266" s="173"/>
      <c r="DV266" s="174"/>
      <c r="DW266" s="18"/>
      <c r="DX266" s="18"/>
      <c r="DY266" s="175">
        <f t="shared" si="435"/>
        <v>0</v>
      </c>
      <c r="DZ266" s="168"/>
      <c r="EA266" s="173"/>
      <c r="EB266" s="173"/>
      <c r="EC266" s="173"/>
      <c r="ED266" s="174"/>
      <c r="EE266" s="18"/>
      <c r="EF266" s="18"/>
      <c r="EG266" s="175">
        <f t="shared" si="436"/>
        <v>0</v>
      </c>
      <c r="EH266" s="168"/>
      <c r="EI266" s="173"/>
      <c r="EJ266" s="173"/>
      <c r="EK266" s="173"/>
      <c r="EL266" s="174"/>
      <c r="EM266" s="18"/>
      <c r="EN266" s="18"/>
      <c r="EO266" s="175">
        <f t="shared" si="840"/>
        <v>0</v>
      </c>
      <c r="EP266" s="168"/>
      <c r="EQ266" s="173"/>
      <c r="ER266" s="173"/>
      <c r="ES266" s="173"/>
      <c r="ET266" s="174"/>
      <c r="EU266" s="18"/>
      <c r="EV266" s="18"/>
      <c r="EW266" s="175">
        <f t="shared" si="438"/>
        <v>0</v>
      </c>
      <c r="EX266" s="168"/>
      <c r="EY266" s="173"/>
      <c r="EZ266" s="173"/>
      <c r="FA266" s="173"/>
      <c r="FB266" s="174"/>
      <c r="FC266" s="18"/>
      <c r="FD266" s="18"/>
      <c r="FE266" s="175">
        <f t="shared" si="439"/>
        <v>0</v>
      </c>
      <c r="FF266" s="168"/>
      <c r="FG266" s="173"/>
      <c r="FH266" s="173"/>
      <c r="FI266" s="173"/>
      <c r="FJ266" s="174"/>
      <c r="FK266" s="18"/>
      <c r="FL266" s="18"/>
      <c r="FM266" s="175">
        <f t="shared" si="440"/>
        <v>0</v>
      </c>
      <c r="FN266" s="168"/>
    </row>
    <row r="267" spans="1:170" ht="16">
      <c r="A267" s="416">
        <v>42667</v>
      </c>
      <c r="B267" s="168"/>
      <c r="C267" s="173"/>
      <c r="D267" s="173"/>
      <c r="E267" s="173"/>
      <c r="F267" s="174"/>
      <c r="G267" s="18"/>
      <c r="H267" s="18"/>
      <c r="I267" s="175">
        <f t="shared" si="420"/>
        <v>0</v>
      </c>
      <c r="J267" s="168"/>
      <c r="K267" s="173"/>
      <c r="L267" s="173"/>
      <c r="M267" s="173"/>
      <c r="N267" s="174"/>
      <c r="O267" s="18"/>
      <c r="P267" s="18"/>
      <c r="Q267" s="175">
        <f t="shared" si="421"/>
        <v>0</v>
      </c>
      <c r="R267" s="168"/>
      <c r="S267" s="173"/>
      <c r="T267" s="173"/>
      <c r="U267" s="173"/>
      <c r="V267" s="174"/>
      <c r="W267" s="18"/>
      <c r="X267" s="18"/>
      <c r="Y267" s="175">
        <f t="shared" si="422"/>
        <v>0</v>
      </c>
      <c r="Z267" s="168"/>
      <c r="AA267" s="173"/>
      <c r="AB267" s="173"/>
      <c r="AC267" s="173"/>
      <c r="AD267" s="174"/>
      <c r="AE267" s="18"/>
      <c r="AF267" s="18"/>
      <c r="AG267" s="175">
        <f t="shared" si="423"/>
        <v>0</v>
      </c>
      <c r="AH267" s="168"/>
      <c r="AI267" s="173"/>
      <c r="AJ267" s="173"/>
      <c r="AK267" s="173"/>
      <c r="AL267" s="174"/>
      <c r="AM267" s="18"/>
      <c r="AN267" s="18"/>
      <c r="AO267" s="175">
        <f t="shared" si="1915"/>
        <v>0</v>
      </c>
      <c r="AP267" s="168"/>
      <c r="AQ267" s="173"/>
      <c r="AR267" s="173"/>
      <c r="AS267" s="173"/>
      <c r="AT267" s="174"/>
      <c r="AU267" s="18"/>
      <c r="AV267" s="18"/>
      <c r="AW267" s="175">
        <f t="shared" si="425"/>
        <v>0</v>
      </c>
      <c r="AX267" s="168"/>
      <c r="AY267" s="173"/>
      <c r="AZ267" s="173"/>
      <c r="BA267" s="173"/>
      <c r="BB267" s="174"/>
      <c r="BC267" s="18"/>
      <c r="BD267" s="18"/>
      <c r="BE267" s="175">
        <f t="shared" si="426"/>
        <v>0</v>
      </c>
      <c r="BF267" s="168"/>
      <c r="BG267" s="173"/>
      <c r="BH267" s="173"/>
      <c r="BI267" s="173"/>
      <c r="BJ267" s="174"/>
      <c r="BK267" s="18"/>
      <c r="BL267" s="18"/>
      <c r="BM267" s="175">
        <f t="shared" si="427"/>
        <v>0</v>
      </c>
      <c r="BN267" s="168"/>
      <c r="BO267" s="173"/>
      <c r="BP267" s="173"/>
      <c r="BQ267" s="173"/>
      <c r="BR267" s="174"/>
      <c r="BS267" s="18"/>
      <c r="BT267" s="18"/>
      <c r="BU267" s="175">
        <f t="shared" si="1616"/>
        <v>0</v>
      </c>
      <c r="BV267" s="168"/>
      <c r="BW267" s="180"/>
      <c r="BX267" s="180"/>
      <c r="BY267" s="180"/>
      <c r="BZ267" s="174"/>
      <c r="CA267" s="181"/>
      <c r="CB267" s="181"/>
      <c r="CC267" s="175">
        <f t="shared" si="429"/>
        <v>0</v>
      </c>
      <c r="CD267" s="168"/>
      <c r="CE267" s="173"/>
      <c r="CF267" s="173"/>
      <c r="CG267" s="173"/>
      <c r="CH267" s="174"/>
      <c r="CI267" s="18"/>
      <c r="CJ267" s="18"/>
      <c r="CK267" s="175">
        <f t="shared" si="430"/>
        <v>0</v>
      </c>
      <c r="CL267" s="168"/>
      <c r="CM267" s="180"/>
      <c r="CN267" s="180"/>
      <c r="CO267" s="180"/>
      <c r="CP267" s="174"/>
      <c r="CQ267" s="181"/>
      <c r="CR267" s="181"/>
      <c r="CS267" s="175">
        <f t="shared" si="431"/>
        <v>0</v>
      </c>
      <c r="CT267" s="168"/>
      <c r="CU267" s="173"/>
      <c r="CV267" s="173"/>
      <c r="CW267" s="173"/>
      <c r="CX267" s="176"/>
      <c r="CY267" s="18"/>
      <c r="CZ267" s="18"/>
      <c r="DA267" s="175">
        <f t="shared" si="1625"/>
        <v>0</v>
      </c>
      <c r="DB267" s="168"/>
      <c r="DC267" s="180"/>
      <c r="DD267" s="180"/>
      <c r="DE267" s="180"/>
      <c r="DF267" s="174"/>
      <c r="DG267" s="181"/>
      <c r="DH267" s="181"/>
      <c r="DI267" s="175">
        <f t="shared" si="433"/>
        <v>0</v>
      </c>
      <c r="DJ267" s="168"/>
      <c r="DK267" s="180"/>
      <c r="DL267" s="180"/>
      <c r="DM267" s="180"/>
      <c r="DN267" s="174"/>
      <c r="DO267" s="181"/>
      <c r="DP267" s="181"/>
      <c r="DQ267" s="175">
        <f t="shared" si="434"/>
        <v>0</v>
      </c>
      <c r="DR267" s="168"/>
      <c r="DS267" s="180"/>
      <c r="DT267" s="180"/>
      <c r="DU267" s="180"/>
      <c r="DV267" s="174"/>
      <c r="DW267" s="181"/>
      <c r="DX267" s="181"/>
      <c r="DY267" s="175">
        <f t="shared" si="435"/>
        <v>0</v>
      </c>
      <c r="DZ267" s="168"/>
      <c r="EA267" s="180"/>
      <c r="EB267" s="180"/>
      <c r="EC267" s="180"/>
      <c r="ED267" s="174"/>
      <c r="EE267" s="181"/>
      <c r="EF267" s="181"/>
      <c r="EG267" s="175">
        <f t="shared" si="436"/>
        <v>0</v>
      </c>
      <c r="EH267" s="168"/>
      <c r="EI267" s="180"/>
      <c r="EJ267" s="180"/>
      <c r="EK267" s="180"/>
      <c r="EL267" s="174"/>
      <c r="EM267" s="181"/>
      <c r="EN267" s="181"/>
      <c r="EO267" s="175">
        <f t="shared" si="840"/>
        <v>0</v>
      </c>
      <c r="EP267" s="168"/>
      <c r="EQ267" s="180"/>
      <c r="ER267" s="180"/>
      <c r="ES267" s="180"/>
      <c r="ET267" s="174"/>
      <c r="EU267" s="181"/>
      <c r="EV267" s="181"/>
      <c r="EW267" s="175">
        <f t="shared" si="438"/>
        <v>0</v>
      </c>
      <c r="EX267" s="168"/>
      <c r="EY267" s="180"/>
      <c r="EZ267" s="180"/>
      <c r="FA267" s="180"/>
      <c r="FB267" s="174"/>
      <c r="FC267" s="181"/>
      <c r="FD267" s="181"/>
      <c r="FE267" s="175">
        <f t="shared" si="439"/>
        <v>0</v>
      </c>
      <c r="FF267" s="168"/>
      <c r="FG267" s="180"/>
      <c r="FH267" s="180"/>
      <c r="FI267" s="180"/>
      <c r="FJ267" s="174"/>
      <c r="FK267" s="181"/>
      <c r="FL267" s="181"/>
      <c r="FM267" s="175">
        <f t="shared" si="440"/>
        <v>0</v>
      </c>
      <c r="FN267" s="168"/>
    </row>
    <row r="268" spans="1:170" ht="16">
      <c r="A268" s="416">
        <v>42668</v>
      </c>
      <c r="B268" s="168"/>
      <c r="C268" s="173"/>
      <c r="D268" s="173"/>
      <c r="E268" s="173"/>
      <c r="F268" s="174"/>
      <c r="G268" s="18"/>
      <c r="H268" s="18"/>
      <c r="I268" s="175">
        <f t="shared" si="420"/>
        <v>0</v>
      </c>
      <c r="J268" s="168"/>
      <c r="K268" s="173"/>
      <c r="L268" s="173"/>
      <c r="M268" s="173"/>
      <c r="N268" s="174"/>
      <c r="O268" s="18"/>
      <c r="P268" s="18"/>
      <c r="Q268" s="175">
        <f t="shared" si="421"/>
        <v>0</v>
      </c>
      <c r="R268" s="168"/>
      <c r="S268" s="173"/>
      <c r="T268" s="173"/>
      <c r="U268" s="173"/>
      <c r="V268" s="174"/>
      <c r="W268" s="18"/>
      <c r="X268" s="18"/>
      <c r="Y268" s="175">
        <f t="shared" si="422"/>
        <v>0</v>
      </c>
      <c r="Z268" s="168"/>
      <c r="AA268" s="173"/>
      <c r="AB268" s="173"/>
      <c r="AC268" s="173"/>
      <c r="AD268" s="174"/>
      <c r="AE268" s="18"/>
      <c r="AF268" s="18"/>
      <c r="AG268" s="175">
        <f t="shared" si="423"/>
        <v>0</v>
      </c>
      <c r="AH268" s="168"/>
      <c r="AI268" s="173"/>
      <c r="AJ268" s="173"/>
      <c r="AK268" s="173"/>
      <c r="AL268" s="174"/>
      <c r="AM268" s="18"/>
      <c r="AN268" s="18"/>
      <c r="AO268" s="175">
        <f t="shared" si="1915"/>
        <v>0</v>
      </c>
      <c r="AP268" s="168"/>
      <c r="AQ268" s="173"/>
      <c r="AR268" s="173"/>
      <c r="AS268" s="173"/>
      <c r="AT268" s="174"/>
      <c r="AU268" s="18"/>
      <c r="AV268" s="18"/>
      <c r="AW268" s="175">
        <f t="shared" si="425"/>
        <v>0</v>
      </c>
      <c r="AX268" s="168"/>
      <c r="AY268" s="173"/>
      <c r="AZ268" s="173"/>
      <c r="BA268" s="173"/>
      <c r="BB268" s="174"/>
      <c r="BC268" s="18"/>
      <c r="BD268" s="18"/>
      <c r="BE268" s="175">
        <f t="shared" si="426"/>
        <v>0</v>
      </c>
      <c r="BF268" s="168"/>
      <c r="BG268" s="173"/>
      <c r="BH268" s="173"/>
      <c r="BI268" s="173"/>
      <c r="BJ268" s="174"/>
      <c r="BK268" s="18"/>
      <c r="BL268" s="18"/>
      <c r="BM268" s="175">
        <f t="shared" si="427"/>
        <v>0</v>
      </c>
      <c r="BN268" s="168"/>
      <c r="BO268" s="173"/>
      <c r="BP268" s="173"/>
      <c r="BQ268" s="173"/>
      <c r="BR268" s="174"/>
      <c r="BS268" s="18"/>
      <c r="BT268" s="18"/>
      <c r="BU268" s="175">
        <f t="shared" si="1616"/>
        <v>0</v>
      </c>
      <c r="BV268" s="168"/>
      <c r="BW268" s="173"/>
      <c r="BX268" s="173"/>
      <c r="BY268" s="173"/>
      <c r="BZ268" s="174"/>
      <c r="CA268" s="18"/>
      <c r="CB268" s="18"/>
      <c r="CC268" s="175">
        <f t="shared" si="429"/>
        <v>0</v>
      </c>
      <c r="CD268" s="168"/>
      <c r="CE268" s="173"/>
      <c r="CF268" s="173"/>
      <c r="CG268" s="173"/>
      <c r="CH268" s="174"/>
      <c r="CI268" s="18"/>
      <c r="CJ268" s="18"/>
      <c r="CK268" s="175">
        <f t="shared" si="430"/>
        <v>0</v>
      </c>
      <c r="CL268" s="168"/>
      <c r="CM268" s="173"/>
      <c r="CN268" s="173"/>
      <c r="CO268" s="173"/>
      <c r="CP268" s="174"/>
      <c r="CQ268" s="18"/>
      <c r="CR268" s="18"/>
      <c r="CS268" s="175">
        <f t="shared" si="431"/>
        <v>0</v>
      </c>
      <c r="CT268" s="168"/>
      <c r="CU268" s="173"/>
      <c r="CV268" s="173"/>
      <c r="CW268" s="173"/>
      <c r="CX268" s="174"/>
      <c r="CY268" s="18"/>
      <c r="CZ268" s="18"/>
      <c r="DA268" s="175">
        <f t="shared" si="1625"/>
        <v>0</v>
      </c>
      <c r="DB268" s="168"/>
      <c r="DC268" s="173"/>
      <c r="DD268" s="173"/>
      <c r="DE268" s="173"/>
      <c r="DF268" s="174"/>
      <c r="DG268" s="18"/>
      <c r="DH268" s="18"/>
      <c r="DI268" s="175">
        <f t="shared" si="433"/>
        <v>0</v>
      </c>
      <c r="DJ268" s="168"/>
      <c r="DK268" s="173"/>
      <c r="DL268" s="173"/>
      <c r="DM268" s="173"/>
      <c r="DN268" s="174"/>
      <c r="DO268" s="18"/>
      <c r="DP268" s="18"/>
      <c r="DQ268" s="175">
        <f t="shared" si="434"/>
        <v>0</v>
      </c>
      <c r="DR268" s="168"/>
      <c r="DS268" s="173"/>
      <c r="DT268" s="173"/>
      <c r="DU268" s="173"/>
      <c r="DV268" s="174"/>
      <c r="DW268" s="18"/>
      <c r="DX268" s="18"/>
      <c r="DY268" s="175">
        <f t="shared" si="435"/>
        <v>0</v>
      </c>
      <c r="DZ268" s="168"/>
      <c r="EA268" s="173"/>
      <c r="EB268" s="173"/>
      <c r="EC268" s="173"/>
      <c r="ED268" s="174"/>
      <c r="EE268" s="18"/>
      <c r="EF268" s="18"/>
      <c r="EG268" s="175">
        <f t="shared" si="436"/>
        <v>0</v>
      </c>
      <c r="EH268" s="168"/>
      <c r="EI268" s="173"/>
      <c r="EJ268" s="173"/>
      <c r="EK268" s="173"/>
      <c r="EL268" s="174"/>
      <c r="EM268" s="18"/>
      <c r="EN268" s="18"/>
      <c r="EO268" s="175">
        <f t="shared" si="840"/>
        <v>0</v>
      </c>
      <c r="EP268" s="168"/>
      <c r="EQ268" s="173"/>
      <c r="ER268" s="173"/>
      <c r="ES268" s="173"/>
      <c r="ET268" s="174"/>
      <c r="EU268" s="18"/>
      <c r="EV268" s="18"/>
      <c r="EW268" s="175">
        <f t="shared" si="438"/>
        <v>0</v>
      </c>
      <c r="EX268" s="168"/>
      <c r="EY268" s="173"/>
      <c r="EZ268" s="173"/>
      <c r="FA268" s="173"/>
      <c r="FB268" s="174"/>
      <c r="FC268" s="18"/>
      <c r="FD268" s="18"/>
      <c r="FE268" s="175">
        <f t="shared" si="439"/>
        <v>0</v>
      </c>
      <c r="FF268" s="168"/>
      <c r="FG268" s="173"/>
      <c r="FH268" s="173"/>
      <c r="FI268" s="173"/>
      <c r="FJ268" s="174"/>
      <c r="FK268" s="18"/>
      <c r="FL268" s="18"/>
      <c r="FM268" s="175">
        <f t="shared" si="440"/>
        <v>0</v>
      </c>
      <c r="FN268" s="168"/>
    </row>
    <row r="269" spans="1:170" ht="16">
      <c r="A269" s="48" t="s">
        <v>42</v>
      </c>
      <c r="B269" s="23"/>
      <c r="C269" s="49">
        <f t="shared" ref="C269:E269" si="2252">SUM(C264:C268)</f>
        <v>0</v>
      </c>
      <c r="D269" s="49">
        <f t="shared" si="2252"/>
        <v>0</v>
      </c>
      <c r="E269" s="49">
        <f t="shared" si="2252"/>
        <v>0</v>
      </c>
      <c r="F269" s="50">
        <f>IFERROR(SUM(D269/E269),0)</f>
        <v>0</v>
      </c>
      <c r="G269" s="51">
        <f t="shared" ref="G269:H269" si="2253">SUM(G264:G268)</f>
        <v>0</v>
      </c>
      <c r="H269" s="51">
        <f t="shared" si="2253"/>
        <v>0</v>
      </c>
      <c r="I269" s="52">
        <f t="shared" si="420"/>
        <v>0</v>
      </c>
      <c r="J269" s="23"/>
      <c r="K269" s="49">
        <f t="shared" ref="K269:M269" si="2254">SUM(K264:K268)</f>
        <v>0</v>
      </c>
      <c r="L269" s="49">
        <f t="shared" si="2254"/>
        <v>0</v>
      </c>
      <c r="M269" s="49">
        <f t="shared" si="2254"/>
        <v>0</v>
      </c>
      <c r="N269" s="50">
        <f>IFERROR(SUM(L269/M269),0)</f>
        <v>0</v>
      </c>
      <c r="O269" s="51">
        <f t="shared" ref="O269:P269" si="2255">SUM(O264:O268)</f>
        <v>0</v>
      </c>
      <c r="P269" s="51">
        <f t="shared" si="2255"/>
        <v>0</v>
      </c>
      <c r="Q269" s="52">
        <f t="shared" si="421"/>
        <v>0</v>
      </c>
      <c r="R269" s="23"/>
      <c r="S269" s="49">
        <f t="shared" ref="S269:U269" si="2256">SUM(S264:S268)</f>
        <v>0</v>
      </c>
      <c r="T269" s="49">
        <f t="shared" si="2256"/>
        <v>0</v>
      </c>
      <c r="U269" s="49">
        <f t="shared" si="2256"/>
        <v>0</v>
      </c>
      <c r="V269" s="50">
        <f>IFERROR(SUM(T269/U269),0)</f>
        <v>0</v>
      </c>
      <c r="W269" s="51">
        <f t="shared" ref="W269:X269" si="2257">SUM(W264:W268)</f>
        <v>0</v>
      </c>
      <c r="X269" s="51">
        <f t="shared" si="2257"/>
        <v>0</v>
      </c>
      <c r="Y269" s="52">
        <f t="shared" si="422"/>
        <v>0</v>
      </c>
      <c r="Z269" s="23"/>
      <c r="AA269" s="49">
        <f t="shared" ref="AA269:AC269" si="2258">SUM(AA264:AA268)</f>
        <v>0</v>
      </c>
      <c r="AB269" s="49">
        <f t="shared" si="2258"/>
        <v>0</v>
      </c>
      <c r="AC269" s="49">
        <f t="shared" si="2258"/>
        <v>0</v>
      </c>
      <c r="AD269" s="50">
        <f>IFERROR(SUM(AB269/AC269),0)</f>
        <v>0</v>
      </c>
      <c r="AE269" s="51">
        <f t="shared" ref="AE269:AF269" si="2259">SUM(AE264:AE268)</f>
        <v>0</v>
      </c>
      <c r="AF269" s="51">
        <f t="shared" si="2259"/>
        <v>0</v>
      </c>
      <c r="AG269" s="52">
        <f t="shared" si="423"/>
        <v>0</v>
      </c>
      <c r="AH269" s="23"/>
      <c r="AI269" s="49">
        <f t="shared" ref="AI269:AK269" si="2260">SUM(AI264:AI268)</f>
        <v>0</v>
      </c>
      <c r="AJ269" s="49">
        <f t="shared" si="2260"/>
        <v>0</v>
      </c>
      <c r="AK269" s="49">
        <f t="shared" si="2260"/>
        <v>0</v>
      </c>
      <c r="AL269" s="50">
        <f>IFERROR(SUM(AJ269/AK269),0)</f>
        <v>0</v>
      </c>
      <c r="AM269" s="51">
        <f t="shared" ref="AM269:AN269" si="2261">SUM(AM264:AM268)</f>
        <v>0</v>
      </c>
      <c r="AN269" s="51">
        <f t="shared" si="2261"/>
        <v>0</v>
      </c>
      <c r="AO269" s="52">
        <f t="shared" si="1915"/>
        <v>0</v>
      </c>
      <c r="AP269" s="23"/>
      <c r="AQ269" s="49">
        <f t="shared" ref="AQ269:AS269" si="2262">SUM(AQ264:AQ268)</f>
        <v>0</v>
      </c>
      <c r="AR269" s="49">
        <f t="shared" si="2262"/>
        <v>0</v>
      </c>
      <c r="AS269" s="49">
        <f t="shared" si="2262"/>
        <v>0</v>
      </c>
      <c r="AT269" s="50">
        <f>IFERROR(SUM(AR269/AS269),0)</f>
        <v>0</v>
      </c>
      <c r="AU269" s="51">
        <f t="shared" ref="AU269:AV269" si="2263">SUM(AU264:AU268)</f>
        <v>0</v>
      </c>
      <c r="AV269" s="51">
        <f t="shared" si="2263"/>
        <v>0</v>
      </c>
      <c r="AW269" s="52">
        <f t="shared" si="425"/>
        <v>0</v>
      </c>
      <c r="AX269" s="23"/>
      <c r="AY269" s="49">
        <f t="shared" ref="AY269:BA269" si="2264">SUM(AY264:AY268)</f>
        <v>0</v>
      </c>
      <c r="AZ269" s="49">
        <f t="shared" si="2264"/>
        <v>0</v>
      </c>
      <c r="BA269" s="49">
        <f t="shared" si="2264"/>
        <v>0</v>
      </c>
      <c r="BB269" s="50">
        <f>IFERROR(SUM(AZ269/BA269),0)</f>
        <v>0</v>
      </c>
      <c r="BC269" s="51">
        <f t="shared" ref="BC269:BD269" si="2265">SUM(BC264:BC268)</f>
        <v>0</v>
      </c>
      <c r="BD269" s="51">
        <f t="shared" si="2265"/>
        <v>0</v>
      </c>
      <c r="BE269" s="52">
        <f t="shared" si="426"/>
        <v>0</v>
      </c>
      <c r="BF269" s="23"/>
      <c r="BG269" s="49">
        <f t="shared" ref="BG269:BI269" si="2266">SUM(BG264:BG268)</f>
        <v>0</v>
      </c>
      <c r="BH269" s="49">
        <f t="shared" si="2266"/>
        <v>0</v>
      </c>
      <c r="BI269" s="49">
        <f t="shared" si="2266"/>
        <v>0</v>
      </c>
      <c r="BJ269" s="50">
        <f>IFERROR(SUM(BH269/BI269),0)</f>
        <v>0</v>
      </c>
      <c r="BK269" s="51">
        <f t="shared" ref="BK269:BL269" si="2267">SUM(BK264:BK268)</f>
        <v>0</v>
      </c>
      <c r="BL269" s="51">
        <f t="shared" si="2267"/>
        <v>0</v>
      </c>
      <c r="BM269" s="52">
        <f t="shared" si="427"/>
        <v>0</v>
      </c>
      <c r="BN269" s="23"/>
      <c r="BO269" s="49">
        <f t="shared" ref="BO269:BQ269" si="2268">SUM(BO264:BO268)</f>
        <v>0</v>
      </c>
      <c r="BP269" s="49">
        <f t="shared" si="2268"/>
        <v>0</v>
      </c>
      <c r="BQ269" s="49">
        <f t="shared" si="2268"/>
        <v>0</v>
      </c>
      <c r="BR269" s="50">
        <f>IFERROR(SUM(BP269/BQ269),0)</f>
        <v>0</v>
      </c>
      <c r="BS269" s="51">
        <f t="shared" ref="BS269:BT269" si="2269">SUM(BS264:BS268)</f>
        <v>0</v>
      </c>
      <c r="BT269" s="51">
        <f t="shared" si="2269"/>
        <v>0</v>
      </c>
      <c r="BU269" s="52">
        <f t="shared" si="1616"/>
        <v>0</v>
      </c>
      <c r="BV269" s="23"/>
      <c r="BW269" s="49">
        <f t="shared" ref="BW269:BY269" si="2270">SUM(BW264:BW268)</f>
        <v>0</v>
      </c>
      <c r="BX269" s="49">
        <f t="shared" si="2270"/>
        <v>0</v>
      </c>
      <c r="BY269" s="49">
        <f t="shared" si="2270"/>
        <v>0</v>
      </c>
      <c r="BZ269" s="50">
        <f>IFERROR(SUM(BX269/BY269),0)</f>
        <v>0</v>
      </c>
      <c r="CA269" s="51">
        <f t="shared" ref="CA269:CB269" si="2271">SUM(CA264:CA268)</f>
        <v>0</v>
      </c>
      <c r="CB269" s="51">
        <f t="shared" si="2271"/>
        <v>0</v>
      </c>
      <c r="CC269" s="52">
        <f t="shared" si="429"/>
        <v>0</v>
      </c>
      <c r="CD269" s="23"/>
      <c r="CE269" s="49">
        <f t="shared" ref="CE269:CG269" si="2272">SUM(CE264:CE268)</f>
        <v>0</v>
      </c>
      <c r="CF269" s="49">
        <f t="shared" si="2272"/>
        <v>0</v>
      </c>
      <c r="CG269" s="49">
        <f t="shared" si="2272"/>
        <v>0</v>
      </c>
      <c r="CH269" s="50">
        <f>IFERROR(SUM(CF269/CG269),0)</f>
        <v>0</v>
      </c>
      <c r="CI269" s="51">
        <f t="shared" ref="CI269:CJ269" si="2273">SUM(CI264:CI268)</f>
        <v>0</v>
      </c>
      <c r="CJ269" s="51">
        <f t="shared" si="2273"/>
        <v>0</v>
      </c>
      <c r="CK269" s="52">
        <f t="shared" si="430"/>
        <v>0</v>
      </c>
      <c r="CL269" s="23"/>
      <c r="CM269" s="49">
        <f t="shared" ref="CM269:CO269" si="2274">SUM(CM264:CM268)</f>
        <v>0</v>
      </c>
      <c r="CN269" s="49">
        <f t="shared" si="2274"/>
        <v>0</v>
      </c>
      <c r="CO269" s="49">
        <f t="shared" si="2274"/>
        <v>0</v>
      </c>
      <c r="CP269" s="50">
        <f>IFERROR(SUM(CN269/CO269),0)</f>
        <v>0</v>
      </c>
      <c r="CQ269" s="51">
        <f t="shared" ref="CQ269:CR269" si="2275">SUM(CQ264:CQ268)</f>
        <v>0</v>
      </c>
      <c r="CR269" s="51">
        <f t="shared" si="2275"/>
        <v>0</v>
      </c>
      <c r="CS269" s="52">
        <f t="shared" si="431"/>
        <v>0</v>
      </c>
      <c r="CT269" s="23"/>
      <c r="CU269" s="49">
        <f t="shared" ref="CU269:CW269" si="2276">SUM(CU264:CU268)</f>
        <v>0</v>
      </c>
      <c r="CV269" s="49">
        <f t="shared" si="2276"/>
        <v>0</v>
      </c>
      <c r="CW269" s="49">
        <f t="shared" si="2276"/>
        <v>0</v>
      </c>
      <c r="CX269" s="50">
        <f>IFERROR(SUM(CV269/CW269),0)</f>
        <v>0</v>
      </c>
      <c r="CY269" s="51">
        <f t="shared" ref="CY269:CZ269" si="2277">SUM(CY264:CY268)</f>
        <v>0</v>
      </c>
      <c r="CZ269" s="51">
        <f t="shared" si="2277"/>
        <v>0</v>
      </c>
      <c r="DA269" s="52">
        <f t="shared" si="1625"/>
        <v>0</v>
      </c>
      <c r="DB269" s="23"/>
      <c r="DC269" s="49">
        <f t="shared" ref="DC269:DE269" si="2278">SUM(DC264:DC268)</f>
        <v>0</v>
      </c>
      <c r="DD269" s="49">
        <f t="shared" si="2278"/>
        <v>0</v>
      </c>
      <c r="DE269" s="49">
        <f t="shared" si="2278"/>
        <v>0</v>
      </c>
      <c r="DF269" s="50">
        <f>IFERROR(SUM(DD269/DE269),0)</f>
        <v>0</v>
      </c>
      <c r="DG269" s="51">
        <f t="shared" ref="DG269:DH269" si="2279">SUM(DG264:DG268)</f>
        <v>0</v>
      </c>
      <c r="DH269" s="51">
        <f t="shared" si="2279"/>
        <v>0</v>
      </c>
      <c r="DI269" s="52">
        <f t="shared" si="433"/>
        <v>0</v>
      </c>
      <c r="DJ269" s="23"/>
      <c r="DK269" s="49">
        <f t="shared" ref="DK269:DM269" si="2280">SUM(DK264:DK268)</f>
        <v>0</v>
      </c>
      <c r="DL269" s="49">
        <f t="shared" si="2280"/>
        <v>0</v>
      </c>
      <c r="DM269" s="49">
        <f t="shared" si="2280"/>
        <v>0</v>
      </c>
      <c r="DN269" s="50">
        <f>IFERROR(SUM(DL269/DM269),0)</f>
        <v>0</v>
      </c>
      <c r="DO269" s="51">
        <f t="shared" ref="DO269:DP269" si="2281">SUM(DO264:DO268)</f>
        <v>0</v>
      </c>
      <c r="DP269" s="51">
        <f t="shared" si="2281"/>
        <v>0</v>
      </c>
      <c r="DQ269" s="52">
        <f t="shared" si="434"/>
        <v>0</v>
      </c>
      <c r="DR269" s="23"/>
      <c r="DS269" s="49">
        <f t="shared" ref="DS269:DU269" si="2282">SUM(DS264:DS268)</f>
        <v>0</v>
      </c>
      <c r="DT269" s="49">
        <f t="shared" si="2282"/>
        <v>0</v>
      </c>
      <c r="DU269" s="49">
        <f t="shared" si="2282"/>
        <v>0</v>
      </c>
      <c r="DV269" s="50">
        <f>IFERROR(SUM(DT269/DU269),0)</f>
        <v>0</v>
      </c>
      <c r="DW269" s="51">
        <f t="shared" ref="DW269:DX269" si="2283">SUM(DW264:DW268)</f>
        <v>0</v>
      </c>
      <c r="DX269" s="51">
        <f t="shared" si="2283"/>
        <v>0</v>
      </c>
      <c r="DY269" s="52">
        <f t="shared" si="435"/>
        <v>0</v>
      </c>
      <c r="DZ269" s="23"/>
      <c r="EA269" s="49">
        <f t="shared" ref="EA269:EC269" si="2284">SUM(EA264:EA268)</f>
        <v>0</v>
      </c>
      <c r="EB269" s="49">
        <f t="shared" si="2284"/>
        <v>0</v>
      </c>
      <c r="EC269" s="49">
        <f t="shared" si="2284"/>
        <v>0</v>
      </c>
      <c r="ED269" s="50">
        <f>IFERROR(SUM(EB269/EC269),0)</f>
        <v>0</v>
      </c>
      <c r="EE269" s="51">
        <f t="shared" ref="EE269:EF269" si="2285">SUM(EE264:EE268)</f>
        <v>0</v>
      </c>
      <c r="EF269" s="51">
        <f t="shared" si="2285"/>
        <v>0</v>
      </c>
      <c r="EG269" s="52">
        <f t="shared" si="436"/>
        <v>0</v>
      </c>
      <c r="EH269" s="23"/>
      <c r="EI269" s="49">
        <f t="shared" ref="EI269:EK269" si="2286">SUM(EI264:EI268)</f>
        <v>0</v>
      </c>
      <c r="EJ269" s="49">
        <f t="shared" si="2286"/>
        <v>0</v>
      </c>
      <c r="EK269" s="49">
        <f t="shared" si="2286"/>
        <v>0</v>
      </c>
      <c r="EL269" s="50">
        <f>IFERROR(SUM(EJ269/EK269),0)</f>
        <v>0</v>
      </c>
      <c r="EM269" s="51">
        <f t="shared" ref="EM269:EN269" si="2287">SUM(EM264:EM268)</f>
        <v>0</v>
      </c>
      <c r="EN269" s="51">
        <f t="shared" si="2287"/>
        <v>0</v>
      </c>
      <c r="EO269" s="52">
        <f t="shared" si="840"/>
        <v>0</v>
      </c>
      <c r="EP269" s="23"/>
      <c r="EQ269" s="49">
        <f t="shared" ref="EQ269:ES269" si="2288">SUM(EQ264:EQ268)</f>
        <v>0</v>
      </c>
      <c r="ER269" s="49">
        <f t="shared" si="2288"/>
        <v>0</v>
      </c>
      <c r="ES269" s="49">
        <f t="shared" si="2288"/>
        <v>0</v>
      </c>
      <c r="ET269" s="50">
        <f>IFERROR(SUM(ER269/ES269),0)</f>
        <v>0</v>
      </c>
      <c r="EU269" s="51">
        <f t="shared" ref="EU269:EV269" si="2289">SUM(EU264:EU268)</f>
        <v>0</v>
      </c>
      <c r="EV269" s="51">
        <f t="shared" si="2289"/>
        <v>0</v>
      </c>
      <c r="EW269" s="52">
        <f t="shared" si="438"/>
        <v>0</v>
      </c>
      <c r="EX269" s="23"/>
      <c r="EY269" s="49">
        <f t="shared" ref="EY269:FA269" si="2290">SUM(EY264:EY268)</f>
        <v>0</v>
      </c>
      <c r="EZ269" s="49">
        <f t="shared" si="2290"/>
        <v>0</v>
      </c>
      <c r="FA269" s="49">
        <f t="shared" si="2290"/>
        <v>0</v>
      </c>
      <c r="FB269" s="50">
        <f>IFERROR(SUM(EZ269/FA269),0)</f>
        <v>0</v>
      </c>
      <c r="FC269" s="51">
        <f t="shared" ref="FC269:FD269" si="2291">SUM(FC264:FC268)</f>
        <v>0</v>
      </c>
      <c r="FD269" s="51">
        <f t="shared" si="2291"/>
        <v>0</v>
      </c>
      <c r="FE269" s="52">
        <f t="shared" si="439"/>
        <v>0</v>
      </c>
      <c r="FF269" s="23"/>
      <c r="FG269" s="49">
        <f t="shared" ref="FG269:FI269" si="2292">SUM(FG264:FG268)</f>
        <v>0</v>
      </c>
      <c r="FH269" s="49">
        <f t="shared" si="2292"/>
        <v>0</v>
      </c>
      <c r="FI269" s="49">
        <f t="shared" si="2292"/>
        <v>0</v>
      </c>
      <c r="FJ269" s="50">
        <f>IFERROR(SUM(FH269/FI269),0)</f>
        <v>0</v>
      </c>
      <c r="FK269" s="51">
        <f t="shared" ref="FK269:FL269" si="2293">SUM(FK264:FK268)</f>
        <v>0</v>
      </c>
      <c r="FL269" s="51">
        <f t="shared" si="2293"/>
        <v>0</v>
      </c>
      <c r="FM269" s="52">
        <f t="shared" si="440"/>
        <v>0</v>
      </c>
      <c r="FN269" s="23"/>
    </row>
    <row r="270" spans="1:170" ht="16">
      <c r="A270" s="416">
        <v>42671</v>
      </c>
      <c r="B270" s="168"/>
      <c r="C270" s="169"/>
      <c r="D270" s="169"/>
      <c r="E270" s="169"/>
      <c r="F270" s="143"/>
      <c r="G270" s="145"/>
      <c r="H270" s="145"/>
      <c r="I270" s="170">
        <f t="shared" si="420"/>
        <v>0</v>
      </c>
      <c r="J270" s="168"/>
      <c r="K270" s="169"/>
      <c r="L270" s="169"/>
      <c r="M270" s="169"/>
      <c r="N270" s="143"/>
      <c r="O270" s="145"/>
      <c r="P270" s="145"/>
      <c r="Q270" s="170">
        <f t="shared" si="421"/>
        <v>0</v>
      </c>
      <c r="R270" s="168"/>
      <c r="S270" s="169"/>
      <c r="T270" s="169"/>
      <c r="U270" s="169"/>
      <c r="V270" s="138"/>
      <c r="W270" s="145"/>
      <c r="X270" s="145"/>
      <c r="Y270" s="170">
        <f t="shared" si="422"/>
        <v>0</v>
      </c>
      <c r="Z270" s="168"/>
      <c r="AA270" s="169"/>
      <c r="AB270" s="169"/>
      <c r="AC270" s="169"/>
      <c r="AD270" s="143"/>
      <c r="AE270" s="145"/>
      <c r="AF270" s="145"/>
      <c r="AG270" s="170">
        <f t="shared" si="423"/>
        <v>0</v>
      </c>
      <c r="AH270" s="168"/>
      <c r="AI270" s="169"/>
      <c r="AJ270" s="169"/>
      <c r="AK270" s="169"/>
      <c r="AL270" s="143"/>
      <c r="AM270" s="145"/>
      <c r="AN270" s="145"/>
      <c r="AO270" s="170">
        <f t="shared" si="1915"/>
        <v>0</v>
      </c>
      <c r="AP270" s="168"/>
      <c r="AQ270" s="169"/>
      <c r="AR270" s="169"/>
      <c r="AS270" s="169"/>
      <c r="AT270" s="143"/>
      <c r="AU270" s="145"/>
      <c r="AV270" s="145"/>
      <c r="AW270" s="170">
        <f t="shared" si="425"/>
        <v>0</v>
      </c>
      <c r="AX270" s="168"/>
      <c r="AY270" s="169"/>
      <c r="AZ270" s="169"/>
      <c r="BA270" s="169"/>
      <c r="BB270" s="143"/>
      <c r="BC270" s="145"/>
      <c r="BD270" s="145"/>
      <c r="BE270" s="170">
        <f t="shared" si="426"/>
        <v>0</v>
      </c>
      <c r="BF270" s="168"/>
      <c r="BG270" s="171"/>
      <c r="BH270" s="171"/>
      <c r="BI270" s="171"/>
      <c r="BJ270" s="143"/>
      <c r="BK270" s="172"/>
      <c r="BL270" s="172"/>
      <c r="BM270" s="170">
        <f t="shared" si="427"/>
        <v>0</v>
      </c>
      <c r="BN270" s="168"/>
      <c r="BO270" s="169"/>
      <c r="BP270" s="169"/>
      <c r="BQ270" s="169"/>
      <c r="BR270" s="143"/>
      <c r="BS270" s="145"/>
      <c r="BT270" s="145"/>
      <c r="BU270" s="170">
        <f t="shared" si="1616"/>
        <v>0</v>
      </c>
      <c r="BV270" s="168"/>
      <c r="BW270" s="169"/>
      <c r="BX270" s="169"/>
      <c r="BY270" s="169"/>
      <c r="BZ270" s="143"/>
      <c r="CA270" s="145"/>
      <c r="CB270" s="145"/>
      <c r="CC270" s="170">
        <f t="shared" si="429"/>
        <v>0</v>
      </c>
      <c r="CD270" s="168"/>
      <c r="CE270" s="169"/>
      <c r="CF270" s="169"/>
      <c r="CG270" s="169"/>
      <c r="CH270" s="143"/>
      <c r="CI270" s="145"/>
      <c r="CJ270" s="145"/>
      <c r="CK270" s="170">
        <f t="shared" si="430"/>
        <v>0</v>
      </c>
      <c r="CL270" s="168"/>
      <c r="CM270" s="171"/>
      <c r="CN270" s="171"/>
      <c r="CO270" s="171"/>
      <c r="CP270" s="143"/>
      <c r="CQ270" s="172"/>
      <c r="CR270" s="172"/>
      <c r="CS270" s="170">
        <f t="shared" si="431"/>
        <v>0</v>
      </c>
      <c r="CT270" s="168"/>
      <c r="CU270" s="169"/>
      <c r="CV270" s="169"/>
      <c r="CW270" s="169"/>
      <c r="CX270" s="143"/>
      <c r="CY270" s="145"/>
      <c r="CZ270" s="145"/>
      <c r="DA270" s="170">
        <f t="shared" si="1625"/>
        <v>0</v>
      </c>
      <c r="DB270" s="168"/>
      <c r="DC270" s="171"/>
      <c r="DD270" s="171"/>
      <c r="DE270" s="171"/>
      <c r="DF270" s="143"/>
      <c r="DG270" s="172"/>
      <c r="DH270" s="172"/>
      <c r="DI270" s="170">
        <f t="shared" si="433"/>
        <v>0</v>
      </c>
      <c r="DJ270" s="168"/>
      <c r="DK270" s="171"/>
      <c r="DL270" s="171"/>
      <c r="DM270" s="171"/>
      <c r="DN270" s="143"/>
      <c r="DO270" s="172"/>
      <c r="DP270" s="172"/>
      <c r="DQ270" s="170">
        <f t="shared" si="434"/>
        <v>0</v>
      </c>
      <c r="DR270" s="168"/>
      <c r="DS270" s="171"/>
      <c r="DT270" s="171"/>
      <c r="DU270" s="171"/>
      <c r="DV270" s="143"/>
      <c r="DW270" s="172"/>
      <c r="DX270" s="172"/>
      <c r="DY270" s="170">
        <f t="shared" si="435"/>
        <v>0</v>
      </c>
      <c r="DZ270" s="168"/>
      <c r="EA270" s="171"/>
      <c r="EB270" s="171"/>
      <c r="EC270" s="171"/>
      <c r="ED270" s="143"/>
      <c r="EE270" s="172"/>
      <c r="EF270" s="172"/>
      <c r="EG270" s="170">
        <f t="shared" si="436"/>
        <v>0</v>
      </c>
      <c r="EH270" s="168"/>
      <c r="EI270" s="171"/>
      <c r="EJ270" s="171"/>
      <c r="EK270" s="171"/>
      <c r="EL270" s="143"/>
      <c r="EM270" s="172"/>
      <c r="EN270" s="172"/>
      <c r="EO270" s="170">
        <f t="shared" si="840"/>
        <v>0</v>
      </c>
      <c r="EP270" s="168"/>
      <c r="EQ270" s="171"/>
      <c r="ER270" s="171"/>
      <c r="ES270" s="171"/>
      <c r="ET270" s="143"/>
      <c r="EU270" s="172"/>
      <c r="EV270" s="172"/>
      <c r="EW270" s="170">
        <f t="shared" si="438"/>
        <v>0</v>
      </c>
      <c r="EX270" s="168"/>
      <c r="EY270" s="171"/>
      <c r="EZ270" s="171"/>
      <c r="FA270" s="171"/>
      <c r="FB270" s="143"/>
      <c r="FC270" s="172"/>
      <c r="FD270" s="172"/>
      <c r="FE270" s="170">
        <f t="shared" si="439"/>
        <v>0</v>
      </c>
      <c r="FF270" s="168"/>
      <c r="FG270" s="171"/>
      <c r="FH270" s="171"/>
      <c r="FI270" s="171"/>
      <c r="FJ270" s="143"/>
      <c r="FK270" s="172"/>
      <c r="FL270" s="172"/>
      <c r="FM270" s="170">
        <f t="shared" si="440"/>
        <v>0</v>
      </c>
      <c r="FN270" s="168"/>
    </row>
    <row r="271" spans="1:170" ht="16">
      <c r="A271" s="416">
        <v>42672</v>
      </c>
      <c r="B271" s="168"/>
      <c r="C271" s="169"/>
      <c r="D271" s="169"/>
      <c r="E271" s="169"/>
      <c r="F271" s="143"/>
      <c r="G271" s="145"/>
      <c r="H271" s="145"/>
      <c r="I271" s="170">
        <f t="shared" si="420"/>
        <v>0</v>
      </c>
      <c r="J271" s="168"/>
      <c r="K271" s="169"/>
      <c r="L271" s="169"/>
      <c r="M271" s="169"/>
      <c r="N271" s="143"/>
      <c r="O271" s="145"/>
      <c r="P271" s="145"/>
      <c r="Q271" s="170">
        <f t="shared" si="421"/>
        <v>0</v>
      </c>
      <c r="R271" s="168"/>
      <c r="S271" s="169"/>
      <c r="T271" s="169"/>
      <c r="U271" s="169"/>
      <c r="V271" s="138"/>
      <c r="W271" s="145"/>
      <c r="X271" s="145"/>
      <c r="Y271" s="170">
        <f t="shared" si="422"/>
        <v>0</v>
      </c>
      <c r="Z271" s="168"/>
      <c r="AA271" s="169"/>
      <c r="AB271" s="169"/>
      <c r="AC271" s="169"/>
      <c r="AD271" s="143"/>
      <c r="AE271" s="145"/>
      <c r="AF271" s="145"/>
      <c r="AG271" s="170">
        <f t="shared" si="423"/>
        <v>0</v>
      </c>
      <c r="AH271" s="168"/>
      <c r="AI271" s="169"/>
      <c r="AJ271" s="169"/>
      <c r="AK271" s="169"/>
      <c r="AL271" s="143"/>
      <c r="AM271" s="145"/>
      <c r="AN271" s="145"/>
      <c r="AO271" s="170">
        <f t="shared" si="1915"/>
        <v>0</v>
      </c>
      <c r="AP271" s="168"/>
      <c r="AQ271" s="169"/>
      <c r="AR271" s="169"/>
      <c r="AS271" s="169"/>
      <c r="AT271" s="143"/>
      <c r="AU271" s="145"/>
      <c r="AV271" s="145"/>
      <c r="AW271" s="170">
        <f t="shared" si="425"/>
        <v>0</v>
      </c>
      <c r="AX271" s="168"/>
      <c r="AY271" s="169"/>
      <c r="AZ271" s="169"/>
      <c r="BA271" s="169"/>
      <c r="BB271" s="143"/>
      <c r="BC271" s="145"/>
      <c r="BD271" s="145"/>
      <c r="BE271" s="170">
        <f t="shared" si="426"/>
        <v>0</v>
      </c>
      <c r="BF271" s="168"/>
      <c r="BG271" s="171"/>
      <c r="BH271" s="171"/>
      <c r="BI271" s="171"/>
      <c r="BJ271" s="143"/>
      <c r="BK271" s="172"/>
      <c r="BL271" s="172"/>
      <c r="BM271" s="170">
        <f t="shared" si="427"/>
        <v>0</v>
      </c>
      <c r="BN271" s="168"/>
      <c r="BO271" s="169"/>
      <c r="BP271" s="169"/>
      <c r="BQ271" s="169"/>
      <c r="BR271" s="143"/>
      <c r="BS271" s="145"/>
      <c r="BT271" s="145"/>
      <c r="BU271" s="170">
        <f t="shared" si="1616"/>
        <v>0</v>
      </c>
      <c r="BV271" s="168"/>
      <c r="BW271" s="169"/>
      <c r="BX271" s="169"/>
      <c r="BY271" s="169"/>
      <c r="BZ271" s="143"/>
      <c r="CA271" s="145"/>
      <c r="CB271" s="145"/>
      <c r="CC271" s="170">
        <f t="shared" si="429"/>
        <v>0</v>
      </c>
      <c r="CD271" s="168"/>
      <c r="CE271" s="169"/>
      <c r="CF271" s="169"/>
      <c r="CG271" s="169"/>
      <c r="CH271" s="143"/>
      <c r="CI271" s="145"/>
      <c r="CJ271" s="145"/>
      <c r="CK271" s="170">
        <f t="shared" si="430"/>
        <v>0</v>
      </c>
      <c r="CL271" s="168"/>
      <c r="CM271" s="171"/>
      <c r="CN271" s="171"/>
      <c r="CO271" s="171"/>
      <c r="CP271" s="143"/>
      <c r="CQ271" s="172"/>
      <c r="CR271" s="172"/>
      <c r="CS271" s="170">
        <f t="shared" si="431"/>
        <v>0</v>
      </c>
      <c r="CT271" s="168"/>
      <c r="CU271" s="169"/>
      <c r="CV271" s="169"/>
      <c r="CW271" s="169"/>
      <c r="CX271" s="143"/>
      <c r="CY271" s="145"/>
      <c r="CZ271" s="145"/>
      <c r="DA271" s="170">
        <f t="shared" si="1625"/>
        <v>0</v>
      </c>
      <c r="DB271" s="168"/>
      <c r="DC271" s="171"/>
      <c r="DD271" s="171"/>
      <c r="DE271" s="171"/>
      <c r="DF271" s="143"/>
      <c r="DG271" s="172"/>
      <c r="DH271" s="172"/>
      <c r="DI271" s="170">
        <f t="shared" si="433"/>
        <v>0</v>
      </c>
      <c r="DJ271" s="168"/>
      <c r="DK271" s="171"/>
      <c r="DL271" s="171"/>
      <c r="DM271" s="171"/>
      <c r="DN271" s="143"/>
      <c r="DO271" s="172"/>
      <c r="DP271" s="172"/>
      <c r="DQ271" s="170">
        <f t="shared" si="434"/>
        <v>0</v>
      </c>
      <c r="DR271" s="168"/>
      <c r="DS271" s="171"/>
      <c r="DT271" s="171"/>
      <c r="DU271" s="171"/>
      <c r="DV271" s="143"/>
      <c r="DW271" s="172"/>
      <c r="DX271" s="172"/>
      <c r="DY271" s="170">
        <f t="shared" si="435"/>
        <v>0</v>
      </c>
      <c r="DZ271" s="168"/>
      <c r="EA271" s="171"/>
      <c r="EB271" s="171"/>
      <c r="EC271" s="171"/>
      <c r="ED271" s="143"/>
      <c r="EE271" s="172"/>
      <c r="EF271" s="172"/>
      <c r="EG271" s="170">
        <f t="shared" si="436"/>
        <v>0</v>
      </c>
      <c r="EH271" s="168"/>
      <c r="EI271" s="171"/>
      <c r="EJ271" s="171"/>
      <c r="EK271" s="171"/>
      <c r="EL271" s="143"/>
      <c r="EM271" s="172"/>
      <c r="EN271" s="172"/>
      <c r="EO271" s="170">
        <f t="shared" si="840"/>
        <v>0</v>
      </c>
      <c r="EP271" s="168"/>
      <c r="EQ271" s="171"/>
      <c r="ER271" s="171"/>
      <c r="ES271" s="171"/>
      <c r="ET271" s="143"/>
      <c r="EU271" s="172"/>
      <c r="EV271" s="172"/>
      <c r="EW271" s="170">
        <f t="shared" si="438"/>
        <v>0</v>
      </c>
      <c r="EX271" s="168"/>
      <c r="EY271" s="171"/>
      <c r="EZ271" s="171"/>
      <c r="FA271" s="171"/>
      <c r="FB271" s="143"/>
      <c r="FC271" s="172"/>
      <c r="FD271" s="172"/>
      <c r="FE271" s="170">
        <f t="shared" si="439"/>
        <v>0</v>
      </c>
      <c r="FF271" s="168"/>
      <c r="FG271" s="171"/>
      <c r="FH271" s="171"/>
      <c r="FI271" s="171"/>
      <c r="FJ271" s="143"/>
      <c r="FK271" s="172"/>
      <c r="FL271" s="172"/>
      <c r="FM271" s="170">
        <f t="shared" si="440"/>
        <v>0</v>
      </c>
      <c r="FN271" s="168"/>
    </row>
    <row r="272" spans="1:170" ht="16">
      <c r="A272" s="416">
        <v>42673</v>
      </c>
      <c r="B272" s="168"/>
      <c r="C272" s="169"/>
      <c r="D272" s="169"/>
      <c r="E272" s="169"/>
      <c r="F272" s="143"/>
      <c r="G272" s="145"/>
      <c r="H272" s="145"/>
      <c r="I272" s="170">
        <f t="shared" si="420"/>
        <v>0</v>
      </c>
      <c r="J272" s="168"/>
      <c r="K272" s="169"/>
      <c r="L272" s="169"/>
      <c r="M272" s="169"/>
      <c r="N272" s="138"/>
      <c r="O272" s="145"/>
      <c r="P272" s="145"/>
      <c r="Q272" s="170">
        <f t="shared" si="421"/>
        <v>0</v>
      </c>
      <c r="R272" s="168"/>
      <c r="S272" s="169"/>
      <c r="T272" s="169"/>
      <c r="U272" s="169"/>
      <c r="V272" s="143"/>
      <c r="W272" s="145"/>
      <c r="X272" s="145"/>
      <c r="Y272" s="170">
        <f t="shared" si="422"/>
        <v>0</v>
      </c>
      <c r="Z272" s="168"/>
      <c r="AA272" s="169"/>
      <c r="AB272" s="169"/>
      <c r="AC272" s="169"/>
      <c r="AD272" s="143"/>
      <c r="AE272" s="145"/>
      <c r="AF272" s="145"/>
      <c r="AG272" s="170">
        <f t="shared" si="423"/>
        <v>0</v>
      </c>
      <c r="AH272" s="168"/>
      <c r="AI272" s="169"/>
      <c r="AJ272" s="169"/>
      <c r="AK272" s="169"/>
      <c r="AL272" s="143"/>
      <c r="AM272" s="145"/>
      <c r="AN272" s="145"/>
      <c r="AO272" s="170">
        <f t="shared" si="1915"/>
        <v>0</v>
      </c>
      <c r="AP272" s="168"/>
      <c r="AQ272" s="169"/>
      <c r="AR272" s="169"/>
      <c r="AS272" s="169"/>
      <c r="AT272" s="143"/>
      <c r="AU272" s="145"/>
      <c r="AV272" s="145"/>
      <c r="AW272" s="170">
        <f t="shared" si="425"/>
        <v>0</v>
      </c>
      <c r="AX272" s="168"/>
      <c r="AY272" s="169"/>
      <c r="AZ272" s="169"/>
      <c r="BA272" s="169"/>
      <c r="BB272" s="143"/>
      <c r="BC272" s="145"/>
      <c r="BD272" s="145"/>
      <c r="BE272" s="170">
        <f t="shared" si="426"/>
        <v>0</v>
      </c>
      <c r="BF272" s="168"/>
      <c r="BG272" s="169"/>
      <c r="BH272" s="169"/>
      <c r="BI272" s="169"/>
      <c r="BJ272" s="143"/>
      <c r="BK272" s="145"/>
      <c r="BL272" s="145"/>
      <c r="BM272" s="170">
        <f t="shared" si="427"/>
        <v>0</v>
      </c>
      <c r="BN272" s="168"/>
      <c r="BO272" s="169"/>
      <c r="BP272" s="169"/>
      <c r="BQ272" s="169"/>
      <c r="BR272" s="138"/>
      <c r="BS272" s="145"/>
      <c r="BT272" s="145"/>
      <c r="BU272" s="170">
        <f t="shared" si="1616"/>
        <v>0</v>
      </c>
      <c r="BV272" s="168"/>
      <c r="BW272" s="169"/>
      <c r="BX272" s="169"/>
      <c r="BY272" s="169"/>
      <c r="BZ272" s="143"/>
      <c r="CA272" s="145"/>
      <c r="CB272" s="145"/>
      <c r="CC272" s="170">
        <f t="shared" si="429"/>
        <v>0</v>
      </c>
      <c r="CD272" s="168"/>
      <c r="CE272" s="169"/>
      <c r="CF272" s="169"/>
      <c r="CG272" s="169"/>
      <c r="CH272" s="143"/>
      <c r="CI272" s="145"/>
      <c r="CJ272" s="145"/>
      <c r="CK272" s="170">
        <f t="shared" si="430"/>
        <v>0</v>
      </c>
      <c r="CL272" s="168"/>
      <c r="CM272" s="171"/>
      <c r="CN272" s="171"/>
      <c r="CO272" s="171"/>
      <c r="CP272" s="143"/>
      <c r="CQ272" s="172"/>
      <c r="CR272" s="172"/>
      <c r="CS272" s="170">
        <f t="shared" si="431"/>
        <v>0</v>
      </c>
      <c r="CT272" s="168"/>
      <c r="CU272" s="169"/>
      <c r="CV272" s="169"/>
      <c r="CW272" s="169"/>
      <c r="CX272" s="143"/>
      <c r="CY272" s="145"/>
      <c r="CZ272" s="145"/>
      <c r="DA272" s="170">
        <f t="shared" si="1625"/>
        <v>0</v>
      </c>
      <c r="DB272" s="168"/>
      <c r="DC272" s="171"/>
      <c r="DD272" s="171"/>
      <c r="DE272" s="171"/>
      <c r="DF272" s="143"/>
      <c r="DG272" s="172"/>
      <c r="DH272" s="172"/>
      <c r="DI272" s="170">
        <f t="shared" si="433"/>
        <v>0</v>
      </c>
      <c r="DJ272" s="168"/>
      <c r="DK272" s="171"/>
      <c r="DL272" s="171"/>
      <c r="DM272" s="171"/>
      <c r="DN272" s="143"/>
      <c r="DO272" s="172"/>
      <c r="DP272" s="172"/>
      <c r="DQ272" s="170">
        <f t="shared" si="434"/>
        <v>0</v>
      </c>
      <c r="DR272" s="168"/>
      <c r="DS272" s="171"/>
      <c r="DT272" s="171"/>
      <c r="DU272" s="171"/>
      <c r="DV272" s="143"/>
      <c r="DW272" s="172"/>
      <c r="DX272" s="172"/>
      <c r="DY272" s="170">
        <f t="shared" si="435"/>
        <v>0</v>
      </c>
      <c r="DZ272" s="168"/>
      <c r="EA272" s="171"/>
      <c r="EB272" s="171"/>
      <c r="EC272" s="171"/>
      <c r="ED272" s="143"/>
      <c r="EE272" s="172"/>
      <c r="EF272" s="172"/>
      <c r="EG272" s="170">
        <f t="shared" si="436"/>
        <v>0</v>
      </c>
      <c r="EH272" s="168"/>
      <c r="EI272" s="171"/>
      <c r="EJ272" s="171"/>
      <c r="EK272" s="171"/>
      <c r="EL272" s="143"/>
      <c r="EM272" s="172"/>
      <c r="EN272" s="172"/>
      <c r="EO272" s="170">
        <f t="shared" si="840"/>
        <v>0</v>
      </c>
      <c r="EP272" s="168"/>
      <c r="EQ272" s="171"/>
      <c r="ER272" s="171"/>
      <c r="ES272" s="171"/>
      <c r="ET272" s="143"/>
      <c r="EU272" s="172"/>
      <c r="EV272" s="172"/>
      <c r="EW272" s="170">
        <f t="shared" si="438"/>
        <v>0</v>
      </c>
      <c r="EX272" s="168"/>
      <c r="EY272" s="171"/>
      <c r="EZ272" s="171"/>
      <c r="FA272" s="171"/>
      <c r="FB272" s="143"/>
      <c r="FC272" s="172"/>
      <c r="FD272" s="172"/>
      <c r="FE272" s="170">
        <f t="shared" si="439"/>
        <v>0</v>
      </c>
      <c r="FF272" s="168"/>
      <c r="FG272" s="171"/>
      <c r="FH272" s="171"/>
      <c r="FI272" s="171"/>
      <c r="FJ272" s="143"/>
      <c r="FK272" s="172"/>
      <c r="FL272" s="172"/>
      <c r="FM272" s="170">
        <f t="shared" si="440"/>
        <v>0</v>
      </c>
      <c r="FN272" s="168"/>
    </row>
    <row r="273" spans="1:170" ht="16">
      <c r="A273" s="416">
        <v>42674</v>
      </c>
      <c r="B273" s="168"/>
      <c r="C273" s="173"/>
      <c r="D273" s="173"/>
      <c r="E273" s="173"/>
      <c r="F273" s="174"/>
      <c r="G273" s="18"/>
      <c r="H273" s="18"/>
      <c r="I273" s="175">
        <f t="shared" si="420"/>
        <v>0</v>
      </c>
      <c r="J273" s="168"/>
      <c r="K273" s="173"/>
      <c r="L273" s="173"/>
      <c r="M273" s="173"/>
      <c r="N273" s="174"/>
      <c r="O273" s="18"/>
      <c r="P273" s="18"/>
      <c r="Q273" s="175">
        <f t="shared" si="421"/>
        <v>0</v>
      </c>
      <c r="R273" s="168"/>
      <c r="S273" s="173"/>
      <c r="T273" s="173"/>
      <c r="U273" s="173"/>
      <c r="V273" s="174"/>
      <c r="W273" s="18"/>
      <c r="X273" s="18"/>
      <c r="Y273" s="175">
        <f t="shared" si="422"/>
        <v>0</v>
      </c>
      <c r="Z273" s="168"/>
      <c r="AA273" s="173"/>
      <c r="AB273" s="173"/>
      <c r="AC273" s="173"/>
      <c r="AD273" s="174"/>
      <c r="AE273" s="18"/>
      <c r="AF273" s="18"/>
      <c r="AG273" s="175">
        <f t="shared" si="423"/>
        <v>0</v>
      </c>
      <c r="AH273" s="168"/>
      <c r="AI273" s="173"/>
      <c r="AJ273" s="173"/>
      <c r="AK273" s="173"/>
      <c r="AL273" s="174"/>
      <c r="AM273" s="18"/>
      <c r="AN273" s="18"/>
      <c r="AO273" s="175">
        <f t="shared" si="1915"/>
        <v>0</v>
      </c>
      <c r="AP273" s="168"/>
      <c r="AQ273" s="173"/>
      <c r="AR273" s="173"/>
      <c r="AS273" s="173"/>
      <c r="AT273" s="174"/>
      <c r="AU273" s="18"/>
      <c r="AV273" s="18"/>
      <c r="AW273" s="175">
        <f t="shared" si="425"/>
        <v>0</v>
      </c>
      <c r="AX273" s="168"/>
      <c r="AY273" s="173"/>
      <c r="AZ273" s="173"/>
      <c r="BA273" s="173"/>
      <c r="BB273" s="174"/>
      <c r="BC273" s="18"/>
      <c r="BD273" s="18"/>
      <c r="BE273" s="175">
        <f t="shared" si="426"/>
        <v>0</v>
      </c>
      <c r="BF273" s="168"/>
      <c r="BG273" s="173"/>
      <c r="BH273" s="173"/>
      <c r="BI273" s="173"/>
      <c r="BJ273" s="174"/>
      <c r="BK273" s="18"/>
      <c r="BL273" s="18"/>
      <c r="BM273" s="175">
        <f t="shared" si="427"/>
        <v>0</v>
      </c>
      <c r="BN273" s="168"/>
      <c r="BO273" s="173"/>
      <c r="BP273" s="173"/>
      <c r="BQ273" s="173"/>
      <c r="BR273" s="174"/>
      <c r="BS273" s="18"/>
      <c r="BT273" s="18"/>
      <c r="BU273" s="175">
        <f t="shared" si="1616"/>
        <v>0</v>
      </c>
      <c r="BV273" s="168"/>
      <c r="BW273" s="173"/>
      <c r="BX273" s="173"/>
      <c r="BY273" s="173"/>
      <c r="BZ273" s="174"/>
      <c r="CA273" s="18"/>
      <c r="CB273" s="18"/>
      <c r="CC273" s="175">
        <f t="shared" si="429"/>
        <v>0</v>
      </c>
      <c r="CD273" s="168"/>
      <c r="CE273" s="173"/>
      <c r="CF273" s="173"/>
      <c r="CG273" s="173"/>
      <c r="CH273" s="174"/>
      <c r="CI273" s="18"/>
      <c r="CJ273" s="18"/>
      <c r="CK273" s="175">
        <f t="shared" si="430"/>
        <v>0</v>
      </c>
      <c r="CL273" s="168"/>
      <c r="CM273" s="173"/>
      <c r="CN273" s="173"/>
      <c r="CO273" s="173"/>
      <c r="CP273" s="174"/>
      <c r="CQ273" s="18"/>
      <c r="CR273" s="18"/>
      <c r="CS273" s="175">
        <f t="shared" si="431"/>
        <v>0</v>
      </c>
      <c r="CT273" s="168"/>
      <c r="CU273" s="173"/>
      <c r="CV273" s="173"/>
      <c r="CW273" s="173"/>
      <c r="CX273" s="174"/>
      <c r="CY273" s="18"/>
      <c r="CZ273" s="18"/>
      <c r="DA273" s="175">
        <f t="shared" si="1625"/>
        <v>0</v>
      </c>
      <c r="DB273" s="168"/>
      <c r="DC273" s="173"/>
      <c r="DD273" s="173"/>
      <c r="DE273" s="173"/>
      <c r="DF273" s="174"/>
      <c r="DG273" s="18"/>
      <c r="DH273" s="18"/>
      <c r="DI273" s="175">
        <f t="shared" si="433"/>
        <v>0</v>
      </c>
      <c r="DJ273" s="168"/>
      <c r="DK273" s="173"/>
      <c r="DL273" s="173"/>
      <c r="DM273" s="173"/>
      <c r="DN273" s="174"/>
      <c r="DO273" s="18"/>
      <c r="DP273" s="18"/>
      <c r="DQ273" s="175">
        <f t="shared" si="434"/>
        <v>0</v>
      </c>
      <c r="DR273" s="168"/>
      <c r="DS273" s="173"/>
      <c r="DT273" s="173"/>
      <c r="DU273" s="173"/>
      <c r="DV273" s="174"/>
      <c r="DW273" s="18"/>
      <c r="DX273" s="18"/>
      <c r="DY273" s="175">
        <f t="shared" si="435"/>
        <v>0</v>
      </c>
      <c r="DZ273" s="168"/>
      <c r="EA273" s="173"/>
      <c r="EB273" s="173"/>
      <c r="EC273" s="173"/>
      <c r="ED273" s="174"/>
      <c r="EE273" s="18"/>
      <c r="EF273" s="18"/>
      <c r="EG273" s="175">
        <f t="shared" si="436"/>
        <v>0</v>
      </c>
      <c r="EH273" s="168"/>
      <c r="EI273" s="173"/>
      <c r="EJ273" s="173"/>
      <c r="EK273" s="173"/>
      <c r="EL273" s="174"/>
      <c r="EM273" s="18"/>
      <c r="EN273" s="18"/>
      <c r="EO273" s="175">
        <f t="shared" si="840"/>
        <v>0</v>
      </c>
      <c r="EP273" s="168"/>
      <c r="EQ273" s="173"/>
      <c r="ER273" s="173"/>
      <c r="ES273" s="173"/>
      <c r="ET273" s="174"/>
      <c r="EU273" s="18"/>
      <c r="EV273" s="18"/>
      <c r="EW273" s="175">
        <f t="shared" si="438"/>
        <v>0</v>
      </c>
      <c r="EX273" s="168"/>
      <c r="EY273" s="173"/>
      <c r="EZ273" s="173"/>
      <c r="FA273" s="173"/>
      <c r="FB273" s="174"/>
      <c r="FC273" s="18"/>
      <c r="FD273" s="18"/>
      <c r="FE273" s="175">
        <f t="shared" si="439"/>
        <v>0</v>
      </c>
      <c r="FF273" s="168"/>
      <c r="FG273" s="173"/>
      <c r="FH273" s="173"/>
      <c r="FI273" s="173"/>
      <c r="FJ273" s="174"/>
      <c r="FK273" s="18"/>
      <c r="FL273" s="18"/>
      <c r="FM273" s="175">
        <f t="shared" si="440"/>
        <v>0</v>
      </c>
      <c r="FN273" s="168"/>
    </row>
    <row r="274" spans="1:170" ht="16">
      <c r="A274" s="99" t="s">
        <v>47</v>
      </c>
      <c r="B274" s="100"/>
      <c r="C274" s="104">
        <f t="shared" ref="C274:E274" si="2294">SUM(C247:C250,C252:C256,C258:C262,C264:C268,C270:C273)</f>
        <v>0</v>
      </c>
      <c r="D274" s="104">
        <f t="shared" si="2294"/>
        <v>0</v>
      </c>
      <c r="E274" s="104">
        <f t="shared" si="2294"/>
        <v>0</v>
      </c>
      <c r="F274" s="108">
        <f>IFERROR(SUM(D274/E274),0)</f>
        <v>0</v>
      </c>
      <c r="G274" s="110">
        <f t="shared" ref="G274:H274" si="2295">SUM(G247:G250,G252:G256,G258:G262,G264:G268,G270:G273)</f>
        <v>0</v>
      </c>
      <c r="H274" s="110">
        <f t="shared" si="2295"/>
        <v>0</v>
      </c>
      <c r="I274" s="112">
        <f t="shared" si="420"/>
        <v>0</v>
      </c>
      <c r="J274" s="100"/>
      <c r="K274" s="104">
        <f t="shared" ref="K274:M274" si="2296">SUM(K247:K250,K252:K256,K258:K262,K264:K268,K270:K273)</f>
        <v>0</v>
      </c>
      <c r="L274" s="104">
        <f t="shared" si="2296"/>
        <v>0</v>
      </c>
      <c r="M274" s="104">
        <f t="shared" si="2296"/>
        <v>0</v>
      </c>
      <c r="N274" s="108">
        <f>IFERROR(SUM(L274/M274),0)</f>
        <v>0</v>
      </c>
      <c r="O274" s="110">
        <f t="shared" ref="O274:P274" si="2297">SUM(O247:O250,O252:O256,O258:O262,O264:O268,O270:O273)</f>
        <v>0</v>
      </c>
      <c r="P274" s="110">
        <f t="shared" si="2297"/>
        <v>0</v>
      </c>
      <c r="Q274" s="112">
        <f t="shared" si="421"/>
        <v>0</v>
      </c>
      <c r="R274" s="100"/>
      <c r="S274" s="104">
        <f t="shared" ref="S274:U274" si="2298">SUM(S247:S250,S252:S256,S258:S262,S264:S268,S270:S273)</f>
        <v>0</v>
      </c>
      <c r="T274" s="104">
        <f t="shared" si="2298"/>
        <v>0</v>
      </c>
      <c r="U274" s="104">
        <f t="shared" si="2298"/>
        <v>0</v>
      </c>
      <c r="V274" s="108">
        <f>IFERROR(SUM(T274/U274),0)</f>
        <v>0</v>
      </c>
      <c r="W274" s="110">
        <f t="shared" ref="W274:X274" si="2299">SUM(W247:W250,W252:W256,W258:W262,W264:W268,W270:W273)</f>
        <v>0</v>
      </c>
      <c r="X274" s="110">
        <f t="shared" si="2299"/>
        <v>0</v>
      </c>
      <c r="Y274" s="112">
        <f t="shared" si="422"/>
        <v>0</v>
      </c>
      <c r="Z274" s="100"/>
      <c r="AA274" s="104">
        <f t="shared" ref="AA274:AC274" si="2300">SUM(AA247:AA250,AA252:AA256,AA258:AA262,AA264:AA268,AA270:AA273)</f>
        <v>0</v>
      </c>
      <c r="AB274" s="104">
        <f t="shared" si="2300"/>
        <v>0</v>
      </c>
      <c r="AC274" s="104">
        <f t="shared" si="2300"/>
        <v>0</v>
      </c>
      <c r="AD274" s="108">
        <f>IFERROR(SUM(AB274/AC274),0)</f>
        <v>0</v>
      </c>
      <c r="AE274" s="110">
        <f t="shared" ref="AE274:AF274" si="2301">SUM(AE247:AE250,AE252:AE256,AE258:AE262,AE264:AE268,AE270:AE273)</f>
        <v>0</v>
      </c>
      <c r="AF274" s="110">
        <f t="shared" si="2301"/>
        <v>0</v>
      </c>
      <c r="AG274" s="112">
        <f t="shared" si="423"/>
        <v>0</v>
      </c>
      <c r="AH274" s="100"/>
      <c r="AI274" s="104">
        <f t="shared" ref="AI274:AK274" si="2302">SUM(AI247:AI250,AI252:AI256,AI258:AI262,AI264:AI268,AI270:AI273)</f>
        <v>0</v>
      </c>
      <c r="AJ274" s="104">
        <f t="shared" si="2302"/>
        <v>0</v>
      </c>
      <c r="AK274" s="104">
        <f t="shared" si="2302"/>
        <v>0</v>
      </c>
      <c r="AL274" s="108">
        <f>IFERROR(SUM(AJ274/AK274),0)</f>
        <v>0</v>
      </c>
      <c r="AM274" s="110">
        <f t="shared" ref="AM274:AN274" si="2303">SUM(AM247:AM250,AM252:AM256,AM258:AM262,AM264:AM268,AM270:AM273)</f>
        <v>0</v>
      </c>
      <c r="AN274" s="110">
        <f t="shared" si="2303"/>
        <v>0</v>
      </c>
      <c r="AO274" s="112">
        <f t="shared" si="1915"/>
        <v>0</v>
      </c>
      <c r="AP274" s="100"/>
      <c r="AQ274" s="104">
        <f t="shared" ref="AQ274:AS274" si="2304">SUM(AQ247:AQ250,AQ252:AQ256,AQ258:AQ262,AQ264:AQ268,AQ270:AQ273)</f>
        <v>0</v>
      </c>
      <c r="AR274" s="104">
        <f t="shared" si="2304"/>
        <v>0</v>
      </c>
      <c r="AS274" s="104">
        <f t="shared" si="2304"/>
        <v>0</v>
      </c>
      <c r="AT274" s="108">
        <f>IFERROR(SUM(AR274/AS274),0)</f>
        <v>0</v>
      </c>
      <c r="AU274" s="110">
        <f t="shared" ref="AU274:AV274" si="2305">SUM(AU247:AU250,AU252:AU256,AU258:AU262,AU264:AU268,AU270:AU273)</f>
        <v>0</v>
      </c>
      <c r="AV274" s="110">
        <f t="shared" si="2305"/>
        <v>0</v>
      </c>
      <c r="AW274" s="112">
        <f t="shared" si="425"/>
        <v>0</v>
      </c>
      <c r="AX274" s="100"/>
      <c r="AY274" s="104">
        <f t="shared" ref="AY274:BA274" si="2306">SUM(AY247:AY250,AY252:AY256,AY258:AY262,AY264:AY268,AY270:AY273)</f>
        <v>0</v>
      </c>
      <c r="AZ274" s="104">
        <f t="shared" si="2306"/>
        <v>0</v>
      </c>
      <c r="BA274" s="104">
        <f t="shared" si="2306"/>
        <v>0</v>
      </c>
      <c r="BB274" s="108">
        <f>IFERROR(SUM(AZ274/BA274),0)</f>
        <v>0</v>
      </c>
      <c r="BC274" s="110">
        <f t="shared" ref="BC274:BD274" si="2307">SUM(BC247:BC250,BC252:BC256,BC258:BC262,BC264:BC268,BC270:BC273)</f>
        <v>0</v>
      </c>
      <c r="BD274" s="110">
        <f t="shared" si="2307"/>
        <v>0</v>
      </c>
      <c r="BE274" s="112">
        <f t="shared" si="426"/>
        <v>0</v>
      </c>
      <c r="BF274" s="100"/>
      <c r="BG274" s="104">
        <f t="shared" ref="BG274:BI274" si="2308">SUM(BG247:BG250,BG252:BG256,BG258:BG262,BG264:BG268,BG270:BG273)</f>
        <v>0</v>
      </c>
      <c r="BH274" s="104">
        <f t="shared" si="2308"/>
        <v>0</v>
      </c>
      <c r="BI274" s="104">
        <f t="shared" si="2308"/>
        <v>0</v>
      </c>
      <c r="BJ274" s="108">
        <f>IFERROR(SUM(BH274/BI274),0)</f>
        <v>0</v>
      </c>
      <c r="BK274" s="110">
        <f t="shared" ref="BK274:BL274" si="2309">SUM(BK247:BK250,BK252:BK256,BK258:BK262,BK264:BK268,BK270:BK273)</f>
        <v>0</v>
      </c>
      <c r="BL274" s="110">
        <f t="shared" si="2309"/>
        <v>0</v>
      </c>
      <c r="BM274" s="112">
        <f t="shared" si="427"/>
        <v>0</v>
      </c>
      <c r="BN274" s="100"/>
      <c r="BO274" s="104">
        <f t="shared" ref="BO274:BQ274" si="2310">SUM(BO247:BO250,BO252:BO256,BO258:BO262,BO264:BO268,BO270:BO273)</f>
        <v>0</v>
      </c>
      <c r="BP274" s="104">
        <f t="shared" si="2310"/>
        <v>0</v>
      </c>
      <c r="BQ274" s="104">
        <f t="shared" si="2310"/>
        <v>0</v>
      </c>
      <c r="BR274" s="108">
        <f>IFERROR(SUM(BP274/BQ274),0)</f>
        <v>0</v>
      </c>
      <c r="BS274" s="110">
        <f t="shared" ref="BS274:BT274" si="2311">SUM(BS247:BS250,BS252:BS256,BS258:BS262,BS264:BS268,BS270:BS273)</f>
        <v>0</v>
      </c>
      <c r="BT274" s="110">
        <f t="shared" si="2311"/>
        <v>0</v>
      </c>
      <c r="BU274" s="112">
        <f t="shared" si="1616"/>
        <v>0</v>
      </c>
      <c r="BV274" s="100"/>
      <c r="BW274" s="104">
        <f t="shared" ref="BW274:BY274" si="2312">SUM(BW247:BW250,BW252:BW256,BW258:BW262,BW264:BW268,BW270:BW273)</f>
        <v>0</v>
      </c>
      <c r="BX274" s="104">
        <f t="shared" si="2312"/>
        <v>0</v>
      </c>
      <c r="BY274" s="104">
        <f t="shared" si="2312"/>
        <v>0</v>
      </c>
      <c r="BZ274" s="108">
        <f>IFERROR(SUM(BX274/BY274),0)</f>
        <v>0</v>
      </c>
      <c r="CA274" s="110">
        <f t="shared" ref="CA274:CB274" si="2313">SUM(CA247:CA250,CA252:CA256,CA258:CA262,CA264:CA268,CA270:CA273)</f>
        <v>0</v>
      </c>
      <c r="CB274" s="110">
        <f t="shared" si="2313"/>
        <v>0</v>
      </c>
      <c r="CC274" s="112">
        <f t="shared" si="429"/>
        <v>0</v>
      </c>
      <c r="CD274" s="100"/>
      <c r="CE274" s="104">
        <f t="shared" ref="CE274:CG274" si="2314">SUM(CE247:CE250,CE252:CE256,CE258:CE262,CE264:CE268,CE270:CE273)</f>
        <v>0</v>
      </c>
      <c r="CF274" s="104">
        <f t="shared" si="2314"/>
        <v>0</v>
      </c>
      <c r="CG274" s="104">
        <f t="shared" si="2314"/>
        <v>0</v>
      </c>
      <c r="CH274" s="108">
        <f>IFERROR(SUM(CF274/CG274),0)</f>
        <v>0</v>
      </c>
      <c r="CI274" s="110">
        <f t="shared" ref="CI274:CJ274" si="2315">SUM(CI247:CI250,CI252:CI256,CI258:CI262,CI264:CI268,CI270:CI273)</f>
        <v>0</v>
      </c>
      <c r="CJ274" s="110">
        <f t="shared" si="2315"/>
        <v>0</v>
      </c>
      <c r="CK274" s="112">
        <f t="shared" si="430"/>
        <v>0</v>
      </c>
      <c r="CL274" s="100"/>
      <c r="CM274" s="104">
        <f t="shared" ref="CM274:CO274" si="2316">SUM(CM247:CM250,CM252:CM256,CM258:CM262,CM264:CM268,CM270:CM273)</f>
        <v>0</v>
      </c>
      <c r="CN274" s="104">
        <f t="shared" si="2316"/>
        <v>0</v>
      </c>
      <c r="CO274" s="104">
        <f t="shared" si="2316"/>
        <v>0</v>
      </c>
      <c r="CP274" s="108">
        <f>IFERROR(SUM(CN274/CO274),0)</f>
        <v>0</v>
      </c>
      <c r="CQ274" s="110">
        <f t="shared" ref="CQ274:CR274" si="2317">SUM(CQ247:CQ250,CQ252:CQ256,CQ258:CQ262,CQ264:CQ268,CQ270:CQ273)</f>
        <v>0</v>
      </c>
      <c r="CR274" s="110">
        <f t="shared" si="2317"/>
        <v>0</v>
      </c>
      <c r="CS274" s="112">
        <f t="shared" si="431"/>
        <v>0</v>
      </c>
      <c r="CT274" s="100"/>
      <c r="CU274" s="104">
        <f t="shared" ref="CU274:CW274" si="2318">SUM(CU247:CU250,CU252:CU256,CU258:CU262,CU264:CU268,CU270:CU273)</f>
        <v>0</v>
      </c>
      <c r="CV274" s="104">
        <f t="shared" si="2318"/>
        <v>0</v>
      </c>
      <c r="CW274" s="104">
        <f t="shared" si="2318"/>
        <v>0</v>
      </c>
      <c r="CX274" s="108">
        <f>IFERROR(SUM(CV274/CW274),0)</f>
        <v>0</v>
      </c>
      <c r="CY274" s="110">
        <f t="shared" ref="CY274:CZ274" si="2319">SUM(CY247:CY250,CY252:CY256,CY258:CY262,CY264:CY268,CY270:CY273)</f>
        <v>0</v>
      </c>
      <c r="CZ274" s="110">
        <f t="shared" si="2319"/>
        <v>0</v>
      </c>
      <c r="DA274" s="112">
        <f t="shared" si="1625"/>
        <v>0</v>
      </c>
      <c r="DB274" s="100"/>
      <c r="DC274" s="104">
        <f t="shared" ref="DC274:DE274" si="2320">SUM(DC247:DC250,DC252:DC256,DC258:DC262,DC264:DC268,DC270:DC273)</f>
        <v>0</v>
      </c>
      <c r="DD274" s="104">
        <f t="shared" si="2320"/>
        <v>0</v>
      </c>
      <c r="DE274" s="104">
        <f t="shared" si="2320"/>
        <v>0</v>
      </c>
      <c r="DF274" s="108">
        <f>IFERROR(SUM(DD274/DE274),0)</f>
        <v>0</v>
      </c>
      <c r="DG274" s="110">
        <f t="shared" ref="DG274:DH274" si="2321">SUM(DG247:DG250,DG252:DG256,DG258:DG262,DG264:DG268,DG270:DG273)</f>
        <v>0</v>
      </c>
      <c r="DH274" s="110">
        <f t="shared" si="2321"/>
        <v>0</v>
      </c>
      <c r="DI274" s="112">
        <f t="shared" si="433"/>
        <v>0</v>
      </c>
      <c r="DJ274" s="100"/>
      <c r="DK274" s="104">
        <f t="shared" ref="DK274:DM274" si="2322">SUM(DK247:DK250,DK252:DK256,DK258:DK262,DK264:DK268,DK270:DK273)</f>
        <v>0</v>
      </c>
      <c r="DL274" s="104">
        <f t="shared" si="2322"/>
        <v>0</v>
      </c>
      <c r="DM274" s="104">
        <f t="shared" si="2322"/>
        <v>0</v>
      </c>
      <c r="DN274" s="108">
        <f>IFERROR(SUM(DL274/DM274),0)</f>
        <v>0</v>
      </c>
      <c r="DO274" s="110">
        <f t="shared" ref="DO274:DP274" si="2323">SUM(DO247:DO250,DO252:DO256,DO258:DO262,DO264:DO268,DO270:DO273)</f>
        <v>0</v>
      </c>
      <c r="DP274" s="110">
        <f t="shared" si="2323"/>
        <v>0</v>
      </c>
      <c r="DQ274" s="112">
        <f t="shared" si="434"/>
        <v>0</v>
      </c>
      <c r="DR274" s="100"/>
      <c r="DS274" s="104">
        <f t="shared" ref="DS274:DU274" si="2324">SUM(DS247:DS250,DS252:DS256,DS258:DS262,DS264:DS268,DS270:DS273)</f>
        <v>0</v>
      </c>
      <c r="DT274" s="104">
        <f t="shared" si="2324"/>
        <v>0</v>
      </c>
      <c r="DU274" s="104">
        <f t="shared" si="2324"/>
        <v>0</v>
      </c>
      <c r="DV274" s="108">
        <f>IFERROR(SUM(DT274/DU274),0)</f>
        <v>0</v>
      </c>
      <c r="DW274" s="110">
        <f t="shared" ref="DW274:DX274" si="2325">SUM(DW247:DW250,DW252:DW256,DW258:DW262,DW264:DW268,DW270:DW273)</f>
        <v>0</v>
      </c>
      <c r="DX274" s="110">
        <f t="shared" si="2325"/>
        <v>0</v>
      </c>
      <c r="DY274" s="112">
        <f t="shared" si="435"/>
        <v>0</v>
      </c>
      <c r="DZ274" s="100"/>
      <c r="EA274" s="104">
        <f t="shared" ref="EA274:EC274" si="2326">SUM(EA247:EA250,EA252:EA256,EA258:EA262,EA264:EA268,EA270:EA273)</f>
        <v>0</v>
      </c>
      <c r="EB274" s="104">
        <f t="shared" si="2326"/>
        <v>0</v>
      </c>
      <c r="EC274" s="104">
        <f t="shared" si="2326"/>
        <v>0</v>
      </c>
      <c r="ED274" s="108">
        <f>IFERROR(SUM(EB274/EC274),0)</f>
        <v>0</v>
      </c>
      <c r="EE274" s="110">
        <f t="shared" ref="EE274:EF274" si="2327">SUM(EE247:EE250,EE252:EE256,EE258:EE262,EE264:EE268,EE270:EE273)</f>
        <v>0</v>
      </c>
      <c r="EF274" s="110">
        <f t="shared" si="2327"/>
        <v>0</v>
      </c>
      <c r="EG274" s="112">
        <f t="shared" si="436"/>
        <v>0</v>
      </c>
      <c r="EH274" s="100"/>
      <c r="EI274" s="104">
        <f t="shared" ref="EI274:EK274" si="2328">SUM(EI247:EI250,EI252:EI256,EI258:EI262,EI264:EI268,EI270:EI273)</f>
        <v>0</v>
      </c>
      <c r="EJ274" s="104">
        <f t="shared" si="2328"/>
        <v>0</v>
      </c>
      <c r="EK274" s="104">
        <f t="shared" si="2328"/>
        <v>0</v>
      </c>
      <c r="EL274" s="108">
        <f>IFERROR(SUM(EJ274/EK274),0)</f>
        <v>0</v>
      </c>
      <c r="EM274" s="110">
        <f t="shared" ref="EM274:EN274" si="2329">SUM(EM247:EM250,EM252:EM256,EM258:EM262,EM264:EM268,EM270:EM273)</f>
        <v>0</v>
      </c>
      <c r="EN274" s="110">
        <f t="shared" si="2329"/>
        <v>0</v>
      </c>
      <c r="EO274" s="112">
        <f t="shared" si="840"/>
        <v>0</v>
      </c>
      <c r="EP274" s="100"/>
      <c r="EQ274" s="104">
        <f t="shared" ref="EQ274:ES274" si="2330">SUM(EQ247:EQ250,EQ252:EQ256,EQ258:EQ262,EQ264:EQ268,EQ270:EQ273)</f>
        <v>0</v>
      </c>
      <c r="ER274" s="104">
        <f t="shared" si="2330"/>
        <v>0</v>
      </c>
      <c r="ES274" s="104">
        <f t="shared" si="2330"/>
        <v>0</v>
      </c>
      <c r="ET274" s="108">
        <f>IFERROR(SUM(ER274/ES274),0)</f>
        <v>0</v>
      </c>
      <c r="EU274" s="110">
        <f t="shared" ref="EU274:EV274" si="2331">SUM(EU247:EU250,EU252:EU256,EU258:EU262,EU264:EU268,EU270:EU273)</f>
        <v>0</v>
      </c>
      <c r="EV274" s="110">
        <f t="shared" si="2331"/>
        <v>0</v>
      </c>
      <c r="EW274" s="112">
        <f t="shared" si="438"/>
        <v>0</v>
      </c>
      <c r="EX274" s="100"/>
      <c r="EY274" s="104">
        <f t="shared" ref="EY274:FA274" si="2332">SUM(EY247:EY250,EY252:EY256,EY258:EY262,EY264:EY268,EY270:EY273)</f>
        <v>0</v>
      </c>
      <c r="EZ274" s="104">
        <f t="shared" si="2332"/>
        <v>0</v>
      </c>
      <c r="FA274" s="104">
        <f t="shared" si="2332"/>
        <v>0</v>
      </c>
      <c r="FB274" s="108">
        <f>IFERROR(SUM(EZ274/FA274),0)</f>
        <v>0</v>
      </c>
      <c r="FC274" s="110">
        <f t="shared" ref="FC274:FD274" si="2333">SUM(FC247:FC250,FC252:FC256,FC258:FC262,FC264:FC268,FC270:FC273)</f>
        <v>0</v>
      </c>
      <c r="FD274" s="110">
        <f t="shared" si="2333"/>
        <v>0</v>
      </c>
      <c r="FE274" s="112">
        <f t="shared" si="439"/>
        <v>0</v>
      </c>
      <c r="FF274" s="100"/>
      <c r="FG274" s="104">
        <f t="shared" ref="FG274:FI274" si="2334">SUM(FG247:FG250,FG252:FG256,FG258:FG262,FG264:FG268,FG270:FG273)</f>
        <v>0</v>
      </c>
      <c r="FH274" s="104">
        <f t="shared" si="2334"/>
        <v>0</v>
      </c>
      <c r="FI274" s="104">
        <f t="shared" si="2334"/>
        <v>0</v>
      </c>
      <c r="FJ274" s="108">
        <f>IFERROR(SUM(FH274/FI274),0)</f>
        <v>0</v>
      </c>
      <c r="FK274" s="110">
        <f t="shared" ref="FK274:FL274" si="2335">SUM(FK247:FK250,FK252:FK256,FK258:FK262,FK264:FK268,FK270:FK273)</f>
        <v>0</v>
      </c>
      <c r="FL274" s="110">
        <f t="shared" si="2335"/>
        <v>0</v>
      </c>
      <c r="FM274" s="112">
        <f t="shared" si="440"/>
        <v>0</v>
      </c>
      <c r="FN274" s="100"/>
    </row>
    <row r="275" spans="1:170" ht="16">
      <c r="A275" s="421">
        <v>42675</v>
      </c>
      <c r="B275" s="168"/>
      <c r="C275" s="157"/>
      <c r="D275" s="157"/>
      <c r="E275" s="157"/>
      <c r="F275" s="161"/>
      <c r="G275" s="408"/>
      <c r="H275" s="408"/>
      <c r="I275" s="422">
        <f t="shared" si="420"/>
        <v>0</v>
      </c>
      <c r="J275" s="168"/>
      <c r="K275" s="157"/>
      <c r="L275" s="157"/>
      <c r="M275" s="157"/>
      <c r="N275" s="161"/>
      <c r="O275" s="408"/>
      <c r="P275" s="408"/>
      <c r="Q275" s="422">
        <f t="shared" si="421"/>
        <v>0</v>
      </c>
      <c r="R275" s="168"/>
      <c r="S275" s="157"/>
      <c r="T275" s="4"/>
      <c r="U275" s="157"/>
      <c r="V275" s="161"/>
      <c r="W275" s="408"/>
      <c r="X275" s="408"/>
      <c r="Y275" s="422">
        <f t="shared" si="422"/>
        <v>0</v>
      </c>
      <c r="Z275" s="168"/>
      <c r="AA275" s="157"/>
      <c r="AB275" s="4"/>
      <c r="AC275" s="157"/>
      <c r="AD275" s="161"/>
      <c r="AE275" s="408"/>
      <c r="AF275" s="408"/>
      <c r="AG275" s="422">
        <f t="shared" si="423"/>
        <v>0</v>
      </c>
      <c r="AH275" s="168"/>
      <c r="AI275" s="157"/>
      <c r="AJ275" s="4"/>
      <c r="AK275" s="157"/>
      <c r="AL275" s="161"/>
      <c r="AM275" s="408"/>
      <c r="AN275" s="408"/>
      <c r="AO275" s="422">
        <f t="shared" si="1915"/>
        <v>0</v>
      </c>
      <c r="AP275" s="168"/>
      <c r="AQ275" s="157"/>
      <c r="AR275" s="157"/>
      <c r="AS275" s="157"/>
      <c r="AT275" s="161"/>
      <c r="AU275" s="408"/>
      <c r="AV275" s="408"/>
      <c r="AW275" s="422">
        <f t="shared" si="425"/>
        <v>0</v>
      </c>
      <c r="AX275" s="168"/>
      <c r="AY275" s="157"/>
      <c r="AZ275" s="4"/>
      <c r="BA275" s="157"/>
      <c r="BB275" s="161"/>
      <c r="BC275" s="408"/>
      <c r="BD275" s="408"/>
      <c r="BE275" s="422">
        <f t="shared" si="426"/>
        <v>0</v>
      </c>
      <c r="BF275" s="168"/>
      <c r="BG275" s="157"/>
      <c r="BH275" s="4"/>
      <c r="BI275" s="157"/>
      <c r="BJ275" s="161"/>
      <c r="BK275" s="408"/>
      <c r="BL275" s="408"/>
      <c r="BM275" s="422">
        <f t="shared" si="427"/>
        <v>0</v>
      </c>
      <c r="BN275" s="168"/>
      <c r="BO275" s="157"/>
      <c r="BP275" s="4"/>
      <c r="BQ275" s="157"/>
      <c r="BR275" s="161"/>
      <c r="BS275" s="408"/>
      <c r="BT275" s="408"/>
      <c r="BU275" s="422">
        <f t="shared" si="1616"/>
        <v>0</v>
      </c>
      <c r="BV275" s="168"/>
      <c r="BW275" s="157"/>
      <c r="BX275" s="4"/>
      <c r="BY275" s="157"/>
      <c r="BZ275" s="161"/>
      <c r="CA275" s="408"/>
      <c r="CB275" s="408"/>
      <c r="CC275" s="422">
        <f t="shared" si="429"/>
        <v>0</v>
      </c>
      <c r="CD275" s="168"/>
      <c r="CE275" s="157"/>
      <c r="CF275" s="4"/>
      <c r="CG275" s="157"/>
      <c r="CH275" s="161"/>
      <c r="CI275" s="408"/>
      <c r="CJ275" s="408"/>
      <c r="CK275" s="422">
        <f t="shared" si="430"/>
        <v>0</v>
      </c>
      <c r="CL275" s="168"/>
      <c r="CM275" s="157"/>
      <c r="CN275" s="4"/>
      <c r="CO275" s="157"/>
      <c r="CP275" s="161"/>
      <c r="CQ275" s="408"/>
      <c r="CR275" s="408"/>
      <c r="CS275" s="422">
        <f t="shared" si="431"/>
        <v>0</v>
      </c>
      <c r="CT275" s="168"/>
      <c r="CU275" s="157"/>
      <c r="CV275" s="4"/>
      <c r="CW275" s="157"/>
      <c r="CX275" s="161"/>
      <c r="CY275" s="408"/>
      <c r="CZ275" s="408"/>
      <c r="DA275" s="422">
        <f t="shared" si="1625"/>
        <v>0</v>
      </c>
      <c r="DB275" s="168"/>
      <c r="DC275" s="157"/>
      <c r="DD275" s="4"/>
      <c r="DE275" s="157"/>
      <c r="DF275" s="161"/>
      <c r="DG275" s="408"/>
      <c r="DH275" s="408"/>
      <c r="DI275" s="422">
        <f t="shared" si="433"/>
        <v>0</v>
      </c>
      <c r="DJ275" s="168"/>
      <c r="DK275" s="157"/>
      <c r="DL275" s="4"/>
      <c r="DM275" s="157"/>
      <c r="DN275" s="161"/>
      <c r="DO275" s="408"/>
      <c r="DP275" s="408"/>
      <c r="DQ275" s="422">
        <f t="shared" si="434"/>
        <v>0</v>
      </c>
      <c r="DR275" s="168"/>
      <c r="DS275" s="157"/>
      <c r="DT275" s="4"/>
      <c r="DU275" s="157"/>
      <c r="DV275" s="161"/>
      <c r="DW275" s="408"/>
      <c r="DX275" s="408"/>
      <c r="DY275" s="422">
        <f t="shared" si="435"/>
        <v>0</v>
      </c>
      <c r="DZ275" s="168"/>
      <c r="EA275" s="157"/>
      <c r="EB275" s="4"/>
      <c r="EC275" s="157"/>
      <c r="ED275" s="161"/>
      <c r="EE275" s="408"/>
      <c r="EF275" s="408"/>
      <c r="EG275" s="422">
        <f t="shared" si="436"/>
        <v>0</v>
      </c>
      <c r="EH275" s="168"/>
      <c r="EI275" s="157"/>
      <c r="EJ275" s="4"/>
      <c r="EK275" s="157"/>
      <c r="EL275" s="161"/>
      <c r="EM275" s="408"/>
      <c r="EN275" s="408"/>
      <c r="EO275" s="422">
        <f t="shared" si="840"/>
        <v>0</v>
      </c>
      <c r="EP275" s="168"/>
      <c r="EQ275" s="157"/>
      <c r="ER275" s="4"/>
      <c r="ES275" s="157"/>
      <c r="ET275" s="161"/>
      <c r="EU275" s="408"/>
      <c r="EV275" s="408"/>
      <c r="EW275" s="422">
        <f t="shared" si="438"/>
        <v>0</v>
      </c>
      <c r="EX275" s="168"/>
      <c r="EY275" s="157"/>
      <c r="EZ275" s="4"/>
      <c r="FA275" s="157"/>
      <c r="FB275" s="161"/>
      <c r="FC275" s="408"/>
      <c r="FD275" s="408"/>
      <c r="FE275" s="422">
        <f t="shared" si="439"/>
        <v>0</v>
      </c>
      <c r="FF275" s="168"/>
      <c r="FG275" s="157"/>
      <c r="FH275" s="4"/>
      <c r="FI275" s="157"/>
      <c r="FJ275" s="161"/>
      <c r="FK275" s="408"/>
      <c r="FL275" s="408"/>
      <c r="FM275" s="422">
        <f t="shared" si="440"/>
        <v>0</v>
      </c>
      <c r="FN275" s="168"/>
    </row>
    <row r="276" spans="1:170" ht="16">
      <c r="A276" s="48" t="s">
        <v>42</v>
      </c>
      <c r="B276" s="23"/>
      <c r="C276" s="49">
        <f t="shared" ref="C276:E276" si="2336">SUM(C270:C273,C275)</f>
        <v>0</v>
      </c>
      <c r="D276" s="49">
        <f t="shared" si="2336"/>
        <v>0</v>
      </c>
      <c r="E276" s="49">
        <f t="shared" si="2336"/>
        <v>0</v>
      </c>
      <c r="F276" s="50">
        <f>IFERROR(SUM(D276/E276),0)</f>
        <v>0</v>
      </c>
      <c r="G276" s="51">
        <f t="shared" ref="G276:H276" si="2337">SUM(G270:G273,G275)</f>
        <v>0</v>
      </c>
      <c r="H276" s="51">
        <f t="shared" si="2337"/>
        <v>0</v>
      </c>
      <c r="I276" s="52">
        <f t="shared" si="420"/>
        <v>0</v>
      </c>
      <c r="J276" s="23"/>
      <c r="K276" s="49">
        <f t="shared" ref="K276:M276" si="2338">SUM(K270:K273,K275)</f>
        <v>0</v>
      </c>
      <c r="L276" s="49">
        <f t="shared" si="2338"/>
        <v>0</v>
      </c>
      <c r="M276" s="49">
        <f t="shared" si="2338"/>
        <v>0</v>
      </c>
      <c r="N276" s="50">
        <f>IFERROR(SUM(L276/M276),0)</f>
        <v>0</v>
      </c>
      <c r="O276" s="51">
        <f t="shared" ref="O276:P276" si="2339">SUM(O270:O273,O275)</f>
        <v>0</v>
      </c>
      <c r="P276" s="51">
        <f t="shared" si="2339"/>
        <v>0</v>
      </c>
      <c r="Q276" s="52">
        <f t="shared" si="421"/>
        <v>0</v>
      </c>
      <c r="R276" s="23"/>
      <c r="S276" s="49">
        <f t="shared" ref="S276:U276" si="2340">SUM(S270:S273,S275)</f>
        <v>0</v>
      </c>
      <c r="T276" s="49">
        <f t="shared" si="2340"/>
        <v>0</v>
      </c>
      <c r="U276" s="49">
        <f t="shared" si="2340"/>
        <v>0</v>
      </c>
      <c r="V276" s="50">
        <f>IFERROR(SUM(T276/U276),0)</f>
        <v>0</v>
      </c>
      <c r="W276" s="51">
        <f t="shared" ref="W276:X276" si="2341">SUM(W270:W273,W275)</f>
        <v>0</v>
      </c>
      <c r="X276" s="51">
        <f t="shared" si="2341"/>
        <v>0</v>
      </c>
      <c r="Y276" s="52">
        <f t="shared" si="422"/>
        <v>0</v>
      </c>
      <c r="Z276" s="23"/>
      <c r="AA276" s="49">
        <f t="shared" ref="AA276:AC276" si="2342">SUM(AA270:AA273,AA275)</f>
        <v>0</v>
      </c>
      <c r="AB276" s="49">
        <f t="shared" si="2342"/>
        <v>0</v>
      </c>
      <c r="AC276" s="49">
        <f t="shared" si="2342"/>
        <v>0</v>
      </c>
      <c r="AD276" s="50">
        <f>IFERROR(SUM(AB276/AC276),0)</f>
        <v>0</v>
      </c>
      <c r="AE276" s="51">
        <f t="shared" ref="AE276:AF276" si="2343">SUM(AE270:AE273,AE275)</f>
        <v>0</v>
      </c>
      <c r="AF276" s="51">
        <f t="shared" si="2343"/>
        <v>0</v>
      </c>
      <c r="AG276" s="52">
        <f t="shared" si="423"/>
        <v>0</v>
      </c>
      <c r="AH276" s="23"/>
      <c r="AI276" s="49">
        <f t="shared" ref="AI276:AK276" si="2344">SUM(AI270:AI273,AI275)</f>
        <v>0</v>
      </c>
      <c r="AJ276" s="49">
        <f t="shared" si="2344"/>
        <v>0</v>
      </c>
      <c r="AK276" s="49">
        <f t="shared" si="2344"/>
        <v>0</v>
      </c>
      <c r="AL276" s="50">
        <f>IFERROR(SUM(AJ276/AK276),0)</f>
        <v>0</v>
      </c>
      <c r="AM276" s="51">
        <f t="shared" ref="AM276:AN276" si="2345">SUM(AM270:AM273,AM275)</f>
        <v>0</v>
      </c>
      <c r="AN276" s="51">
        <f t="shared" si="2345"/>
        <v>0</v>
      </c>
      <c r="AO276" s="52">
        <f t="shared" si="1915"/>
        <v>0</v>
      </c>
      <c r="AP276" s="23"/>
      <c r="AQ276" s="49">
        <f t="shared" ref="AQ276:AS276" si="2346">SUM(AQ270:AQ273,AQ275)</f>
        <v>0</v>
      </c>
      <c r="AR276" s="49">
        <f t="shared" si="2346"/>
        <v>0</v>
      </c>
      <c r="AS276" s="49">
        <f t="shared" si="2346"/>
        <v>0</v>
      </c>
      <c r="AT276" s="50">
        <f>IFERROR(SUM(AR276/AS276),0)</f>
        <v>0</v>
      </c>
      <c r="AU276" s="51">
        <f t="shared" ref="AU276:AV276" si="2347">SUM(AU270:AU273,AU275)</f>
        <v>0</v>
      </c>
      <c r="AV276" s="51">
        <f t="shared" si="2347"/>
        <v>0</v>
      </c>
      <c r="AW276" s="52">
        <f t="shared" si="425"/>
        <v>0</v>
      </c>
      <c r="AX276" s="23"/>
      <c r="AY276" s="49">
        <f t="shared" ref="AY276:BA276" si="2348">SUM(AY270:AY273,AY275)</f>
        <v>0</v>
      </c>
      <c r="AZ276" s="49">
        <f t="shared" si="2348"/>
        <v>0</v>
      </c>
      <c r="BA276" s="49">
        <f t="shared" si="2348"/>
        <v>0</v>
      </c>
      <c r="BB276" s="50">
        <f>IFERROR(SUM(AZ276/BA276),0)</f>
        <v>0</v>
      </c>
      <c r="BC276" s="51">
        <f t="shared" ref="BC276:BD276" si="2349">SUM(BC270:BC273,BC275)</f>
        <v>0</v>
      </c>
      <c r="BD276" s="51">
        <f t="shared" si="2349"/>
        <v>0</v>
      </c>
      <c r="BE276" s="52">
        <f t="shared" si="426"/>
        <v>0</v>
      </c>
      <c r="BF276" s="23"/>
      <c r="BG276" s="49">
        <f t="shared" ref="BG276:BI276" si="2350">SUM(BG270:BG273,BG275)</f>
        <v>0</v>
      </c>
      <c r="BH276" s="49">
        <f t="shared" si="2350"/>
        <v>0</v>
      </c>
      <c r="BI276" s="49">
        <f t="shared" si="2350"/>
        <v>0</v>
      </c>
      <c r="BJ276" s="50">
        <f>IFERROR(SUM(BH276/BI276),0)</f>
        <v>0</v>
      </c>
      <c r="BK276" s="51">
        <f t="shared" ref="BK276:BL276" si="2351">SUM(BK270:BK273,BK275)</f>
        <v>0</v>
      </c>
      <c r="BL276" s="51">
        <f t="shared" si="2351"/>
        <v>0</v>
      </c>
      <c r="BM276" s="52">
        <f t="shared" si="427"/>
        <v>0</v>
      </c>
      <c r="BN276" s="23"/>
      <c r="BO276" s="49">
        <f t="shared" ref="BO276:BQ276" si="2352">SUM(BO270:BO273,BO275)</f>
        <v>0</v>
      </c>
      <c r="BP276" s="49">
        <f t="shared" si="2352"/>
        <v>0</v>
      </c>
      <c r="BQ276" s="49">
        <f t="shared" si="2352"/>
        <v>0</v>
      </c>
      <c r="BR276" s="50">
        <f>IFERROR(SUM(BP276/BQ276),0)</f>
        <v>0</v>
      </c>
      <c r="BS276" s="51">
        <f t="shared" ref="BS276:BT276" si="2353">SUM(BS270:BS273,BS275)</f>
        <v>0</v>
      </c>
      <c r="BT276" s="51">
        <f t="shared" si="2353"/>
        <v>0</v>
      </c>
      <c r="BU276" s="52">
        <f t="shared" si="1616"/>
        <v>0</v>
      </c>
      <c r="BV276" s="23"/>
      <c r="BW276" s="49">
        <f t="shared" ref="BW276:BY276" si="2354">SUM(BW270:BW273,BW275)</f>
        <v>0</v>
      </c>
      <c r="BX276" s="49">
        <f t="shared" si="2354"/>
        <v>0</v>
      </c>
      <c r="BY276" s="49">
        <f t="shared" si="2354"/>
        <v>0</v>
      </c>
      <c r="BZ276" s="50">
        <f>IFERROR(SUM(BX276/BY276),0)</f>
        <v>0</v>
      </c>
      <c r="CA276" s="51">
        <f t="shared" ref="CA276:CB276" si="2355">SUM(CA270:CA273,CA275)</f>
        <v>0</v>
      </c>
      <c r="CB276" s="51">
        <f t="shared" si="2355"/>
        <v>0</v>
      </c>
      <c r="CC276" s="52">
        <f t="shared" si="429"/>
        <v>0</v>
      </c>
      <c r="CD276" s="23"/>
      <c r="CE276" s="49">
        <f t="shared" ref="CE276:CG276" si="2356">SUM(CE270:CE273,CE275)</f>
        <v>0</v>
      </c>
      <c r="CF276" s="49">
        <f t="shared" si="2356"/>
        <v>0</v>
      </c>
      <c r="CG276" s="49">
        <f t="shared" si="2356"/>
        <v>0</v>
      </c>
      <c r="CH276" s="50">
        <f>IFERROR(SUM(CF276/CG276),0)</f>
        <v>0</v>
      </c>
      <c r="CI276" s="51">
        <f t="shared" ref="CI276:CJ276" si="2357">SUM(CI270:CI273,CI275)</f>
        <v>0</v>
      </c>
      <c r="CJ276" s="51">
        <f t="shared" si="2357"/>
        <v>0</v>
      </c>
      <c r="CK276" s="52">
        <f t="shared" si="430"/>
        <v>0</v>
      </c>
      <c r="CL276" s="23"/>
      <c r="CM276" s="49">
        <f t="shared" ref="CM276:CO276" si="2358">SUM(CM270:CM273,CM275)</f>
        <v>0</v>
      </c>
      <c r="CN276" s="49">
        <f t="shared" si="2358"/>
        <v>0</v>
      </c>
      <c r="CO276" s="49">
        <f t="shared" si="2358"/>
        <v>0</v>
      </c>
      <c r="CP276" s="50">
        <f>IFERROR(SUM(CN276/CO276),0)</f>
        <v>0</v>
      </c>
      <c r="CQ276" s="51">
        <f t="shared" ref="CQ276:CR276" si="2359">SUM(CQ270:CQ273,CQ275)</f>
        <v>0</v>
      </c>
      <c r="CR276" s="51">
        <f t="shared" si="2359"/>
        <v>0</v>
      </c>
      <c r="CS276" s="52">
        <f t="shared" si="431"/>
        <v>0</v>
      </c>
      <c r="CT276" s="23"/>
      <c r="CU276" s="49">
        <f t="shared" ref="CU276:CW276" si="2360">SUM(CU270:CU273,CU275)</f>
        <v>0</v>
      </c>
      <c r="CV276" s="49">
        <f t="shared" si="2360"/>
        <v>0</v>
      </c>
      <c r="CW276" s="49">
        <f t="shared" si="2360"/>
        <v>0</v>
      </c>
      <c r="CX276" s="50">
        <f>IFERROR(SUM(CV276/CW276),0)</f>
        <v>0</v>
      </c>
      <c r="CY276" s="51">
        <f t="shared" ref="CY276:CZ276" si="2361">SUM(CY270:CY273,CY275)</f>
        <v>0</v>
      </c>
      <c r="CZ276" s="51">
        <f t="shared" si="2361"/>
        <v>0</v>
      </c>
      <c r="DA276" s="52">
        <f t="shared" si="1625"/>
        <v>0</v>
      </c>
      <c r="DB276" s="23"/>
      <c r="DC276" s="49">
        <f t="shared" ref="DC276:DE276" si="2362">SUM(DC270:DC273,DC275)</f>
        <v>0</v>
      </c>
      <c r="DD276" s="49">
        <f t="shared" si="2362"/>
        <v>0</v>
      </c>
      <c r="DE276" s="49">
        <f t="shared" si="2362"/>
        <v>0</v>
      </c>
      <c r="DF276" s="50">
        <f>IFERROR(SUM(DD276/DE276),0)</f>
        <v>0</v>
      </c>
      <c r="DG276" s="51">
        <f t="shared" ref="DG276:DH276" si="2363">SUM(DG270:DG273,DG275)</f>
        <v>0</v>
      </c>
      <c r="DH276" s="51">
        <f t="shared" si="2363"/>
        <v>0</v>
      </c>
      <c r="DI276" s="52">
        <f t="shared" si="433"/>
        <v>0</v>
      </c>
      <c r="DJ276" s="23"/>
      <c r="DK276" s="49">
        <f t="shared" ref="DK276:DM276" si="2364">SUM(DK270:DK273,DK275)</f>
        <v>0</v>
      </c>
      <c r="DL276" s="49">
        <f t="shared" si="2364"/>
        <v>0</v>
      </c>
      <c r="DM276" s="49">
        <f t="shared" si="2364"/>
        <v>0</v>
      </c>
      <c r="DN276" s="50">
        <f>IFERROR(SUM(DL276/DM276),0)</f>
        <v>0</v>
      </c>
      <c r="DO276" s="51">
        <f t="shared" ref="DO276:DP276" si="2365">SUM(DO270:DO273,DO275)</f>
        <v>0</v>
      </c>
      <c r="DP276" s="51">
        <f t="shared" si="2365"/>
        <v>0</v>
      </c>
      <c r="DQ276" s="52">
        <f t="shared" si="434"/>
        <v>0</v>
      </c>
      <c r="DR276" s="23"/>
      <c r="DS276" s="49">
        <f t="shared" ref="DS276:DU276" si="2366">SUM(DS270:DS273,DS275)</f>
        <v>0</v>
      </c>
      <c r="DT276" s="49">
        <f t="shared" si="2366"/>
        <v>0</v>
      </c>
      <c r="DU276" s="49">
        <f t="shared" si="2366"/>
        <v>0</v>
      </c>
      <c r="DV276" s="50">
        <f>IFERROR(SUM(DT276/DU276),0)</f>
        <v>0</v>
      </c>
      <c r="DW276" s="51">
        <f t="shared" ref="DW276:DX276" si="2367">SUM(DW270:DW273,DW275)</f>
        <v>0</v>
      </c>
      <c r="DX276" s="51">
        <f t="shared" si="2367"/>
        <v>0</v>
      </c>
      <c r="DY276" s="52">
        <f t="shared" si="435"/>
        <v>0</v>
      </c>
      <c r="DZ276" s="23"/>
      <c r="EA276" s="49">
        <f t="shared" ref="EA276:EC276" si="2368">SUM(EA270:EA273,EA275)</f>
        <v>0</v>
      </c>
      <c r="EB276" s="49">
        <f t="shared" si="2368"/>
        <v>0</v>
      </c>
      <c r="EC276" s="49">
        <f t="shared" si="2368"/>
        <v>0</v>
      </c>
      <c r="ED276" s="50">
        <f>IFERROR(SUM(EB276/EC276),0)</f>
        <v>0</v>
      </c>
      <c r="EE276" s="51">
        <f t="shared" ref="EE276:EF276" si="2369">SUM(EE270:EE273,EE275)</f>
        <v>0</v>
      </c>
      <c r="EF276" s="51">
        <f t="shared" si="2369"/>
        <v>0</v>
      </c>
      <c r="EG276" s="52">
        <f t="shared" si="436"/>
        <v>0</v>
      </c>
      <c r="EH276" s="23"/>
      <c r="EI276" s="49">
        <f t="shared" ref="EI276:EK276" si="2370">SUM(EI270:EI273,EI275)</f>
        <v>0</v>
      </c>
      <c r="EJ276" s="49">
        <f t="shared" si="2370"/>
        <v>0</v>
      </c>
      <c r="EK276" s="49">
        <f t="shared" si="2370"/>
        <v>0</v>
      </c>
      <c r="EL276" s="50">
        <f>IFERROR(SUM(EJ276/EK276),0)</f>
        <v>0</v>
      </c>
      <c r="EM276" s="51">
        <f t="shared" ref="EM276:EN276" si="2371">SUM(EM270:EM273,EM275)</f>
        <v>0</v>
      </c>
      <c r="EN276" s="51">
        <f t="shared" si="2371"/>
        <v>0</v>
      </c>
      <c r="EO276" s="52">
        <f t="shared" si="840"/>
        <v>0</v>
      </c>
      <c r="EP276" s="23"/>
      <c r="EQ276" s="49">
        <f t="shared" ref="EQ276:ES276" si="2372">SUM(EQ270:EQ273,EQ275)</f>
        <v>0</v>
      </c>
      <c r="ER276" s="49">
        <f t="shared" si="2372"/>
        <v>0</v>
      </c>
      <c r="ES276" s="49">
        <f t="shared" si="2372"/>
        <v>0</v>
      </c>
      <c r="ET276" s="50">
        <f>IFERROR(SUM(ER276/ES276),0)</f>
        <v>0</v>
      </c>
      <c r="EU276" s="51">
        <f t="shared" ref="EU276:EV276" si="2373">SUM(EU270:EU273,EU275)</f>
        <v>0</v>
      </c>
      <c r="EV276" s="51">
        <f t="shared" si="2373"/>
        <v>0</v>
      </c>
      <c r="EW276" s="52">
        <f t="shared" si="438"/>
        <v>0</v>
      </c>
      <c r="EX276" s="23"/>
      <c r="EY276" s="49">
        <f t="shared" ref="EY276:FA276" si="2374">SUM(EY270:EY273,EY275)</f>
        <v>0</v>
      </c>
      <c r="EZ276" s="49">
        <f t="shared" si="2374"/>
        <v>0</v>
      </c>
      <c r="FA276" s="49">
        <f t="shared" si="2374"/>
        <v>0</v>
      </c>
      <c r="FB276" s="50">
        <f>IFERROR(SUM(EZ276/FA276),0)</f>
        <v>0</v>
      </c>
      <c r="FC276" s="51">
        <f t="shared" ref="FC276:FD276" si="2375">SUM(FC270:FC273,FC275)</f>
        <v>0</v>
      </c>
      <c r="FD276" s="51">
        <f t="shared" si="2375"/>
        <v>0</v>
      </c>
      <c r="FE276" s="52">
        <f t="shared" si="439"/>
        <v>0</v>
      </c>
      <c r="FF276" s="23"/>
      <c r="FG276" s="49">
        <f t="shared" ref="FG276:FI276" si="2376">SUM(FG270:FG273,FG275)</f>
        <v>0</v>
      </c>
      <c r="FH276" s="49">
        <f t="shared" si="2376"/>
        <v>0</v>
      </c>
      <c r="FI276" s="49">
        <f t="shared" si="2376"/>
        <v>0</v>
      </c>
      <c r="FJ276" s="50">
        <f>IFERROR(SUM(FH276/FI276),0)</f>
        <v>0</v>
      </c>
      <c r="FK276" s="51">
        <f t="shared" ref="FK276:FL276" si="2377">SUM(FK270:FK273,FK275)</f>
        <v>0</v>
      </c>
      <c r="FL276" s="51">
        <f t="shared" si="2377"/>
        <v>0</v>
      </c>
      <c r="FM276" s="52">
        <f t="shared" si="440"/>
        <v>0</v>
      </c>
      <c r="FN276" s="23"/>
    </row>
    <row r="277" spans="1:170" ht="16">
      <c r="A277" s="41">
        <v>42678</v>
      </c>
      <c r="B277" s="23"/>
      <c r="C277" s="42"/>
      <c r="D277" s="42"/>
      <c r="E277" s="42"/>
      <c r="F277" s="43"/>
      <c r="G277" s="44"/>
      <c r="H277" s="44"/>
      <c r="I277" s="45">
        <f t="shared" si="420"/>
        <v>0</v>
      </c>
      <c r="J277" s="23"/>
      <c r="K277" s="42"/>
      <c r="L277" s="42"/>
      <c r="M277" s="42"/>
      <c r="N277" s="43"/>
      <c r="O277" s="44"/>
      <c r="P277" s="44"/>
      <c r="Q277" s="45">
        <f t="shared" si="421"/>
        <v>0</v>
      </c>
      <c r="R277" s="23"/>
      <c r="S277" s="42"/>
      <c r="T277" s="42"/>
      <c r="U277" s="42"/>
      <c r="V277" s="43"/>
      <c r="W277" s="44"/>
      <c r="X277" s="44"/>
      <c r="Y277" s="45">
        <f t="shared" si="422"/>
        <v>0</v>
      </c>
      <c r="Z277" s="23"/>
      <c r="AA277" s="42"/>
      <c r="AB277" s="42"/>
      <c r="AC277" s="42"/>
      <c r="AD277" s="43"/>
      <c r="AE277" s="44"/>
      <c r="AF277" s="44"/>
      <c r="AG277" s="45">
        <f t="shared" si="423"/>
        <v>0</v>
      </c>
      <c r="AH277" s="23"/>
      <c r="AI277" s="42"/>
      <c r="AJ277" s="42"/>
      <c r="AK277" s="42"/>
      <c r="AL277" s="43"/>
      <c r="AM277" s="44"/>
      <c r="AN277" s="44"/>
      <c r="AO277" s="45">
        <f t="shared" si="1915"/>
        <v>0</v>
      </c>
      <c r="AP277" s="23"/>
      <c r="AQ277" s="42"/>
      <c r="AR277" s="42"/>
      <c r="AS277" s="42"/>
      <c r="AT277" s="43"/>
      <c r="AU277" s="44"/>
      <c r="AV277" s="44"/>
      <c r="AW277" s="45">
        <f t="shared" si="425"/>
        <v>0</v>
      </c>
      <c r="AX277" s="23"/>
      <c r="AY277" s="42"/>
      <c r="AZ277" s="42"/>
      <c r="BA277" s="42"/>
      <c r="BB277" s="43"/>
      <c r="BC277" s="44"/>
      <c r="BD277" s="44"/>
      <c r="BE277" s="45">
        <f t="shared" si="426"/>
        <v>0</v>
      </c>
      <c r="BF277" s="23"/>
      <c r="BG277" s="137"/>
      <c r="BH277" s="137"/>
      <c r="BI277" s="137"/>
      <c r="BJ277" s="43"/>
      <c r="BK277" s="152"/>
      <c r="BL277" s="152"/>
      <c r="BM277" s="45">
        <f t="shared" si="427"/>
        <v>0</v>
      </c>
      <c r="BN277" s="23"/>
      <c r="BO277" s="42"/>
      <c r="BP277" s="42"/>
      <c r="BQ277" s="42"/>
      <c r="BR277" s="43"/>
      <c r="BS277" s="44"/>
      <c r="BT277" s="44"/>
      <c r="BU277" s="45">
        <f t="shared" si="1616"/>
        <v>0</v>
      </c>
      <c r="BV277" s="23"/>
      <c r="BW277" s="42"/>
      <c r="BX277" s="42"/>
      <c r="BY277" s="42"/>
      <c r="BZ277" s="43"/>
      <c r="CA277" s="44"/>
      <c r="CB277" s="44"/>
      <c r="CC277" s="45">
        <f t="shared" si="429"/>
        <v>0</v>
      </c>
      <c r="CD277" s="23"/>
      <c r="CE277" s="137"/>
      <c r="CF277" s="137"/>
      <c r="CG277" s="137"/>
      <c r="CH277" s="43"/>
      <c r="CI277" s="152"/>
      <c r="CJ277" s="152"/>
      <c r="CK277" s="45">
        <f t="shared" si="430"/>
        <v>0</v>
      </c>
      <c r="CL277" s="23"/>
      <c r="CM277" s="137"/>
      <c r="CN277" s="137"/>
      <c r="CO277" s="137"/>
      <c r="CP277" s="43"/>
      <c r="CQ277" s="152"/>
      <c r="CR277" s="152"/>
      <c r="CS277" s="45">
        <f t="shared" si="431"/>
        <v>0</v>
      </c>
      <c r="CT277" s="23"/>
      <c r="CU277" s="42"/>
      <c r="CV277" s="42"/>
      <c r="CW277" s="42"/>
      <c r="CX277" s="43"/>
      <c r="CY277" s="44"/>
      <c r="CZ277" s="44"/>
      <c r="DA277" s="45">
        <f t="shared" si="1625"/>
        <v>0</v>
      </c>
      <c r="DB277" s="23"/>
      <c r="DC277" s="137"/>
      <c r="DD277" s="137"/>
      <c r="DE277" s="137"/>
      <c r="DF277" s="43"/>
      <c r="DG277" s="152"/>
      <c r="DH277" s="152"/>
      <c r="DI277" s="45">
        <f t="shared" si="433"/>
        <v>0</v>
      </c>
      <c r="DJ277" s="23"/>
      <c r="DK277" s="137"/>
      <c r="DL277" s="137"/>
      <c r="DM277" s="137"/>
      <c r="DN277" s="43"/>
      <c r="DO277" s="152"/>
      <c r="DP277" s="152"/>
      <c r="DQ277" s="45">
        <f t="shared" si="434"/>
        <v>0</v>
      </c>
      <c r="DR277" s="23"/>
      <c r="DS277" s="137"/>
      <c r="DT277" s="137"/>
      <c r="DU277" s="137"/>
      <c r="DV277" s="43"/>
      <c r="DW277" s="152"/>
      <c r="DX277" s="152"/>
      <c r="DY277" s="45">
        <f t="shared" si="435"/>
        <v>0</v>
      </c>
      <c r="DZ277" s="23"/>
      <c r="EA277" s="137"/>
      <c r="EB277" s="137"/>
      <c r="EC277" s="137"/>
      <c r="ED277" s="43"/>
      <c r="EE277" s="152"/>
      <c r="EF277" s="152"/>
      <c r="EG277" s="45">
        <f t="shared" si="436"/>
        <v>0</v>
      </c>
      <c r="EH277" s="23"/>
      <c r="EI277" s="137"/>
      <c r="EJ277" s="137"/>
      <c r="EK277" s="137"/>
      <c r="EL277" s="43"/>
      <c r="EM277" s="152"/>
      <c r="EN277" s="152"/>
      <c r="EO277" s="45">
        <f t="shared" si="840"/>
        <v>0</v>
      </c>
      <c r="EP277" s="23"/>
      <c r="EQ277" s="137"/>
      <c r="ER277" s="137"/>
      <c r="ES277" s="137"/>
      <c r="ET277" s="43"/>
      <c r="EU277" s="152"/>
      <c r="EV277" s="152"/>
      <c r="EW277" s="45">
        <f t="shared" si="438"/>
        <v>0</v>
      </c>
      <c r="EX277" s="23"/>
      <c r="EY277" s="137"/>
      <c r="EZ277" s="137"/>
      <c r="FA277" s="137"/>
      <c r="FB277" s="43"/>
      <c r="FC277" s="152"/>
      <c r="FD277" s="152"/>
      <c r="FE277" s="45">
        <f t="shared" si="439"/>
        <v>0</v>
      </c>
      <c r="FF277" s="23"/>
      <c r="FG277" s="137"/>
      <c r="FH277" s="137"/>
      <c r="FI277" s="137"/>
      <c r="FJ277" s="43"/>
      <c r="FK277" s="152"/>
      <c r="FL277" s="152"/>
      <c r="FM277" s="45">
        <f t="shared" si="440"/>
        <v>0</v>
      </c>
      <c r="FN277" s="23"/>
    </row>
    <row r="278" spans="1:170" ht="16">
      <c r="A278" s="41">
        <v>42679</v>
      </c>
      <c r="B278" s="23"/>
      <c r="C278" s="42"/>
      <c r="D278" s="42"/>
      <c r="E278" s="42"/>
      <c r="F278" s="43"/>
      <c r="G278" s="44"/>
      <c r="H278" s="44"/>
      <c r="I278" s="45">
        <f t="shared" si="420"/>
        <v>0</v>
      </c>
      <c r="J278" s="23"/>
      <c r="K278" s="42"/>
      <c r="L278" s="42"/>
      <c r="M278" s="42"/>
      <c r="N278" s="43"/>
      <c r="O278" s="44"/>
      <c r="P278" s="44"/>
      <c r="Q278" s="45">
        <f t="shared" si="421"/>
        <v>0</v>
      </c>
      <c r="R278" s="23"/>
      <c r="S278" s="42"/>
      <c r="T278" s="42"/>
      <c r="U278" s="42"/>
      <c r="V278" s="43"/>
      <c r="W278" s="44"/>
      <c r="X278" s="44"/>
      <c r="Y278" s="45">
        <f t="shared" si="422"/>
        <v>0</v>
      </c>
      <c r="Z278" s="23"/>
      <c r="AA278" s="42"/>
      <c r="AB278" s="42"/>
      <c r="AC278" s="42"/>
      <c r="AD278" s="43"/>
      <c r="AE278" s="44"/>
      <c r="AF278" s="44"/>
      <c r="AG278" s="45">
        <f t="shared" si="423"/>
        <v>0</v>
      </c>
      <c r="AH278" s="23"/>
      <c r="AI278" s="42"/>
      <c r="AJ278" s="42"/>
      <c r="AK278" s="42"/>
      <c r="AL278" s="43"/>
      <c r="AM278" s="44"/>
      <c r="AN278" s="44"/>
      <c r="AO278" s="45">
        <f t="shared" si="1915"/>
        <v>0</v>
      </c>
      <c r="AP278" s="23"/>
      <c r="AQ278" s="42"/>
      <c r="AR278" s="42"/>
      <c r="AS278" s="42"/>
      <c r="AT278" s="43"/>
      <c r="AU278" s="44"/>
      <c r="AV278" s="44"/>
      <c r="AW278" s="45">
        <f t="shared" si="425"/>
        <v>0</v>
      </c>
      <c r="AX278" s="23"/>
      <c r="AY278" s="42"/>
      <c r="AZ278" s="42"/>
      <c r="BA278" s="42"/>
      <c r="BB278" s="43"/>
      <c r="BC278" s="44"/>
      <c r="BD278" s="44"/>
      <c r="BE278" s="45">
        <f t="shared" si="426"/>
        <v>0</v>
      </c>
      <c r="BF278" s="23"/>
      <c r="BG278" s="42"/>
      <c r="BH278" s="42"/>
      <c r="BI278" s="42"/>
      <c r="BJ278" s="43"/>
      <c r="BK278" s="44"/>
      <c r="BL278" s="44"/>
      <c r="BM278" s="45">
        <f t="shared" si="427"/>
        <v>0</v>
      </c>
      <c r="BN278" s="23"/>
      <c r="BO278" s="42"/>
      <c r="BP278" s="42"/>
      <c r="BQ278" s="42"/>
      <c r="BR278" s="43"/>
      <c r="BS278" s="44"/>
      <c r="BT278" s="44"/>
      <c r="BU278" s="45">
        <f t="shared" si="1616"/>
        <v>0</v>
      </c>
      <c r="BV278" s="23"/>
      <c r="BW278" s="42"/>
      <c r="BX278" s="42"/>
      <c r="BY278" s="42"/>
      <c r="BZ278" s="43"/>
      <c r="CA278" s="44"/>
      <c r="CB278" s="44"/>
      <c r="CC278" s="45">
        <f t="shared" si="429"/>
        <v>0</v>
      </c>
      <c r="CD278" s="23"/>
      <c r="CE278" s="137"/>
      <c r="CF278" s="137"/>
      <c r="CG278" s="137"/>
      <c r="CH278" s="43"/>
      <c r="CI278" s="152"/>
      <c r="CJ278" s="152"/>
      <c r="CK278" s="45">
        <f t="shared" si="430"/>
        <v>0</v>
      </c>
      <c r="CL278" s="23"/>
      <c r="CM278" s="137"/>
      <c r="CN278" s="137"/>
      <c r="CO278" s="137"/>
      <c r="CP278" s="43"/>
      <c r="CQ278" s="152"/>
      <c r="CR278" s="152"/>
      <c r="CS278" s="45">
        <f t="shared" si="431"/>
        <v>0</v>
      </c>
      <c r="CT278" s="23"/>
      <c r="CU278" s="42"/>
      <c r="CV278" s="42"/>
      <c r="CW278" s="42"/>
      <c r="CX278" s="43"/>
      <c r="CY278" s="44"/>
      <c r="CZ278" s="44"/>
      <c r="DA278" s="45">
        <f t="shared" si="1625"/>
        <v>0</v>
      </c>
      <c r="DB278" s="23"/>
      <c r="DC278" s="137"/>
      <c r="DD278" s="137"/>
      <c r="DE278" s="137"/>
      <c r="DF278" s="43"/>
      <c r="DG278" s="152"/>
      <c r="DH278" s="152"/>
      <c r="DI278" s="45">
        <f t="shared" si="433"/>
        <v>0</v>
      </c>
      <c r="DJ278" s="23"/>
      <c r="DK278" s="137"/>
      <c r="DL278" s="137"/>
      <c r="DM278" s="137"/>
      <c r="DN278" s="43"/>
      <c r="DO278" s="152"/>
      <c r="DP278" s="152"/>
      <c r="DQ278" s="45">
        <f t="shared" si="434"/>
        <v>0</v>
      </c>
      <c r="DR278" s="23"/>
      <c r="DS278" s="137"/>
      <c r="DT278" s="137"/>
      <c r="DU278" s="137"/>
      <c r="DV278" s="43"/>
      <c r="DW278" s="152"/>
      <c r="DX278" s="152"/>
      <c r="DY278" s="45">
        <f t="shared" si="435"/>
        <v>0</v>
      </c>
      <c r="DZ278" s="23"/>
      <c r="EA278" s="137"/>
      <c r="EB278" s="137"/>
      <c r="EC278" s="137"/>
      <c r="ED278" s="43"/>
      <c r="EE278" s="152"/>
      <c r="EF278" s="152"/>
      <c r="EG278" s="45">
        <f t="shared" si="436"/>
        <v>0</v>
      </c>
      <c r="EH278" s="23"/>
      <c r="EI278" s="137"/>
      <c r="EJ278" s="137"/>
      <c r="EK278" s="137"/>
      <c r="EL278" s="43"/>
      <c r="EM278" s="152"/>
      <c r="EN278" s="152"/>
      <c r="EO278" s="45">
        <f t="shared" si="840"/>
        <v>0</v>
      </c>
      <c r="EP278" s="23"/>
      <c r="EQ278" s="137"/>
      <c r="ER278" s="137"/>
      <c r="ES278" s="137"/>
      <c r="ET278" s="43"/>
      <c r="EU278" s="152"/>
      <c r="EV278" s="152"/>
      <c r="EW278" s="45">
        <f t="shared" si="438"/>
        <v>0</v>
      </c>
      <c r="EX278" s="23"/>
      <c r="EY278" s="137"/>
      <c r="EZ278" s="137"/>
      <c r="FA278" s="137"/>
      <c r="FB278" s="43"/>
      <c r="FC278" s="152"/>
      <c r="FD278" s="152"/>
      <c r="FE278" s="45">
        <f t="shared" si="439"/>
        <v>0</v>
      </c>
      <c r="FF278" s="23"/>
      <c r="FG278" s="137"/>
      <c r="FH278" s="137"/>
      <c r="FI278" s="137"/>
      <c r="FJ278" s="43"/>
      <c r="FK278" s="152"/>
      <c r="FL278" s="152"/>
      <c r="FM278" s="45">
        <f t="shared" si="440"/>
        <v>0</v>
      </c>
      <c r="FN278" s="23"/>
    </row>
    <row r="279" spans="1:170" ht="16">
      <c r="A279" s="41">
        <v>42680</v>
      </c>
      <c r="B279" s="23"/>
      <c r="C279" s="54"/>
      <c r="D279" s="54"/>
      <c r="E279" s="54"/>
      <c r="F279" s="148"/>
      <c r="G279" s="149"/>
      <c r="H279" s="149"/>
      <c r="I279" s="411">
        <f t="shared" si="420"/>
        <v>0</v>
      </c>
      <c r="J279" s="23"/>
      <c r="K279" s="54"/>
      <c r="L279" s="54"/>
      <c r="M279" s="54"/>
      <c r="N279" s="148"/>
      <c r="O279" s="149"/>
      <c r="P279" s="149"/>
      <c r="Q279" s="411">
        <f t="shared" si="421"/>
        <v>0</v>
      </c>
      <c r="R279" s="23"/>
      <c r="S279" s="54"/>
      <c r="T279" s="54"/>
      <c r="U279" s="54"/>
      <c r="V279" s="151"/>
      <c r="W279" s="149"/>
      <c r="X279" s="149"/>
      <c r="Y279" s="411">
        <f t="shared" si="422"/>
        <v>0</v>
      </c>
      <c r="Z279" s="23"/>
      <c r="AA279" s="54"/>
      <c r="AB279" s="54"/>
      <c r="AC279" s="54"/>
      <c r="AD279" s="148"/>
      <c r="AE279" s="149"/>
      <c r="AF279" s="149"/>
      <c r="AG279" s="411">
        <f t="shared" si="423"/>
        <v>0</v>
      </c>
      <c r="AH279" s="23"/>
      <c r="AI279" s="54"/>
      <c r="AJ279" s="54"/>
      <c r="AK279" s="54"/>
      <c r="AL279" s="148"/>
      <c r="AM279" s="149"/>
      <c r="AN279" s="149"/>
      <c r="AO279" s="411">
        <f t="shared" si="1915"/>
        <v>0</v>
      </c>
      <c r="AP279" s="23"/>
      <c r="AQ279" s="54"/>
      <c r="AR279" s="54"/>
      <c r="AS279" s="54"/>
      <c r="AT279" s="148"/>
      <c r="AU279" s="149"/>
      <c r="AV279" s="149"/>
      <c r="AW279" s="411">
        <f t="shared" si="425"/>
        <v>0</v>
      </c>
      <c r="AX279" s="23"/>
      <c r="AY279" s="54"/>
      <c r="AZ279" s="54"/>
      <c r="BA279" s="54"/>
      <c r="BB279" s="148"/>
      <c r="BC279" s="149"/>
      <c r="BD279" s="149"/>
      <c r="BE279" s="411">
        <f t="shared" si="426"/>
        <v>0</v>
      </c>
      <c r="BF279" s="23"/>
      <c r="BG279" s="54"/>
      <c r="BH279" s="54"/>
      <c r="BI279" s="54"/>
      <c r="BJ279" s="148"/>
      <c r="BK279" s="149"/>
      <c r="BL279" s="149"/>
      <c r="BM279" s="411">
        <f t="shared" si="427"/>
        <v>0</v>
      </c>
      <c r="BN279" s="23"/>
      <c r="BO279" s="54"/>
      <c r="BP279" s="54"/>
      <c r="BQ279" s="54"/>
      <c r="BR279" s="148"/>
      <c r="BS279" s="149"/>
      <c r="BT279" s="149"/>
      <c r="BU279" s="411">
        <f t="shared" si="1616"/>
        <v>0</v>
      </c>
      <c r="BV279" s="23"/>
      <c r="BW279" s="54"/>
      <c r="BX279" s="54"/>
      <c r="BY279" s="54"/>
      <c r="BZ279" s="148"/>
      <c r="CA279" s="149"/>
      <c r="CB279" s="149"/>
      <c r="CC279" s="411">
        <f t="shared" si="429"/>
        <v>0</v>
      </c>
      <c r="CD279" s="23"/>
      <c r="CE279" s="54"/>
      <c r="CF279" s="54"/>
      <c r="CG279" s="54"/>
      <c r="CH279" s="148"/>
      <c r="CI279" s="149"/>
      <c r="CJ279" s="149"/>
      <c r="CK279" s="411">
        <f t="shared" si="430"/>
        <v>0</v>
      </c>
      <c r="CL279" s="23"/>
      <c r="CM279" s="54"/>
      <c r="CN279" s="54"/>
      <c r="CO279" s="54"/>
      <c r="CP279" s="148"/>
      <c r="CQ279" s="149"/>
      <c r="CR279" s="149"/>
      <c r="CS279" s="411">
        <f t="shared" si="431"/>
        <v>0</v>
      </c>
      <c r="CT279" s="23"/>
      <c r="CU279" s="54"/>
      <c r="CV279" s="54"/>
      <c r="CW279" s="54"/>
      <c r="CX279" s="148"/>
      <c r="CY279" s="149"/>
      <c r="CZ279" s="149"/>
      <c r="DA279" s="411">
        <f t="shared" si="1625"/>
        <v>0</v>
      </c>
      <c r="DB279" s="23"/>
      <c r="DC279" s="54"/>
      <c r="DD279" s="54"/>
      <c r="DE279" s="54"/>
      <c r="DF279" s="148"/>
      <c r="DG279" s="149"/>
      <c r="DH279" s="149"/>
      <c r="DI279" s="411">
        <f t="shared" si="433"/>
        <v>0</v>
      </c>
      <c r="DJ279" s="23"/>
      <c r="DK279" s="54"/>
      <c r="DL279" s="54"/>
      <c r="DM279" s="54"/>
      <c r="DN279" s="148"/>
      <c r="DO279" s="149"/>
      <c r="DP279" s="149"/>
      <c r="DQ279" s="411">
        <f t="shared" si="434"/>
        <v>0</v>
      </c>
      <c r="DR279" s="23"/>
      <c r="DS279" s="54"/>
      <c r="DT279" s="54"/>
      <c r="DU279" s="54"/>
      <c r="DV279" s="148"/>
      <c r="DW279" s="149"/>
      <c r="DX279" s="149"/>
      <c r="DY279" s="411">
        <f t="shared" si="435"/>
        <v>0</v>
      </c>
      <c r="DZ279" s="23"/>
      <c r="EA279" s="54"/>
      <c r="EB279" s="54"/>
      <c r="EC279" s="54"/>
      <c r="ED279" s="148"/>
      <c r="EE279" s="149"/>
      <c r="EF279" s="149"/>
      <c r="EG279" s="411">
        <f t="shared" si="436"/>
        <v>0</v>
      </c>
      <c r="EH279" s="23"/>
      <c r="EI279" s="54"/>
      <c r="EJ279" s="54"/>
      <c r="EK279" s="54"/>
      <c r="EL279" s="148"/>
      <c r="EM279" s="149"/>
      <c r="EN279" s="149"/>
      <c r="EO279" s="411">
        <f t="shared" si="840"/>
        <v>0</v>
      </c>
      <c r="EP279" s="23"/>
      <c r="EQ279" s="54"/>
      <c r="ER279" s="54"/>
      <c r="ES279" s="54"/>
      <c r="ET279" s="148"/>
      <c r="EU279" s="149"/>
      <c r="EV279" s="149"/>
      <c r="EW279" s="411">
        <f t="shared" si="438"/>
        <v>0</v>
      </c>
      <c r="EX279" s="23"/>
      <c r="EY279" s="54"/>
      <c r="EZ279" s="54"/>
      <c r="FA279" s="54"/>
      <c r="FB279" s="148"/>
      <c r="FC279" s="149"/>
      <c r="FD279" s="149"/>
      <c r="FE279" s="411">
        <f t="shared" si="439"/>
        <v>0</v>
      </c>
      <c r="FF279" s="23"/>
      <c r="FG279" s="54"/>
      <c r="FH279" s="54"/>
      <c r="FI279" s="54"/>
      <c r="FJ279" s="148"/>
      <c r="FK279" s="149"/>
      <c r="FL279" s="149"/>
      <c r="FM279" s="411">
        <f t="shared" si="440"/>
        <v>0</v>
      </c>
      <c r="FN279" s="23"/>
    </row>
    <row r="280" spans="1:170" ht="16">
      <c r="A280" s="41">
        <v>42681</v>
      </c>
      <c r="B280" s="23"/>
      <c r="C280" s="54"/>
      <c r="D280" s="54"/>
      <c r="E280" s="54"/>
      <c r="F280" s="148"/>
      <c r="G280" s="149"/>
      <c r="H280" s="149"/>
      <c r="I280" s="411">
        <f t="shared" si="420"/>
        <v>0</v>
      </c>
      <c r="J280" s="23"/>
      <c r="K280" s="54"/>
      <c r="L280" s="54"/>
      <c r="M280" s="54"/>
      <c r="N280" s="148"/>
      <c r="O280" s="149"/>
      <c r="P280" s="149"/>
      <c r="Q280" s="411">
        <f t="shared" si="421"/>
        <v>0</v>
      </c>
      <c r="R280" s="23"/>
      <c r="S280" s="54"/>
      <c r="T280" s="54"/>
      <c r="U280" s="54"/>
      <c r="V280" s="148"/>
      <c r="W280" s="149"/>
      <c r="X280" s="149"/>
      <c r="Y280" s="411">
        <f t="shared" si="422"/>
        <v>0</v>
      </c>
      <c r="Z280" s="23"/>
      <c r="AA280" s="54"/>
      <c r="AB280" s="54"/>
      <c r="AC280" s="54"/>
      <c r="AD280" s="148"/>
      <c r="AE280" s="149"/>
      <c r="AF280" s="149"/>
      <c r="AG280" s="411">
        <f t="shared" si="423"/>
        <v>0</v>
      </c>
      <c r="AH280" s="23"/>
      <c r="AI280" s="54"/>
      <c r="AJ280" s="54"/>
      <c r="AK280" s="54"/>
      <c r="AL280" s="148"/>
      <c r="AM280" s="149"/>
      <c r="AN280" s="149"/>
      <c r="AO280" s="411">
        <f t="shared" si="1915"/>
        <v>0</v>
      </c>
      <c r="AP280" s="23"/>
      <c r="AQ280" s="54"/>
      <c r="AR280" s="54"/>
      <c r="AS280" s="54"/>
      <c r="AT280" s="148"/>
      <c r="AU280" s="149"/>
      <c r="AV280" s="149"/>
      <c r="AW280" s="411">
        <f t="shared" si="425"/>
        <v>0</v>
      </c>
      <c r="AX280" s="23"/>
      <c r="AY280" s="54"/>
      <c r="AZ280" s="54"/>
      <c r="BA280" s="54"/>
      <c r="BB280" s="148"/>
      <c r="BC280" s="149"/>
      <c r="BD280" s="149"/>
      <c r="BE280" s="411">
        <f t="shared" si="426"/>
        <v>0</v>
      </c>
      <c r="BF280" s="23"/>
      <c r="BG280" s="54"/>
      <c r="BH280" s="54"/>
      <c r="BI280" s="54"/>
      <c r="BJ280" s="148"/>
      <c r="BK280" s="149"/>
      <c r="BL280" s="149"/>
      <c r="BM280" s="411">
        <f t="shared" si="427"/>
        <v>0</v>
      </c>
      <c r="BN280" s="23"/>
      <c r="BO280" s="54"/>
      <c r="BP280" s="54"/>
      <c r="BQ280" s="54"/>
      <c r="BR280" s="148"/>
      <c r="BS280" s="149"/>
      <c r="BT280" s="149"/>
      <c r="BU280" s="411">
        <f t="shared" si="1616"/>
        <v>0</v>
      </c>
      <c r="BV280" s="23"/>
      <c r="BW280" s="54"/>
      <c r="BX280" s="54"/>
      <c r="BY280" s="54"/>
      <c r="BZ280" s="148"/>
      <c r="CA280" s="149"/>
      <c r="CB280" s="149"/>
      <c r="CC280" s="411">
        <f t="shared" si="429"/>
        <v>0</v>
      </c>
      <c r="CD280" s="23"/>
      <c r="CE280" s="54"/>
      <c r="CF280" s="54"/>
      <c r="CG280" s="54"/>
      <c r="CH280" s="148"/>
      <c r="CI280" s="149"/>
      <c r="CJ280" s="149"/>
      <c r="CK280" s="411">
        <f t="shared" si="430"/>
        <v>0</v>
      </c>
      <c r="CL280" s="23"/>
      <c r="CM280" s="54"/>
      <c r="CN280" s="54"/>
      <c r="CO280" s="54"/>
      <c r="CP280" s="148"/>
      <c r="CQ280" s="149"/>
      <c r="CR280" s="149"/>
      <c r="CS280" s="411">
        <f t="shared" si="431"/>
        <v>0</v>
      </c>
      <c r="CT280" s="23"/>
      <c r="CU280" s="54"/>
      <c r="CV280" s="54"/>
      <c r="CW280" s="54"/>
      <c r="CX280" s="148"/>
      <c r="CY280" s="149"/>
      <c r="CZ280" s="149"/>
      <c r="DA280" s="411">
        <f t="shared" si="1625"/>
        <v>0</v>
      </c>
      <c r="DB280" s="23"/>
      <c r="DC280" s="54"/>
      <c r="DD280" s="54"/>
      <c r="DE280" s="54"/>
      <c r="DF280" s="148"/>
      <c r="DG280" s="149"/>
      <c r="DH280" s="149"/>
      <c r="DI280" s="411">
        <f t="shared" si="433"/>
        <v>0</v>
      </c>
      <c r="DJ280" s="23"/>
      <c r="DK280" s="54"/>
      <c r="DL280" s="54"/>
      <c r="DM280" s="54"/>
      <c r="DN280" s="148"/>
      <c r="DO280" s="149"/>
      <c r="DP280" s="149"/>
      <c r="DQ280" s="411">
        <f t="shared" si="434"/>
        <v>0</v>
      </c>
      <c r="DR280" s="23"/>
      <c r="DS280" s="54"/>
      <c r="DT280" s="54"/>
      <c r="DU280" s="54"/>
      <c r="DV280" s="148"/>
      <c r="DW280" s="149"/>
      <c r="DX280" s="149"/>
      <c r="DY280" s="411">
        <f t="shared" si="435"/>
        <v>0</v>
      </c>
      <c r="DZ280" s="23"/>
      <c r="EA280" s="54"/>
      <c r="EB280" s="54"/>
      <c r="EC280" s="54"/>
      <c r="ED280" s="148"/>
      <c r="EE280" s="149"/>
      <c r="EF280" s="149"/>
      <c r="EG280" s="411">
        <f t="shared" si="436"/>
        <v>0</v>
      </c>
      <c r="EH280" s="23"/>
      <c r="EI280" s="54"/>
      <c r="EJ280" s="54"/>
      <c r="EK280" s="54"/>
      <c r="EL280" s="148"/>
      <c r="EM280" s="149"/>
      <c r="EN280" s="149"/>
      <c r="EO280" s="411">
        <f t="shared" si="840"/>
        <v>0</v>
      </c>
      <c r="EP280" s="23"/>
      <c r="EQ280" s="54"/>
      <c r="ER280" s="54"/>
      <c r="ES280" s="54"/>
      <c r="ET280" s="148"/>
      <c r="EU280" s="149"/>
      <c r="EV280" s="149"/>
      <c r="EW280" s="411">
        <f t="shared" si="438"/>
        <v>0</v>
      </c>
      <c r="EX280" s="23"/>
      <c r="EY280" s="54"/>
      <c r="EZ280" s="54"/>
      <c r="FA280" s="54"/>
      <c r="FB280" s="148"/>
      <c r="FC280" s="149"/>
      <c r="FD280" s="149"/>
      <c r="FE280" s="411">
        <f t="shared" si="439"/>
        <v>0</v>
      </c>
      <c r="FF280" s="23"/>
      <c r="FG280" s="54"/>
      <c r="FH280" s="54"/>
      <c r="FI280" s="54"/>
      <c r="FJ280" s="148"/>
      <c r="FK280" s="149"/>
      <c r="FL280" s="149"/>
      <c r="FM280" s="411">
        <f t="shared" si="440"/>
        <v>0</v>
      </c>
      <c r="FN280" s="23"/>
    </row>
    <row r="281" spans="1:170" ht="16">
      <c r="A281" s="41">
        <v>42682</v>
      </c>
      <c r="B281" s="23"/>
      <c r="C281" s="54"/>
      <c r="D281" s="54"/>
      <c r="E281" s="54"/>
      <c r="F281" s="148"/>
      <c r="G281" s="149"/>
      <c r="H281" s="149"/>
      <c r="I281" s="411">
        <f t="shared" si="420"/>
        <v>0</v>
      </c>
      <c r="J281" s="23"/>
      <c r="K281" s="54"/>
      <c r="L281" s="54"/>
      <c r="M281" s="54"/>
      <c r="N281" s="148"/>
      <c r="O281" s="149"/>
      <c r="P281" s="149"/>
      <c r="Q281" s="411">
        <f t="shared" si="421"/>
        <v>0</v>
      </c>
      <c r="R281" s="23"/>
      <c r="S281" s="54"/>
      <c r="T281" s="54"/>
      <c r="U281" s="54"/>
      <c r="V281" s="148"/>
      <c r="W281" s="149"/>
      <c r="X281" s="149"/>
      <c r="Y281" s="411">
        <f t="shared" si="422"/>
        <v>0</v>
      </c>
      <c r="Z281" s="23"/>
      <c r="AA281" s="54"/>
      <c r="AB281" s="54"/>
      <c r="AC281" s="54"/>
      <c r="AD281" s="148"/>
      <c r="AE281" s="149"/>
      <c r="AF281" s="149"/>
      <c r="AG281" s="411">
        <f t="shared" si="423"/>
        <v>0</v>
      </c>
      <c r="AH281" s="23"/>
      <c r="AI281" s="54"/>
      <c r="AJ281" s="54"/>
      <c r="AK281" s="54"/>
      <c r="AL281" s="148"/>
      <c r="AM281" s="149"/>
      <c r="AN281" s="149"/>
      <c r="AO281" s="411">
        <f t="shared" si="1915"/>
        <v>0</v>
      </c>
      <c r="AP281" s="23"/>
      <c r="AQ281" s="54"/>
      <c r="AR281" s="54"/>
      <c r="AS281" s="54"/>
      <c r="AT281" s="148"/>
      <c r="AU281" s="149"/>
      <c r="AV281" s="149"/>
      <c r="AW281" s="411">
        <f t="shared" si="425"/>
        <v>0</v>
      </c>
      <c r="AX281" s="23"/>
      <c r="AY281" s="54"/>
      <c r="AZ281" s="54"/>
      <c r="BA281" s="54"/>
      <c r="BB281" s="148"/>
      <c r="BC281" s="149"/>
      <c r="BD281" s="149"/>
      <c r="BE281" s="411">
        <f t="shared" si="426"/>
        <v>0</v>
      </c>
      <c r="BF281" s="23"/>
      <c r="BG281" s="54"/>
      <c r="BH281" s="54"/>
      <c r="BI281" s="54"/>
      <c r="BJ281" s="148"/>
      <c r="BK281" s="149"/>
      <c r="BL281" s="149"/>
      <c r="BM281" s="411">
        <f t="shared" si="427"/>
        <v>0</v>
      </c>
      <c r="BN281" s="23"/>
      <c r="BO281" s="54"/>
      <c r="BP281" s="54"/>
      <c r="BQ281" s="54"/>
      <c r="BR281" s="148"/>
      <c r="BS281" s="149"/>
      <c r="BT281" s="149"/>
      <c r="BU281" s="411">
        <f t="shared" si="1616"/>
        <v>0</v>
      </c>
      <c r="BV281" s="23"/>
      <c r="BW281" s="54"/>
      <c r="BX281" s="54"/>
      <c r="BY281" s="54"/>
      <c r="BZ281" s="148"/>
      <c r="CA281" s="149"/>
      <c r="CB281" s="149"/>
      <c r="CC281" s="411">
        <f t="shared" si="429"/>
        <v>0</v>
      </c>
      <c r="CD281" s="23"/>
      <c r="CE281" s="54"/>
      <c r="CF281" s="54"/>
      <c r="CG281" s="54"/>
      <c r="CH281" s="148"/>
      <c r="CI281" s="149"/>
      <c r="CJ281" s="149"/>
      <c r="CK281" s="411">
        <f t="shared" si="430"/>
        <v>0</v>
      </c>
      <c r="CL281" s="23"/>
      <c r="CM281" s="54"/>
      <c r="CN281" s="54"/>
      <c r="CO281" s="54"/>
      <c r="CP281" s="148"/>
      <c r="CQ281" s="149"/>
      <c r="CR281" s="149"/>
      <c r="CS281" s="411">
        <f t="shared" si="431"/>
        <v>0</v>
      </c>
      <c r="CT281" s="23"/>
      <c r="CU281" s="54"/>
      <c r="CV281" s="54"/>
      <c r="CW281" s="54"/>
      <c r="CX281" s="148"/>
      <c r="CY281" s="149"/>
      <c r="CZ281" s="149"/>
      <c r="DA281" s="411">
        <f t="shared" si="1625"/>
        <v>0</v>
      </c>
      <c r="DB281" s="23"/>
      <c r="DC281" s="54"/>
      <c r="DD281" s="54"/>
      <c r="DE281" s="54"/>
      <c r="DF281" s="148"/>
      <c r="DG281" s="149"/>
      <c r="DH281" s="149"/>
      <c r="DI281" s="411">
        <f t="shared" si="433"/>
        <v>0</v>
      </c>
      <c r="DJ281" s="23"/>
      <c r="DK281" s="54"/>
      <c r="DL281" s="54"/>
      <c r="DM281" s="54"/>
      <c r="DN281" s="148"/>
      <c r="DO281" s="149"/>
      <c r="DP281" s="149"/>
      <c r="DQ281" s="411">
        <f t="shared" si="434"/>
        <v>0</v>
      </c>
      <c r="DR281" s="23"/>
      <c r="DS281" s="54"/>
      <c r="DT281" s="54"/>
      <c r="DU281" s="54"/>
      <c r="DV281" s="148"/>
      <c r="DW281" s="149"/>
      <c r="DX281" s="149"/>
      <c r="DY281" s="411">
        <f t="shared" si="435"/>
        <v>0</v>
      </c>
      <c r="DZ281" s="23"/>
      <c r="EA281" s="54"/>
      <c r="EB281" s="54"/>
      <c r="EC281" s="54"/>
      <c r="ED281" s="148"/>
      <c r="EE281" s="149"/>
      <c r="EF281" s="149"/>
      <c r="EG281" s="411">
        <f t="shared" si="436"/>
        <v>0</v>
      </c>
      <c r="EH281" s="23"/>
      <c r="EI281" s="54"/>
      <c r="EJ281" s="54"/>
      <c r="EK281" s="54"/>
      <c r="EL281" s="148"/>
      <c r="EM281" s="149"/>
      <c r="EN281" s="149"/>
      <c r="EO281" s="411">
        <f t="shared" si="840"/>
        <v>0</v>
      </c>
      <c r="EP281" s="23"/>
      <c r="EQ281" s="54"/>
      <c r="ER281" s="54"/>
      <c r="ES281" s="54"/>
      <c r="ET281" s="148"/>
      <c r="EU281" s="149"/>
      <c r="EV281" s="149"/>
      <c r="EW281" s="411">
        <f t="shared" si="438"/>
        <v>0</v>
      </c>
      <c r="EX281" s="23"/>
      <c r="EY281" s="54"/>
      <c r="EZ281" s="54"/>
      <c r="FA281" s="54"/>
      <c r="FB281" s="148"/>
      <c r="FC281" s="149"/>
      <c r="FD281" s="149"/>
      <c r="FE281" s="411">
        <f t="shared" si="439"/>
        <v>0</v>
      </c>
      <c r="FF281" s="23"/>
      <c r="FG281" s="54"/>
      <c r="FH281" s="54"/>
      <c r="FI281" s="54"/>
      <c r="FJ281" s="148"/>
      <c r="FK281" s="149"/>
      <c r="FL281" s="149"/>
      <c r="FM281" s="411">
        <f t="shared" si="440"/>
        <v>0</v>
      </c>
      <c r="FN281" s="23"/>
    </row>
    <row r="282" spans="1:170" ht="16">
      <c r="A282" s="48" t="s">
        <v>42</v>
      </c>
      <c r="B282" s="23"/>
      <c r="C282" s="49">
        <f t="shared" ref="C282:E282" si="2378">SUM(C277:C281)</f>
        <v>0</v>
      </c>
      <c r="D282" s="49">
        <f t="shared" si="2378"/>
        <v>0</v>
      </c>
      <c r="E282" s="49">
        <f t="shared" si="2378"/>
        <v>0</v>
      </c>
      <c r="F282" s="50">
        <f>IFERROR(SUM(D282/E282),0)</f>
        <v>0</v>
      </c>
      <c r="G282" s="51">
        <f t="shared" ref="G282:H282" si="2379">SUM(G277:G281)</f>
        <v>0</v>
      </c>
      <c r="H282" s="51">
        <f t="shared" si="2379"/>
        <v>0</v>
      </c>
      <c r="I282" s="52">
        <f t="shared" si="420"/>
        <v>0</v>
      </c>
      <c r="J282" s="23"/>
      <c r="K282" s="49">
        <f t="shared" ref="K282:M282" si="2380">SUM(K277:K281)</f>
        <v>0</v>
      </c>
      <c r="L282" s="49">
        <f t="shared" si="2380"/>
        <v>0</v>
      </c>
      <c r="M282" s="49">
        <f t="shared" si="2380"/>
        <v>0</v>
      </c>
      <c r="N282" s="50">
        <f>IFERROR(SUM(L282/M282),0)</f>
        <v>0</v>
      </c>
      <c r="O282" s="51">
        <f t="shared" ref="O282:P282" si="2381">SUM(O277:O281)</f>
        <v>0</v>
      </c>
      <c r="P282" s="51">
        <f t="shared" si="2381"/>
        <v>0</v>
      </c>
      <c r="Q282" s="52">
        <f t="shared" si="421"/>
        <v>0</v>
      </c>
      <c r="R282" s="23"/>
      <c r="S282" s="49">
        <f t="shared" ref="S282:U282" si="2382">SUM(S277:S281)</f>
        <v>0</v>
      </c>
      <c r="T282" s="49">
        <f t="shared" si="2382"/>
        <v>0</v>
      </c>
      <c r="U282" s="49">
        <f t="shared" si="2382"/>
        <v>0</v>
      </c>
      <c r="V282" s="50">
        <f>IFERROR(SUM(T282/U282),0)</f>
        <v>0</v>
      </c>
      <c r="W282" s="51">
        <f t="shared" ref="W282:X282" si="2383">SUM(W277:W281)</f>
        <v>0</v>
      </c>
      <c r="X282" s="51">
        <f t="shared" si="2383"/>
        <v>0</v>
      </c>
      <c r="Y282" s="52">
        <f t="shared" si="422"/>
        <v>0</v>
      </c>
      <c r="Z282" s="23"/>
      <c r="AA282" s="49">
        <f t="shared" ref="AA282:AC282" si="2384">SUM(AA277:AA281)</f>
        <v>0</v>
      </c>
      <c r="AB282" s="49">
        <f t="shared" si="2384"/>
        <v>0</v>
      </c>
      <c r="AC282" s="49">
        <f t="shared" si="2384"/>
        <v>0</v>
      </c>
      <c r="AD282" s="50">
        <f>IFERROR(SUM(AB282/AC282),0)</f>
        <v>0</v>
      </c>
      <c r="AE282" s="51">
        <f t="shared" ref="AE282:AF282" si="2385">SUM(AE277:AE281)</f>
        <v>0</v>
      </c>
      <c r="AF282" s="51">
        <f t="shared" si="2385"/>
        <v>0</v>
      </c>
      <c r="AG282" s="52">
        <f t="shared" si="423"/>
        <v>0</v>
      </c>
      <c r="AH282" s="23"/>
      <c r="AI282" s="49">
        <f t="shared" ref="AI282:AK282" si="2386">SUM(AI277:AI281)</f>
        <v>0</v>
      </c>
      <c r="AJ282" s="49">
        <f t="shared" si="2386"/>
        <v>0</v>
      </c>
      <c r="AK282" s="49">
        <f t="shared" si="2386"/>
        <v>0</v>
      </c>
      <c r="AL282" s="50">
        <f>IFERROR(SUM(AJ282/AK282),0)</f>
        <v>0</v>
      </c>
      <c r="AM282" s="51">
        <f t="shared" ref="AM282:AN282" si="2387">SUM(AM277:AM281)</f>
        <v>0</v>
      </c>
      <c r="AN282" s="51">
        <f t="shared" si="2387"/>
        <v>0</v>
      </c>
      <c r="AO282" s="52">
        <f t="shared" si="1915"/>
        <v>0</v>
      </c>
      <c r="AP282" s="23"/>
      <c r="AQ282" s="49">
        <f t="shared" ref="AQ282:AS282" si="2388">SUM(AQ277:AQ281)</f>
        <v>0</v>
      </c>
      <c r="AR282" s="49">
        <f t="shared" si="2388"/>
        <v>0</v>
      </c>
      <c r="AS282" s="49">
        <f t="shared" si="2388"/>
        <v>0</v>
      </c>
      <c r="AT282" s="50">
        <f>IFERROR(SUM(AR282/AS282),0)</f>
        <v>0</v>
      </c>
      <c r="AU282" s="51">
        <f t="shared" ref="AU282:AV282" si="2389">SUM(AU277:AU281)</f>
        <v>0</v>
      </c>
      <c r="AV282" s="51">
        <f t="shared" si="2389"/>
        <v>0</v>
      </c>
      <c r="AW282" s="52">
        <f t="shared" si="425"/>
        <v>0</v>
      </c>
      <c r="AX282" s="23"/>
      <c r="AY282" s="49">
        <f t="shared" ref="AY282:BA282" si="2390">SUM(AY277:AY281)</f>
        <v>0</v>
      </c>
      <c r="AZ282" s="49">
        <f t="shared" si="2390"/>
        <v>0</v>
      </c>
      <c r="BA282" s="49">
        <f t="shared" si="2390"/>
        <v>0</v>
      </c>
      <c r="BB282" s="50">
        <f>IFERROR(SUM(AZ282/BA282),0)</f>
        <v>0</v>
      </c>
      <c r="BC282" s="51">
        <f t="shared" ref="BC282:BD282" si="2391">SUM(BC277:BC281)</f>
        <v>0</v>
      </c>
      <c r="BD282" s="51">
        <f t="shared" si="2391"/>
        <v>0</v>
      </c>
      <c r="BE282" s="52">
        <f t="shared" si="426"/>
        <v>0</v>
      </c>
      <c r="BF282" s="23"/>
      <c r="BG282" s="49">
        <f t="shared" ref="BG282:BI282" si="2392">SUM(BG277:BG281)</f>
        <v>0</v>
      </c>
      <c r="BH282" s="49">
        <f t="shared" si="2392"/>
        <v>0</v>
      </c>
      <c r="BI282" s="49">
        <f t="shared" si="2392"/>
        <v>0</v>
      </c>
      <c r="BJ282" s="50">
        <f>IFERROR(SUM(BH282/BI282),0)</f>
        <v>0</v>
      </c>
      <c r="BK282" s="51">
        <f t="shared" ref="BK282:BL282" si="2393">SUM(BK277:BK281)</f>
        <v>0</v>
      </c>
      <c r="BL282" s="51">
        <f t="shared" si="2393"/>
        <v>0</v>
      </c>
      <c r="BM282" s="52">
        <f t="shared" si="427"/>
        <v>0</v>
      </c>
      <c r="BN282" s="23"/>
      <c r="BO282" s="49">
        <f t="shared" ref="BO282:BQ282" si="2394">SUM(BO277:BO281)</f>
        <v>0</v>
      </c>
      <c r="BP282" s="49">
        <f t="shared" si="2394"/>
        <v>0</v>
      </c>
      <c r="BQ282" s="49">
        <f t="shared" si="2394"/>
        <v>0</v>
      </c>
      <c r="BR282" s="50">
        <f>IFERROR(SUM(BP282/BQ282),0)</f>
        <v>0</v>
      </c>
      <c r="BS282" s="51">
        <f t="shared" ref="BS282:BT282" si="2395">SUM(BS277:BS281)</f>
        <v>0</v>
      </c>
      <c r="BT282" s="51">
        <f t="shared" si="2395"/>
        <v>0</v>
      </c>
      <c r="BU282" s="52">
        <f t="shared" si="1616"/>
        <v>0</v>
      </c>
      <c r="BV282" s="23"/>
      <c r="BW282" s="49">
        <f t="shared" ref="BW282:BY282" si="2396">SUM(BW277:BW281)</f>
        <v>0</v>
      </c>
      <c r="BX282" s="49">
        <f t="shared" si="2396"/>
        <v>0</v>
      </c>
      <c r="BY282" s="49">
        <f t="shared" si="2396"/>
        <v>0</v>
      </c>
      <c r="BZ282" s="50">
        <f>IFERROR(SUM(BX282/BY282),0)</f>
        <v>0</v>
      </c>
      <c r="CA282" s="51">
        <f t="shared" ref="CA282:CB282" si="2397">SUM(CA277:CA281)</f>
        <v>0</v>
      </c>
      <c r="CB282" s="51">
        <f t="shared" si="2397"/>
        <v>0</v>
      </c>
      <c r="CC282" s="52">
        <f t="shared" si="429"/>
        <v>0</v>
      </c>
      <c r="CD282" s="23"/>
      <c r="CE282" s="49">
        <f t="shared" ref="CE282:CG282" si="2398">SUM(CE277:CE281)</f>
        <v>0</v>
      </c>
      <c r="CF282" s="49">
        <f t="shared" si="2398"/>
        <v>0</v>
      </c>
      <c r="CG282" s="49">
        <f t="shared" si="2398"/>
        <v>0</v>
      </c>
      <c r="CH282" s="50">
        <f>IFERROR(SUM(CF282/CG282),0)</f>
        <v>0</v>
      </c>
      <c r="CI282" s="51">
        <f t="shared" ref="CI282:CJ282" si="2399">SUM(CI277:CI281)</f>
        <v>0</v>
      </c>
      <c r="CJ282" s="51">
        <f t="shared" si="2399"/>
        <v>0</v>
      </c>
      <c r="CK282" s="52">
        <f t="shared" si="430"/>
        <v>0</v>
      </c>
      <c r="CL282" s="23"/>
      <c r="CM282" s="49">
        <f t="shared" ref="CM282:CO282" si="2400">SUM(CM277:CM281)</f>
        <v>0</v>
      </c>
      <c r="CN282" s="49">
        <f t="shared" si="2400"/>
        <v>0</v>
      </c>
      <c r="CO282" s="49">
        <f t="shared" si="2400"/>
        <v>0</v>
      </c>
      <c r="CP282" s="50">
        <f>IFERROR(SUM(CN282/CO282),0)</f>
        <v>0</v>
      </c>
      <c r="CQ282" s="51">
        <f t="shared" ref="CQ282:CR282" si="2401">SUM(CQ277:CQ281)</f>
        <v>0</v>
      </c>
      <c r="CR282" s="51">
        <f t="shared" si="2401"/>
        <v>0</v>
      </c>
      <c r="CS282" s="52">
        <f t="shared" si="431"/>
        <v>0</v>
      </c>
      <c r="CT282" s="23"/>
      <c r="CU282" s="49">
        <f t="shared" ref="CU282:CW282" si="2402">SUM(CU277:CU281)</f>
        <v>0</v>
      </c>
      <c r="CV282" s="49">
        <f t="shared" si="2402"/>
        <v>0</v>
      </c>
      <c r="CW282" s="49">
        <f t="shared" si="2402"/>
        <v>0</v>
      </c>
      <c r="CX282" s="50">
        <f>IFERROR(SUM(CV282/CW282),0)</f>
        <v>0</v>
      </c>
      <c r="CY282" s="51">
        <f t="shared" ref="CY282:CZ282" si="2403">SUM(CY277:CY281)</f>
        <v>0</v>
      </c>
      <c r="CZ282" s="51">
        <f t="shared" si="2403"/>
        <v>0</v>
      </c>
      <c r="DA282" s="52">
        <f t="shared" si="1625"/>
        <v>0</v>
      </c>
      <c r="DB282" s="23"/>
      <c r="DC282" s="49">
        <f t="shared" ref="DC282:DE282" si="2404">SUM(DC277:DC281)</f>
        <v>0</v>
      </c>
      <c r="DD282" s="49">
        <f t="shared" si="2404"/>
        <v>0</v>
      </c>
      <c r="DE282" s="49">
        <f t="shared" si="2404"/>
        <v>0</v>
      </c>
      <c r="DF282" s="50">
        <f>IFERROR(SUM(DD282/DE282),0)</f>
        <v>0</v>
      </c>
      <c r="DG282" s="51">
        <f t="shared" ref="DG282:DH282" si="2405">SUM(DG277:DG281)</f>
        <v>0</v>
      </c>
      <c r="DH282" s="51">
        <f t="shared" si="2405"/>
        <v>0</v>
      </c>
      <c r="DI282" s="52">
        <f t="shared" si="433"/>
        <v>0</v>
      </c>
      <c r="DJ282" s="23"/>
      <c r="DK282" s="49">
        <f t="shared" ref="DK282:DM282" si="2406">SUM(DK277:DK281)</f>
        <v>0</v>
      </c>
      <c r="DL282" s="49">
        <f t="shared" si="2406"/>
        <v>0</v>
      </c>
      <c r="DM282" s="49">
        <f t="shared" si="2406"/>
        <v>0</v>
      </c>
      <c r="DN282" s="50">
        <f>IFERROR(SUM(DL282/DM282),0)</f>
        <v>0</v>
      </c>
      <c r="DO282" s="51">
        <f t="shared" ref="DO282:DP282" si="2407">SUM(DO277:DO281)</f>
        <v>0</v>
      </c>
      <c r="DP282" s="51">
        <f t="shared" si="2407"/>
        <v>0</v>
      </c>
      <c r="DQ282" s="52">
        <f t="shared" si="434"/>
        <v>0</v>
      </c>
      <c r="DR282" s="23"/>
      <c r="DS282" s="49">
        <f t="shared" ref="DS282:DU282" si="2408">SUM(DS277:DS281)</f>
        <v>0</v>
      </c>
      <c r="DT282" s="49">
        <f t="shared" si="2408"/>
        <v>0</v>
      </c>
      <c r="DU282" s="49">
        <f t="shared" si="2408"/>
        <v>0</v>
      </c>
      <c r="DV282" s="50">
        <f>IFERROR(SUM(DT282/DU282),0)</f>
        <v>0</v>
      </c>
      <c r="DW282" s="51">
        <f t="shared" ref="DW282:DX282" si="2409">SUM(DW277:DW281)</f>
        <v>0</v>
      </c>
      <c r="DX282" s="51">
        <f t="shared" si="2409"/>
        <v>0</v>
      </c>
      <c r="DY282" s="52">
        <f t="shared" si="435"/>
        <v>0</v>
      </c>
      <c r="DZ282" s="23"/>
      <c r="EA282" s="49">
        <f t="shared" ref="EA282:EC282" si="2410">SUM(EA277:EA281)</f>
        <v>0</v>
      </c>
      <c r="EB282" s="49">
        <f t="shared" si="2410"/>
        <v>0</v>
      </c>
      <c r="EC282" s="49">
        <f t="shared" si="2410"/>
        <v>0</v>
      </c>
      <c r="ED282" s="50">
        <f>IFERROR(SUM(EB282/EC282),0)</f>
        <v>0</v>
      </c>
      <c r="EE282" s="51">
        <f t="shared" ref="EE282:EF282" si="2411">SUM(EE277:EE281)</f>
        <v>0</v>
      </c>
      <c r="EF282" s="51">
        <f t="shared" si="2411"/>
        <v>0</v>
      </c>
      <c r="EG282" s="52">
        <f t="shared" si="436"/>
        <v>0</v>
      </c>
      <c r="EH282" s="23"/>
      <c r="EI282" s="49">
        <f t="shared" ref="EI282:EK282" si="2412">SUM(EI277:EI281)</f>
        <v>0</v>
      </c>
      <c r="EJ282" s="49">
        <f t="shared" si="2412"/>
        <v>0</v>
      </c>
      <c r="EK282" s="49">
        <f t="shared" si="2412"/>
        <v>0</v>
      </c>
      <c r="EL282" s="50">
        <f>IFERROR(SUM(EJ282/EK282),0)</f>
        <v>0</v>
      </c>
      <c r="EM282" s="51">
        <f t="shared" ref="EM282:EN282" si="2413">SUM(EM277:EM281)</f>
        <v>0</v>
      </c>
      <c r="EN282" s="51">
        <f t="shared" si="2413"/>
        <v>0</v>
      </c>
      <c r="EO282" s="52">
        <f t="shared" si="840"/>
        <v>0</v>
      </c>
      <c r="EP282" s="23"/>
      <c r="EQ282" s="49">
        <f t="shared" ref="EQ282:ES282" si="2414">SUM(EQ277:EQ281)</f>
        <v>0</v>
      </c>
      <c r="ER282" s="49">
        <f t="shared" si="2414"/>
        <v>0</v>
      </c>
      <c r="ES282" s="49">
        <f t="shared" si="2414"/>
        <v>0</v>
      </c>
      <c r="ET282" s="50">
        <f>IFERROR(SUM(ER282/ES282),0)</f>
        <v>0</v>
      </c>
      <c r="EU282" s="51">
        <f t="shared" ref="EU282:EV282" si="2415">SUM(EU277:EU281)</f>
        <v>0</v>
      </c>
      <c r="EV282" s="51">
        <f t="shared" si="2415"/>
        <v>0</v>
      </c>
      <c r="EW282" s="52">
        <f t="shared" si="438"/>
        <v>0</v>
      </c>
      <c r="EX282" s="23"/>
      <c r="EY282" s="49">
        <f t="shared" ref="EY282:FA282" si="2416">SUM(EY277:EY281)</f>
        <v>0</v>
      </c>
      <c r="EZ282" s="49">
        <f t="shared" si="2416"/>
        <v>0</v>
      </c>
      <c r="FA282" s="49">
        <f t="shared" si="2416"/>
        <v>0</v>
      </c>
      <c r="FB282" s="50">
        <f>IFERROR(SUM(EZ282/FA282),0)</f>
        <v>0</v>
      </c>
      <c r="FC282" s="51">
        <f t="shared" ref="FC282:FD282" si="2417">SUM(FC277:FC281)</f>
        <v>0</v>
      </c>
      <c r="FD282" s="51">
        <f t="shared" si="2417"/>
        <v>0</v>
      </c>
      <c r="FE282" s="52">
        <f t="shared" si="439"/>
        <v>0</v>
      </c>
      <c r="FF282" s="23"/>
      <c r="FG282" s="49">
        <f t="shared" ref="FG282:FI282" si="2418">SUM(FG277:FG281)</f>
        <v>0</v>
      </c>
      <c r="FH282" s="49">
        <f t="shared" si="2418"/>
        <v>0</v>
      </c>
      <c r="FI282" s="49">
        <f t="shared" si="2418"/>
        <v>0</v>
      </c>
      <c r="FJ282" s="50">
        <f>IFERROR(SUM(FH282/FI282),0)</f>
        <v>0</v>
      </c>
      <c r="FK282" s="51">
        <f t="shared" ref="FK282:FL282" si="2419">SUM(FK277:FK281)</f>
        <v>0</v>
      </c>
      <c r="FL282" s="51">
        <f t="shared" si="2419"/>
        <v>0</v>
      </c>
      <c r="FM282" s="52">
        <f t="shared" si="440"/>
        <v>0</v>
      </c>
      <c r="FN282" s="23"/>
    </row>
    <row r="283" spans="1:170" ht="16">
      <c r="A283" s="41">
        <v>42685</v>
      </c>
      <c r="B283" s="23"/>
      <c r="C283" s="42"/>
      <c r="D283" s="42"/>
      <c r="E283" s="42"/>
      <c r="F283" s="43"/>
      <c r="G283" s="44"/>
      <c r="H283" s="44"/>
      <c r="I283" s="45">
        <f t="shared" si="420"/>
        <v>0</v>
      </c>
      <c r="J283" s="23"/>
      <c r="K283" s="42"/>
      <c r="L283" s="42"/>
      <c r="M283" s="42"/>
      <c r="N283" s="43"/>
      <c r="O283" s="44"/>
      <c r="P283" s="44"/>
      <c r="Q283" s="45">
        <f t="shared" si="421"/>
        <v>0</v>
      </c>
      <c r="R283" s="23"/>
      <c r="S283" s="42"/>
      <c r="T283" s="42"/>
      <c r="U283" s="42"/>
      <c r="V283" s="43"/>
      <c r="W283" s="44"/>
      <c r="X283" s="44"/>
      <c r="Y283" s="45">
        <f t="shared" si="422"/>
        <v>0</v>
      </c>
      <c r="Z283" s="23"/>
      <c r="AA283" s="42"/>
      <c r="AB283" s="42"/>
      <c r="AC283" s="42"/>
      <c r="AD283" s="43"/>
      <c r="AE283" s="44"/>
      <c r="AF283" s="44"/>
      <c r="AG283" s="45">
        <f t="shared" si="423"/>
        <v>0</v>
      </c>
      <c r="AH283" s="23"/>
      <c r="AI283" s="42"/>
      <c r="AJ283" s="42"/>
      <c r="AK283" s="42"/>
      <c r="AL283" s="43"/>
      <c r="AM283" s="44"/>
      <c r="AN283" s="44"/>
      <c r="AO283" s="45">
        <f t="shared" si="1915"/>
        <v>0</v>
      </c>
      <c r="AP283" s="23"/>
      <c r="AQ283" s="42"/>
      <c r="AR283" s="42"/>
      <c r="AS283" s="42"/>
      <c r="AT283" s="43"/>
      <c r="AU283" s="44"/>
      <c r="AV283" s="44"/>
      <c r="AW283" s="45">
        <f t="shared" si="425"/>
        <v>0</v>
      </c>
      <c r="AX283" s="23"/>
      <c r="AY283" s="42"/>
      <c r="AZ283" s="42"/>
      <c r="BA283" s="42"/>
      <c r="BB283" s="43"/>
      <c r="BC283" s="44"/>
      <c r="BD283" s="44"/>
      <c r="BE283" s="45">
        <f t="shared" si="426"/>
        <v>0</v>
      </c>
      <c r="BF283" s="23"/>
      <c r="BG283" s="137"/>
      <c r="BH283" s="137"/>
      <c r="BI283" s="137"/>
      <c r="BJ283" s="43"/>
      <c r="BK283" s="152"/>
      <c r="BL283" s="152"/>
      <c r="BM283" s="45">
        <f t="shared" si="427"/>
        <v>0</v>
      </c>
      <c r="BN283" s="23"/>
      <c r="BO283" s="42"/>
      <c r="BP283" s="42"/>
      <c r="BQ283" s="42"/>
      <c r="BR283" s="43"/>
      <c r="BS283" s="44"/>
      <c r="BT283" s="44"/>
      <c r="BU283" s="45">
        <f t="shared" si="1616"/>
        <v>0</v>
      </c>
      <c r="BV283" s="23"/>
      <c r="BW283" s="42"/>
      <c r="BX283" s="42"/>
      <c r="BY283" s="42"/>
      <c r="BZ283" s="43"/>
      <c r="CA283" s="44"/>
      <c r="CB283" s="44"/>
      <c r="CC283" s="45">
        <f t="shared" si="429"/>
        <v>0</v>
      </c>
      <c r="CD283" s="23"/>
      <c r="CE283" s="137"/>
      <c r="CF283" s="137"/>
      <c r="CG283" s="137"/>
      <c r="CH283" s="43"/>
      <c r="CI283" s="152"/>
      <c r="CJ283" s="152"/>
      <c r="CK283" s="45">
        <f t="shared" si="430"/>
        <v>0</v>
      </c>
      <c r="CL283" s="23"/>
      <c r="CM283" s="137"/>
      <c r="CN283" s="137"/>
      <c r="CO283" s="137"/>
      <c r="CP283" s="43"/>
      <c r="CQ283" s="152"/>
      <c r="CR283" s="152"/>
      <c r="CS283" s="45">
        <f t="shared" si="431"/>
        <v>0</v>
      </c>
      <c r="CT283" s="23"/>
      <c r="CU283" s="42"/>
      <c r="CV283" s="42"/>
      <c r="CW283" s="42"/>
      <c r="CX283" s="46"/>
      <c r="CY283" s="44"/>
      <c r="CZ283" s="44"/>
      <c r="DA283" s="45">
        <f t="shared" si="1625"/>
        <v>0</v>
      </c>
      <c r="DB283" s="23"/>
      <c r="DC283" s="137"/>
      <c r="DD283" s="137"/>
      <c r="DE283" s="137"/>
      <c r="DF283" s="43"/>
      <c r="DG283" s="152"/>
      <c r="DH283" s="152"/>
      <c r="DI283" s="45">
        <f t="shared" si="433"/>
        <v>0</v>
      </c>
      <c r="DJ283" s="23"/>
      <c r="DK283" s="137"/>
      <c r="DL283" s="137"/>
      <c r="DM283" s="137"/>
      <c r="DN283" s="43"/>
      <c r="DO283" s="152"/>
      <c r="DP283" s="152"/>
      <c r="DQ283" s="45">
        <f t="shared" si="434"/>
        <v>0</v>
      </c>
      <c r="DR283" s="23"/>
      <c r="DS283" s="137"/>
      <c r="DT283" s="137"/>
      <c r="DU283" s="137"/>
      <c r="DV283" s="43"/>
      <c r="DW283" s="152"/>
      <c r="DX283" s="152"/>
      <c r="DY283" s="45">
        <f t="shared" si="435"/>
        <v>0</v>
      </c>
      <c r="DZ283" s="23"/>
      <c r="EA283" s="137"/>
      <c r="EB283" s="137"/>
      <c r="EC283" s="137"/>
      <c r="ED283" s="43"/>
      <c r="EE283" s="152"/>
      <c r="EF283" s="152"/>
      <c r="EG283" s="45">
        <f t="shared" si="436"/>
        <v>0</v>
      </c>
      <c r="EH283" s="23"/>
      <c r="EI283" s="137"/>
      <c r="EJ283" s="137"/>
      <c r="EK283" s="137"/>
      <c r="EL283" s="43"/>
      <c r="EM283" s="152"/>
      <c r="EN283" s="152"/>
      <c r="EO283" s="45">
        <f t="shared" si="840"/>
        <v>0</v>
      </c>
      <c r="EP283" s="23"/>
      <c r="EQ283" s="137"/>
      <c r="ER283" s="137"/>
      <c r="ES283" s="137"/>
      <c r="ET283" s="43"/>
      <c r="EU283" s="152"/>
      <c r="EV283" s="152"/>
      <c r="EW283" s="45">
        <f t="shared" si="438"/>
        <v>0</v>
      </c>
      <c r="EX283" s="23"/>
      <c r="EY283" s="137"/>
      <c r="EZ283" s="137"/>
      <c r="FA283" s="137"/>
      <c r="FB283" s="43"/>
      <c r="FC283" s="152"/>
      <c r="FD283" s="152"/>
      <c r="FE283" s="45">
        <f t="shared" si="439"/>
        <v>0</v>
      </c>
      <c r="FF283" s="23"/>
      <c r="FG283" s="137"/>
      <c r="FH283" s="137"/>
      <c r="FI283" s="137"/>
      <c r="FJ283" s="43"/>
      <c r="FK283" s="152"/>
      <c r="FL283" s="152"/>
      <c r="FM283" s="45">
        <f t="shared" si="440"/>
        <v>0</v>
      </c>
      <c r="FN283" s="23"/>
    </row>
    <row r="284" spans="1:170" ht="16">
      <c r="A284" s="41">
        <v>42686</v>
      </c>
      <c r="B284" s="23"/>
      <c r="C284" s="42"/>
      <c r="D284" s="42"/>
      <c r="E284" s="42"/>
      <c r="F284" s="43"/>
      <c r="G284" s="44"/>
      <c r="H284" s="44"/>
      <c r="I284" s="45">
        <f t="shared" si="420"/>
        <v>0</v>
      </c>
      <c r="J284" s="23"/>
      <c r="K284" s="42"/>
      <c r="L284" s="42"/>
      <c r="M284" s="42"/>
      <c r="N284" s="43"/>
      <c r="O284" s="44"/>
      <c r="P284" s="44"/>
      <c r="Q284" s="45">
        <f t="shared" si="421"/>
        <v>0</v>
      </c>
      <c r="R284" s="23"/>
      <c r="S284" s="42"/>
      <c r="T284" s="42"/>
      <c r="U284" s="42"/>
      <c r="V284" s="43"/>
      <c r="W284" s="44"/>
      <c r="X284" s="44"/>
      <c r="Y284" s="45">
        <f t="shared" si="422"/>
        <v>0</v>
      </c>
      <c r="Z284" s="23"/>
      <c r="AA284" s="42"/>
      <c r="AB284" s="42"/>
      <c r="AC284" s="42"/>
      <c r="AD284" s="46"/>
      <c r="AE284" s="44"/>
      <c r="AF284" s="44"/>
      <c r="AG284" s="45">
        <f t="shared" si="423"/>
        <v>0</v>
      </c>
      <c r="AH284" s="23"/>
      <c r="AI284" s="42"/>
      <c r="AJ284" s="42"/>
      <c r="AK284" s="42"/>
      <c r="AL284" s="43"/>
      <c r="AM284" s="44"/>
      <c r="AN284" s="44"/>
      <c r="AO284" s="45">
        <f t="shared" si="1915"/>
        <v>0</v>
      </c>
      <c r="AP284" s="23"/>
      <c r="AQ284" s="42"/>
      <c r="AR284" s="42"/>
      <c r="AS284" s="42"/>
      <c r="AT284" s="43"/>
      <c r="AU284" s="44"/>
      <c r="AV284" s="44"/>
      <c r="AW284" s="45">
        <f t="shared" si="425"/>
        <v>0</v>
      </c>
      <c r="AX284" s="23"/>
      <c r="AY284" s="42"/>
      <c r="AZ284" s="42"/>
      <c r="BA284" s="42"/>
      <c r="BB284" s="43"/>
      <c r="BC284" s="44"/>
      <c r="BD284" s="44"/>
      <c r="BE284" s="45">
        <f t="shared" si="426"/>
        <v>0</v>
      </c>
      <c r="BF284" s="23"/>
      <c r="BG284" s="42"/>
      <c r="BH284" s="42"/>
      <c r="BI284" s="42"/>
      <c r="BJ284" s="43"/>
      <c r="BK284" s="44"/>
      <c r="BL284" s="44"/>
      <c r="BM284" s="45">
        <f t="shared" si="427"/>
        <v>0</v>
      </c>
      <c r="BN284" s="23"/>
      <c r="BO284" s="42"/>
      <c r="BP284" s="42"/>
      <c r="BQ284" s="42"/>
      <c r="BR284" s="43"/>
      <c r="BS284" s="44"/>
      <c r="BT284" s="44"/>
      <c r="BU284" s="45">
        <f t="shared" si="1616"/>
        <v>0</v>
      </c>
      <c r="BV284" s="23"/>
      <c r="BW284" s="42"/>
      <c r="BX284" s="42"/>
      <c r="BY284" s="42"/>
      <c r="BZ284" s="43"/>
      <c r="CA284" s="44"/>
      <c r="CB284" s="44"/>
      <c r="CC284" s="45">
        <f t="shared" si="429"/>
        <v>0</v>
      </c>
      <c r="CD284" s="23"/>
      <c r="CE284" s="137"/>
      <c r="CF284" s="137"/>
      <c r="CG284" s="137"/>
      <c r="CH284" s="43"/>
      <c r="CI284" s="152"/>
      <c r="CJ284" s="152"/>
      <c r="CK284" s="45">
        <f t="shared" si="430"/>
        <v>0</v>
      </c>
      <c r="CL284" s="23"/>
      <c r="CM284" s="137"/>
      <c r="CN284" s="137"/>
      <c r="CO284" s="137"/>
      <c r="CP284" s="43"/>
      <c r="CQ284" s="152"/>
      <c r="CR284" s="152"/>
      <c r="CS284" s="45">
        <f t="shared" si="431"/>
        <v>0</v>
      </c>
      <c r="CT284" s="23"/>
      <c r="CU284" s="42"/>
      <c r="CV284" s="42"/>
      <c r="CW284" s="42"/>
      <c r="CX284" s="43"/>
      <c r="CY284" s="44"/>
      <c r="CZ284" s="44"/>
      <c r="DA284" s="45">
        <f t="shared" si="1625"/>
        <v>0</v>
      </c>
      <c r="DB284" s="23"/>
      <c r="DC284" s="137"/>
      <c r="DD284" s="137"/>
      <c r="DE284" s="137"/>
      <c r="DF284" s="43"/>
      <c r="DG284" s="152"/>
      <c r="DH284" s="152"/>
      <c r="DI284" s="45">
        <f t="shared" si="433"/>
        <v>0</v>
      </c>
      <c r="DJ284" s="23"/>
      <c r="DK284" s="137"/>
      <c r="DL284" s="137"/>
      <c r="DM284" s="137"/>
      <c r="DN284" s="43"/>
      <c r="DO284" s="152"/>
      <c r="DP284" s="152"/>
      <c r="DQ284" s="45">
        <f t="shared" si="434"/>
        <v>0</v>
      </c>
      <c r="DR284" s="23"/>
      <c r="DS284" s="137"/>
      <c r="DT284" s="137"/>
      <c r="DU284" s="137"/>
      <c r="DV284" s="43"/>
      <c r="DW284" s="152"/>
      <c r="DX284" s="152"/>
      <c r="DY284" s="45">
        <f t="shared" si="435"/>
        <v>0</v>
      </c>
      <c r="DZ284" s="23"/>
      <c r="EA284" s="137"/>
      <c r="EB284" s="137"/>
      <c r="EC284" s="137"/>
      <c r="ED284" s="43"/>
      <c r="EE284" s="152"/>
      <c r="EF284" s="152"/>
      <c r="EG284" s="45">
        <f t="shared" si="436"/>
        <v>0</v>
      </c>
      <c r="EH284" s="23"/>
      <c r="EI284" s="137"/>
      <c r="EJ284" s="137"/>
      <c r="EK284" s="137"/>
      <c r="EL284" s="43"/>
      <c r="EM284" s="152"/>
      <c r="EN284" s="152"/>
      <c r="EO284" s="45">
        <f t="shared" si="840"/>
        <v>0</v>
      </c>
      <c r="EP284" s="23"/>
      <c r="EQ284" s="137"/>
      <c r="ER284" s="137"/>
      <c r="ES284" s="137"/>
      <c r="ET284" s="43"/>
      <c r="EU284" s="152"/>
      <c r="EV284" s="152"/>
      <c r="EW284" s="45">
        <f t="shared" si="438"/>
        <v>0</v>
      </c>
      <c r="EX284" s="23"/>
      <c r="EY284" s="137"/>
      <c r="EZ284" s="137"/>
      <c r="FA284" s="137"/>
      <c r="FB284" s="43"/>
      <c r="FC284" s="152"/>
      <c r="FD284" s="152"/>
      <c r="FE284" s="45">
        <f t="shared" si="439"/>
        <v>0</v>
      </c>
      <c r="FF284" s="23"/>
      <c r="FG284" s="137"/>
      <c r="FH284" s="137"/>
      <c r="FI284" s="137"/>
      <c r="FJ284" s="43"/>
      <c r="FK284" s="152"/>
      <c r="FL284" s="152"/>
      <c r="FM284" s="45">
        <f t="shared" si="440"/>
        <v>0</v>
      </c>
      <c r="FN284" s="23"/>
    </row>
    <row r="285" spans="1:170" ht="16">
      <c r="A285" s="41">
        <v>42687</v>
      </c>
      <c r="B285" s="23"/>
      <c r="C285" s="54"/>
      <c r="D285" s="54"/>
      <c r="E285" s="54"/>
      <c r="F285" s="148"/>
      <c r="G285" s="149"/>
      <c r="H285" s="149"/>
      <c r="I285" s="411">
        <f t="shared" si="420"/>
        <v>0</v>
      </c>
      <c r="J285" s="23"/>
      <c r="K285" s="54"/>
      <c r="L285" s="54"/>
      <c r="M285" s="54"/>
      <c r="N285" s="148"/>
      <c r="O285" s="149"/>
      <c r="P285" s="149"/>
      <c r="Q285" s="411">
        <f t="shared" si="421"/>
        <v>0</v>
      </c>
      <c r="R285" s="23"/>
      <c r="S285" s="54"/>
      <c r="T285" s="54"/>
      <c r="U285" s="54"/>
      <c r="V285" s="148"/>
      <c r="W285" s="149"/>
      <c r="X285" s="149"/>
      <c r="Y285" s="411">
        <f t="shared" si="422"/>
        <v>0</v>
      </c>
      <c r="Z285" s="23"/>
      <c r="AA285" s="54"/>
      <c r="AB285" s="54"/>
      <c r="AC285" s="54"/>
      <c r="AD285" s="151"/>
      <c r="AE285" s="149"/>
      <c r="AF285" s="149"/>
      <c r="AG285" s="411">
        <f t="shared" si="423"/>
        <v>0</v>
      </c>
      <c r="AH285" s="23"/>
      <c r="AI285" s="54"/>
      <c r="AJ285" s="54"/>
      <c r="AK285" s="54"/>
      <c r="AL285" s="151"/>
      <c r="AM285" s="149"/>
      <c r="AN285" s="149"/>
      <c r="AO285" s="411">
        <f t="shared" si="1915"/>
        <v>0</v>
      </c>
      <c r="AP285" s="23"/>
      <c r="AQ285" s="54"/>
      <c r="AR285" s="54"/>
      <c r="AS285" s="54"/>
      <c r="AT285" s="148"/>
      <c r="AU285" s="149"/>
      <c r="AV285" s="149"/>
      <c r="AW285" s="411">
        <f t="shared" si="425"/>
        <v>0</v>
      </c>
      <c r="AX285" s="23"/>
      <c r="AY285" s="54"/>
      <c r="AZ285" s="54"/>
      <c r="BA285" s="54"/>
      <c r="BB285" s="148"/>
      <c r="BC285" s="149"/>
      <c r="BD285" s="149"/>
      <c r="BE285" s="411">
        <f t="shared" si="426"/>
        <v>0</v>
      </c>
      <c r="BF285" s="23"/>
      <c r="BG285" s="54"/>
      <c r="BH285" s="54"/>
      <c r="BI285" s="54"/>
      <c r="BJ285" s="151"/>
      <c r="BK285" s="149"/>
      <c r="BL285" s="149"/>
      <c r="BM285" s="411">
        <f t="shared" si="427"/>
        <v>0</v>
      </c>
      <c r="BN285" s="23"/>
      <c r="BO285" s="54"/>
      <c r="BP285" s="54"/>
      <c r="BQ285" s="54"/>
      <c r="BR285" s="148"/>
      <c r="BS285" s="149"/>
      <c r="BT285" s="149"/>
      <c r="BU285" s="411">
        <f t="shared" si="1616"/>
        <v>0</v>
      </c>
      <c r="BV285" s="23"/>
      <c r="BW285" s="54"/>
      <c r="BX285" s="54"/>
      <c r="BY285" s="54"/>
      <c r="BZ285" s="151"/>
      <c r="CA285" s="149"/>
      <c r="CB285" s="149"/>
      <c r="CC285" s="411">
        <f t="shared" si="429"/>
        <v>0</v>
      </c>
      <c r="CD285" s="23"/>
      <c r="CE285" s="54"/>
      <c r="CF285" s="54"/>
      <c r="CG285" s="54"/>
      <c r="CH285" s="148"/>
      <c r="CI285" s="149"/>
      <c r="CJ285" s="149"/>
      <c r="CK285" s="411">
        <f t="shared" si="430"/>
        <v>0</v>
      </c>
      <c r="CL285" s="23"/>
      <c r="CM285" s="54"/>
      <c r="CN285" s="54"/>
      <c r="CO285" s="54"/>
      <c r="CP285" s="148"/>
      <c r="CQ285" s="149"/>
      <c r="CR285" s="149"/>
      <c r="CS285" s="411">
        <f t="shared" si="431"/>
        <v>0</v>
      </c>
      <c r="CT285" s="23"/>
      <c r="CU285" s="54"/>
      <c r="CV285" s="54"/>
      <c r="CW285" s="54"/>
      <c r="CX285" s="148"/>
      <c r="CY285" s="149"/>
      <c r="CZ285" s="149"/>
      <c r="DA285" s="411">
        <f t="shared" si="1625"/>
        <v>0</v>
      </c>
      <c r="DB285" s="23"/>
      <c r="DC285" s="54"/>
      <c r="DD285" s="54"/>
      <c r="DE285" s="54"/>
      <c r="DF285" s="148"/>
      <c r="DG285" s="149"/>
      <c r="DH285" s="149"/>
      <c r="DI285" s="411">
        <f t="shared" si="433"/>
        <v>0</v>
      </c>
      <c r="DJ285" s="23"/>
      <c r="DK285" s="54"/>
      <c r="DL285" s="54"/>
      <c r="DM285" s="54"/>
      <c r="DN285" s="148"/>
      <c r="DO285" s="149"/>
      <c r="DP285" s="149"/>
      <c r="DQ285" s="411">
        <f t="shared" si="434"/>
        <v>0</v>
      </c>
      <c r="DR285" s="23"/>
      <c r="DS285" s="54"/>
      <c r="DT285" s="54"/>
      <c r="DU285" s="54"/>
      <c r="DV285" s="148"/>
      <c r="DW285" s="149"/>
      <c r="DX285" s="149"/>
      <c r="DY285" s="411">
        <f t="shared" si="435"/>
        <v>0</v>
      </c>
      <c r="DZ285" s="23"/>
      <c r="EA285" s="54"/>
      <c r="EB285" s="54"/>
      <c r="EC285" s="54"/>
      <c r="ED285" s="148"/>
      <c r="EE285" s="149"/>
      <c r="EF285" s="149"/>
      <c r="EG285" s="411">
        <f t="shared" si="436"/>
        <v>0</v>
      </c>
      <c r="EH285" s="23"/>
      <c r="EI285" s="54"/>
      <c r="EJ285" s="54"/>
      <c r="EK285" s="54"/>
      <c r="EL285" s="148"/>
      <c r="EM285" s="149"/>
      <c r="EN285" s="149"/>
      <c r="EO285" s="411">
        <f t="shared" si="840"/>
        <v>0</v>
      </c>
      <c r="EP285" s="23"/>
      <c r="EQ285" s="54"/>
      <c r="ER285" s="54"/>
      <c r="ES285" s="54"/>
      <c r="ET285" s="148"/>
      <c r="EU285" s="149"/>
      <c r="EV285" s="149"/>
      <c r="EW285" s="411">
        <f t="shared" si="438"/>
        <v>0</v>
      </c>
      <c r="EX285" s="23"/>
      <c r="EY285" s="54"/>
      <c r="EZ285" s="54"/>
      <c r="FA285" s="54"/>
      <c r="FB285" s="148"/>
      <c r="FC285" s="149"/>
      <c r="FD285" s="149"/>
      <c r="FE285" s="411">
        <f t="shared" si="439"/>
        <v>0</v>
      </c>
      <c r="FF285" s="23"/>
      <c r="FG285" s="54"/>
      <c r="FH285" s="54"/>
      <c r="FI285" s="54"/>
      <c r="FJ285" s="148"/>
      <c r="FK285" s="149"/>
      <c r="FL285" s="149"/>
      <c r="FM285" s="411">
        <f t="shared" si="440"/>
        <v>0</v>
      </c>
      <c r="FN285" s="23"/>
    </row>
    <row r="286" spans="1:170" ht="16">
      <c r="A286" s="41">
        <v>42688</v>
      </c>
      <c r="B286" s="23"/>
      <c r="C286" s="54"/>
      <c r="D286" s="54"/>
      <c r="E286" s="54"/>
      <c r="F286" s="148"/>
      <c r="G286" s="149"/>
      <c r="H286" s="149"/>
      <c r="I286" s="411">
        <f t="shared" si="420"/>
        <v>0</v>
      </c>
      <c r="J286" s="23"/>
      <c r="K286" s="54"/>
      <c r="L286" s="54"/>
      <c r="M286" s="54"/>
      <c r="N286" s="148"/>
      <c r="O286" s="149"/>
      <c r="P286" s="149"/>
      <c r="Q286" s="411">
        <f t="shared" si="421"/>
        <v>0</v>
      </c>
      <c r="R286" s="23"/>
      <c r="S286" s="54"/>
      <c r="T286" s="54"/>
      <c r="U286" s="54"/>
      <c r="V286" s="148"/>
      <c r="W286" s="149"/>
      <c r="X286" s="149"/>
      <c r="Y286" s="411">
        <f t="shared" si="422"/>
        <v>0</v>
      </c>
      <c r="Z286" s="23"/>
      <c r="AA286" s="54"/>
      <c r="AB286" s="54"/>
      <c r="AC286" s="54"/>
      <c r="AD286" s="148"/>
      <c r="AE286" s="149"/>
      <c r="AF286" s="149"/>
      <c r="AG286" s="411">
        <f t="shared" si="423"/>
        <v>0</v>
      </c>
      <c r="AH286" s="23"/>
      <c r="AI286" s="54"/>
      <c r="AJ286" s="54"/>
      <c r="AK286" s="54"/>
      <c r="AL286" s="148"/>
      <c r="AM286" s="149"/>
      <c r="AN286" s="149"/>
      <c r="AO286" s="411">
        <f t="shared" si="1915"/>
        <v>0</v>
      </c>
      <c r="AP286" s="23"/>
      <c r="AQ286" s="54"/>
      <c r="AR286" s="54"/>
      <c r="AS286" s="54"/>
      <c r="AT286" s="148"/>
      <c r="AU286" s="149"/>
      <c r="AV286" s="149"/>
      <c r="AW286" s="411">
        <f t="shared" si="425"/>
        <v>0</v>
      </c>
      <c r="AX286" s="23"/>
      <c r="AY286" s="54"/>
      <c r="AZ286" s="54"/>
      <c r="BA286" s="54"/>
      <c r="BB286" s="148"/>
      <c r="BC286" s="149"/>
      <c r="BD286" s="149"/>
      <c r="BE286" s="411">
        <f t="shared" si="426"/>
        <v>0</v>
      </c>
      <c r="BF286" s="23"/>
      <c r="BG286" s="54"/>
      <c r="BH286" s="54"/>
      <c r="BI286" s="54"/>
      <c r="BJ286" s="148"/>
      <c r="BK286" s="149"/>
      <c r="BL286" s="149"/>
      <c r="BM286" s="411">
        <f t="shared" si="427"/>
        <v>0</v>
      </c>
      <c r="BN286" s="23"/>
      <c r="BO286" s="54"/>
      <c r="BP286" s="54"/>
      <c r="BQ286" s="54"/>
      <c r="BR286" s="148"/>
      <c r="BS286" s="149"/>
      <c r="BT286" s="149"/>
      <c r="BU286" s="411">
        <f t="shared" si="1616"/>
        <v>0</v>
      </c>
      <c r="BV286" s="23"/>
      <c r="BW286" s="54"/>
      <c r="BX286" s="54"/>
      <c r="BY286" s="54"/>
      <c r="BZ286" s="151"/>
      <c r="CA286" s="149"/>
      <c r="CB286" s="149"/>
      <c r="CC286" s="411">
        <f t="shared" si="429"/>
        <v>0</v>
      </c>
      <c r="CD286" s="23"/>
      <c r="CE286" s="54"/>
      <c r="CF286" s="54"/>
      <c r="CG286" s="54"/>
      <c r="CH286" s="148"/>
      <c r="CI286" s="149"/>
      <c r="CJ286" s="149"/>
      <c r="CK286" s="411">
        <f t="shared" si="430"/>
        <v>0</v>
      </c>
      <c r="CL286" s="23"/>
      <c r="CM286" s="54"/>
      <c r="CN286" s="54"/>
      <c r="CO286" s="54"/>
      <c r="CP286" s="148"/>
      <c r="CQ286" s="149"/>
      <c r="CR286" s="149"/>
      <c r="CS286" s="411">
        <f t="shared" si="431"/>
        <v>0</v>
      </c>
      <c r="CT286" s="23"/>
      <c r="CU286" s="54"/>
      <c r="CV286" s="54"/>
      <c r="CW286" s="54"/>
      <c r="CX286" s="148"/>
      <c r="CY286" s="149"/>
      <c r="CZ286" s="149"/>
      <c r="DA286" s="411">
        <f t="shared" si="1625"/>
        <v>0</v>
      </c>
      <c r="DB286" s="23"/>
      <c r="DC286" s="54"/>
      <c r="DD286" s="54"/>
      <c r="DE286" s="54"/>
      <c r="DF286" s="148"/>
      <c r="DG286" s="149"/>
      <c r="DH286" s="149"/>
      <c r="DI286" s="411">
        <f t="shared" si="433"/>
        <v>0</v>
      </c>
      <c r="DJ286" s="23"/>
      <c r="DK286" s="54"/>
      <c r="DL286" s="54"/>
      <c r="DM286" s="54"/>
      <c r="DN286" s="148"/>
      <c r="DO286" s="149"/>
      <c r="DP286" s="149"/>
      <c r="DQ286" s="411">
        <f t="shared" si="434"/>
        <v>0</v>
      </c>
      <c r="DR286" s="23"/>
      <c r="DS286" s="54"/>
      <c r="DT286" s="54"/>
      <c r="DU286" s="54"/>
      <c r="DV286" s="148"/>
      <c r="DW286" s="149"/>
      <c r="DX286" s="149"/>
      <c r="DY286" s="411">
        <f t="shared" si="435"/>
        <v>0</v>
      </c>
      <c r="DZ286" s="23"/>
      <c r="EA286" s="54"/>
      <c r="EB286" s="54"/>
      <c r="EC286" s="54"/>
      <c r="ED286" s="148"/>
      <c r="EE286" s="149"/>
      <c r="EF286" s="149"/>
      <c r="EG286" s="411">
        <f t="shared" si="436"/>
        <v>0</v>
      </c>
      <c r="EH286" s="23"/>
      <c r="EI286" s="54"/>
      <c r="EJ286" s="54"/>
      <c r="EK286" s="54"/>
      <c r="EL286" s="148"/>
      <c r="EM286" s="149"/>
      <c r="EN286" s="149"/>
      <c r="EO286" s="411">
        <f t="shared" si="840"/>
        <v>0</v>
      </c>
      <c r="EP286" s="23"/>
      <c r="EQ286" s="54"/>
      <c r="ER286" s="54"/>
      <c r="ES286" s="54"/>
      <c r="ET286" s="148"/>
      <c r="EU286" s="149"/>
      <c r="EV286" s="149"/>
      <c r="EW286" s="411">
        <f t="shared" si="438"/>
        <v>0</v>
      </c>
      <c r="EX286" s="23"/>
      <c r="EY286" s="54"/>
      <c r="EZ286" s="54"/>
      <c r="FA286" s="54"/>
      <c r="FB286" s="148"/>
      <c r="FC286" s="149"/>
      <c r="FD286" s="149"/>
      <c r="FE286" s="411">
        <f t="shared" si="439"/>
        <v>0</v>
      </c>
      <c r="FF286" s="23"/>
      <c r="FG286" s="54"/>
      <c r="FH286" s="54"/>
      <c r="FI286" s="54"/>
      <c r="FJ286" s="148"/>
      <c r="FK286" s="149"/>
      <c r="FL286" s="149"/>
      <c r="FM286" s="411">
        <f t="shared" si="440"/>
        <v>0</v>
      </c>
      <c r="FN286" s="23"/>
    </row>
    <row r="287" spans="1:170" ht="16">
      <c r="A287" s="41">
        <v>42689</v>
      </c>
      <c r="B287" s="23"/>
      <c r="C287" s="54"/>
      <c r="D287" s="54"/>
      <c r="E287" s="54"/>
      <c r="F287" s="148"/>
      <c r="G287" s="149"/>
      <c r="H287" s="149"/>
      <c r="I287" s="411">
        <f t="shared" si="420"/>
        <v>0</v>
      </c>
      <c r="J287" s="23"/>
      <c r="K287" s="54"/>
      <c r="L287" s="54"/>
      <c r="M287" s="54"/>
      <c r="N287" s="148"/>
      <c r="O287" s="149"/>
      <c r="P287" s="149"/>
      <c r="Q287" s="411">
        <f t="shared" si="421"/>
        <v>0</v>
      </c>
      <c r="R287" s="23"/>
      <c r="S287" s="54"/>
      <c r="T287" s="54"/>
      <c r="U287" s="54"/>
      <c r="V287" s="148"/>
      <c r="W287" s="149"/>
      <c r="X287" s="149"/>
      <c r="Y287" s="411">
        <f t="shared" si="422"/>
        <v>0</v>
      </c>
      <c r="Z287" s="23"/>
      <c r="AA287" s="54"/>
      <c r="AB287" s="54"/>
      <c r="AC287" s="54"/>
      <c r="AD287" s="148"/>
      <c r="AE287" s="149"/>
      <c r="AF287" s="149"/>
      <c r="AG287" s="411">
        <f t="shared" si="423"/>
        <v>0</v>
      </c>
      <c r="AH287" s="23"/>
      <c r="AI287" s="54"/>
      <c r="AJ287" s="54"/>
      <c r="AK287" s="54"/>
      <c r="AL287" s="148"/>
      <c r="AM287" s="149"/>
      <c r="AN287" s="149"/>
      <c r="AO287" s="411">
        <f t="shared" si="1915"/>
        <v>0</v>
      </c>
      <c r="AP287" s="23"/>
      <c r="AQ287" s="54"/>
      <c r="AR287" s="54"/>
      <c r="AS287" s="54"/>
      <c r="AT287" s="148"/>
      <c r="AU287" s="149"/>
      <c r="AV287" s="149"/>
      <c r="AW287" s="411">
        <f t="shared" si="425"/>
        <v>0</v>
      </c>
      <c r="AX287" s="23"/>
      <c r="AY287" s="54"/>
      <c r="AZ287" s="54"/>
      <c r="BA287" s="54"/>
      <c r="BB287" s="148"/>
      <c r="BC287" s="149"/>
      <c r="BD287" s="149"/>
      <c r="BE287" s="411">
        <f t="shared" si="426"/>
        <v>0</v>
      </c>
      <c r="BF287" s="23"/>
      <c r="BG287" s="54"/>
      <c r="BH287" s="54"/>
      <c r="BI287" s="54"/>
      <c r="BJ287" s="148"/>
      <c r="BK287" s="149"/>
      <c r="BL287" s="149"/>
      <c r="BM287" s="411">
        <f t="shared" si="427"/>
        <v>0</v>
      </c>
      <c r="BN287" s="23"/>
      <c r="BO287" s="54"/>
      <c r="BP287" s="54"/>
      <c r="BQ287" s="54"/>
      <c r="BR287" s="148"/>
      <c r="BS287" s="149"/>
      <c r="BT287" s="149"/>
      <c r="BU287" s="411">
        <f t="shared" si="1616"/>
        <v>0</v>
      </c>
      <c r="BV287" s="23"/>
      <c r="BW287" s="54"/>
      <c r="BX287" s="54"/>
      <c r="BY287" s="54"/>
      <c r="BZ287" s="148"/>
      <c r="CA287" s="149"/>
      <c r="CB287" s="149"/>
      <c r="CC287" s="411">
        <f t="shared" si="429"/>
        <v>0</v>
      </c>
      <c r="CD287" s="23"/>
      <c r="CE287" s="54"/>
      <c r="CF287" s="54"/>
      <c r="CG287" s="54"/>
      <c r="CH287" s="148"/>
      <c r="CI287" s="149"/>
      <c r="CJ287" s="149"/>
      <c r="CK287" s="411">
        <f t="shared" si="430"/>
        <v>0</v>
      </c>
      <c r="CL287" s="23"/>
      <c r="CM287" s="54"/>
      <c r="CN287" s="54"/>
      <c r="CO287" s="54"/>
      <c r="CP287" s="148"/>
      <c r="CQ287" s="149"/>
      <c r="CR287" s="149"/>
      <c r="CS287" s="411">
        <f t="shared" si="431"/>
        <v>0</v>
      </c>
      <c r="CT287" s="23"/>
      <c r="CU287" s="54"/>
      <c r="CV287" s="54"/>
      <c r="CW287" s="54"/>
      <c r="CX287" s="148"/>
      <c r="CY287" s="149"/>
      <c r="CZ287" s="149"/>
      <c r="DA287" s="411">
        <f t="shared" si="1625"/>
        <v>0</v>
      </c>
      <c r="DB287" s="23"/>
      <c r="DC287" s="54"/>
      <c r="DD287" s="54"/>
      <c r="DE287" s="54"/>
      <c r="DF287" s="148"/>
      <c r="DG287" s="149"/>
      <c r="DH287" s="149"/>
      <c r="DI287" s="411">
        <f t="shared" si="433"/>
        <v>0</v>
      </c>
      <c r="DJ287" s="23"/>
      <c r="DK287" s="54"/>
      <c r="DL287" s="54"/>
      <c r="DM287" s="54"/>
      <c r="DN287" s="148"/>
      <c r="DO287" s="149"/>
      <c r="DP287" s="149"/>
      <c r="DQ287" s="411">
        <f t="shared" si="434"/>
        <v>0</v>
      </c>
      <c r="DR287" s="23"/>
      <c r="DS287" s="54"/>
      <c r="DT287" s="54"/>
      <c r="DU287" s="54"/>
      <c r="DV287" s="148"/>
      <c r="DW287" s="149"/>
      <c r="DX287" s="149"/>
      <c r="DY287" s="411">
        <f t="shared" si="435"/>
        <v>0</v>
      </c>
      <c r="DZ287" s="23"/>
      <c r="EA287" s="54"/>
      <c r="EB287" s="54"/>
      <c r="EC287" s="54"/>
      <c r="ED287" s="148"/>
      <c r="EE287" s="149"/>
      <c r="EF287" s="149"/>
      <c r="EG287" s="411">
        <f t="shared" si="436"/>
        <v>0</v>
      </c>
      <c r="EH287" s="23"/>
      <c r="EI287" s="54"/>
      <c r="EJ287" s="54"/>
      <c r="EK287" s="54"/>
      <c r="EL287" s="148"/>
      <c r="EM287" s="149"/>
      <c r="EN287" s="149"/>
      <c r="EO287" s="411">
        <f t="shared" si="840"/>
        <v>0</v>
      </c>
      <c r="EP287" s="23"/>
      <c r="EQ287" s="54"/>
      <c r="ER287" s="54"/>
      <c r="ES287" s="54"/>
      <c r="ET287" s="148"/>
      <c r="EU287" s="149"/>
      <c r="EV287" s="149"/>
      <c r="EW287" s="411">
        <f t="shared" si="438"/>
        <v>0</v>
      </c>
      <c r="EX287" s="23"/>
      <c r="EY287" s="54"/>
      <c r="EZ287" s="54"/>
      <c r="FA287" s="54"/>
      <c r="FB287" s="148"/>
      <c r="FC287" s="149"/>
      <c r="FD287" s="149"/>
      <c r="FE287" s="411">
        <f t="shared" si="439"/>
        <v>0</v>
      </c>
      <c r="FF287" s="23"/>
      <c r="FG287" s="54"/>
      <c r="FH287" s="54"/>
      <c r="FI287" s="54"/>
      <c r="FJ287" s="148"/>
      <c r="FK287" s="149"/>
      <c r="FL287" s="149"/>
      <c r="FM287" s="411">
        <f t="shared" si="440"/>
        <v>0</v>
      </c>
      <c r="FN287" s="23"/>
    </row>
    <row r="288" spans="1:170" ht="16">
      <c r="A288" s="48" t="s">
        <v>42</v>
      </c>
      <c r="B288" s="23"/>
      <c r="C288" s="49">
        <f t="shared" ref="C288:E288" si="2420">SUM(C283:C287)</f>
        <v>0</v>
      </c>
      <c r="D288" s="49">
        <f t="shared" si="2420"/>
        <v>0</v>
      </c>
      <c r="E288" s="49">
        <f t="shared" si="2420"/>
        <v>0</v>
      </c>
      <c r="F288" s="50">
        <f>IFERROR(SUM(D288/E288),0)</f>
        <v>0</v>
      </c>
      <c r="G288" s="51">
        <f t="shared" ref="G288:H288" si="2421">SUM(G283:G287)</f>
        <v>0</v>
      </c>
      <c r="H288" s="51">
        <f t="shared" si="2421"/>
        <v>0</v>
      </c>
      <c r="I288" s="52">
        <f t="shared" si="420"/>
        <v>0</v>
      </c>
      <c r="J288" s="23"/>
      <c r="K288" s="49">
        <f t="shared" ref="K288:M288" si="2422">SUM(K283:K287)</f>
        <v>0</v>
      </c>
      <c r="L288" s="49">
        <f t="shared" si="2422"/>
        <v>0</v>
      </c>
      <c r="M288" s="49">
        <f t="shared" si="2422"/>
        <v>0</v>
      </c>
      <c r="N288" s="50">
        <f>IFERROR(SUM(L288/M288),0)</f>
        <v>0</v>
      </c>
      <c r="O288" s="51">
        <f t="shared" ref="O288:P288" si="2423">SUM(O283:O287)</f>
        <v>0</v>
      </c>
      <c r="P288" s="51">
        <f t="shared" si="2423"/>
        <v>0</v>
      </c>
      <c r="Q288" s="52">
        <f t="shared" si="421"/>
        <v>0</v>
      </c>
      <c r="R288" s="23"/>
      <c r="S288" s="49">
        <f t="shared" ref="S288:U288" si="2424">SUM(S283:S287)</f>
        <v>0</v>
      </c>
      <c r="T288" s="49">
        <f t="shared" si="2424"/>
        <v>0</v>
      </c>
      <c r="U288" s="49">
        <f t="shared" si="2424"/>
        <v>0</v>
      </c>
      <c r="V288" s="50">
        <f>IFERROR(SUM(T288/U288),0)</f>
        <v>0</v>
      </c>
      <c r="W288" s="51">
        <f t="shared" ref="W288:X288" si="2425">SUM(W283:W287)</f>
        <v>0</v>
      </c>
      <c r="X288" s="51">
        <f t="shared" si="2425"/>
        <v>0</v>
      </c>
      <c r="Y288" s="52">
        <f t="shared" si="422"/>
        <v>0</v>
      </c>
      <c r="Z288" s="23"/>
      <c r="AA288" s="49">
        <f t="shared" ref="AA288:AC288" si="2426">SUM(AA283:AA287)</f>
        <v>0</v>
      </c>
      <c r="AB288" s="49">
        <f t="shared" si="2426"/>
        <v>0</v>
      </c>
      <c r="AC288" s="49">
        <f t="shared" si="2426"/>
        <v>0</v>
      </c>
      <c r="AD288" s="50">
        <f>IFERROR(SUM(AB288/AC288),0)</f>
        <v>0</v>
      </c>
      <c r="AE288" s="51">
        <f t="shared" ref="AE288:AF288" si="2427">SUM(AE283:AE287)</f>
        <v>0</v>
      </c>
      <c r="AF288" s="51">
        <f t="shared" si="2427"/>
        <v>0</v>
      </c>
      <c r="AG288" s="52">
        <f t="shared" si="423"/>
        <v>0</v>
      </c>
      <c r="AH288" s="23"/>
      <c r="AI288" s="49">
        <f t="shared" ref="AI288:AK288" si="2428">SUM(AI283:AI287)</f>
        <v>0</v>
      </c>
      <c r="AJ288" s="49">
        <f t="shared" si="2428"/>
        <v>0</v>
      </c>
      <c r="AK288" s="49">
        <f t="shared" si="2428"/>
        <v>0</v>
      </c>
      <c r="AL288" s="50">
        <f>IFERROR(SUM(AJ288/AK288),0)</f>
        <v>0</v>
      </c>
      <c r="AM288" s="51">
        <f t="shared" ref="AM288:AN288" si="2429">SUM(AM283:AM287)</f>
        <v>0</v>
      </c>
      <c r="AN288" s="51">
        <f t="shared" si="2429"/>
        <v>0</v>
      </c>
      <c r="AO288" s="52">
        <f t="shared" si="1915"/>
        <v>0</v>
      </c>
      <c r="AP288" s="23"/>
      <c r="AQ288" s="49">
        <f t="shared" ref="AQ288:AS288" si="2430">SUM(AQ283:AQ287)</f>
        <v>0</v>
      </c>
      <c r="AR288" s="49">
        <f t="shared" si="2430"/>
        <v>0</v>
      </c>
      <c r="AS288" s="49">
        <f t="shared" si="2430"/>
        <v>0</v>
      </c>
      <c r="AT288" s="50">
        <f>IFERROR(SUM(AR288/AS288),0)</f>
        <v>0</v>
      </c>
      <c r="AU288" s="51">
        <f t="shared" ref="AU288:AV288" si="2431">SUM(AU283:AU287)</f>
        <v>0</v>
      </c>
      <c r="AV288" s="51">
        <f t="shared" si="2431"/>
        <v>0</v>
      </c>
      <c r="AW288" s="52">
        <f t="shared" si="425"/>
        <v>0</v>
      </c>
      <c r="AX288" s="23"/>
      <c r="AY288" s="49">
        <f t="shared" ref="AY288:BA288" si="2432">SUM(AY283:AY287)</f>
        <v>0</v>
      </c>
      <c r="AZ288" s="49">
        <f t="shared" si="2432"/>
        <v>0</v>
      </c>
      <c r="BA288" s="49">
        <f t="shared" si="2432"/>
        <v>0</v>
      </c>
      <c r="BB288" s="50">
        <f>IFERROR(SUM(AZ288/BA288),0)</f>
        <v>0</v>
      </c>
      <c r="BC288" s="51">
        <f t="shared" ref="BC288:BD288" si="2433">SUM(BC283:BC287)</f>
        <v>0</v>
      </c>
      <c r="BD288" s="51">
        <f t="shared" si="2433"/>
        <v>0</v>
      </c>
      <c r="BE288" s="52">
        <f t="shared" si="426"/>
        <v>0</v>
      </c>
      <c r="BF288" s="23"/>
      <c r="BG288" s="49">
        <f t="shared" ref="BG288:BI288" si="2434">SUM(BG283:BG287)</f>
        <v>0</v>
      </c>
      <c r="BH288" s="49">
        <f t="shared" si="2434"/>
        <v>0</v>
      </c>
      <c r="BI288" s="49">
        <f t="shared" si="2434"/>
        <v>0</v>
      </c>
      <c r="BJ288" s="50">
        <f>IFERROR(SUM(BH288/BI288),0)</f>
        <v>0</v>
      </c>
      <c r="BK288" s="51">
        <f t="shared" ref="BK288:BL288" si="2435">SUM(BK283:BK287)</f>
        <v>0</v>
      </c>
      <c r="BL288" s="51">
        <f t="shared" si="2435"/>
        <v>0</v>
      </c>
      <c r="BM288" s="52">
        <f t="shared" si="427"/>
        <v>0</v>
      </c>
      <c r="BN288" s="23"/>
      <c r="BO288" s="49">
        <f t="shared" ref="BO288:BQ288" si="2436">SUM(BO283:BO287)</f>
        <v>0</v>
      </c>
      <c r="BP288" s="49">
        <f t="shared" si="2436"/>
        <v>0</v>
      </c>
      <c r="BQ288" s="49">
        <f t="shared" si="2436"/>
        <v>0</v>
      </c>
      <c r="BR288" s="50">
        <f>IFERROR(SUM(BP288/BQ288),0)</f>
        <v>0</v>
      </c>
      <c r="BS288" s="51">
        <f t="shared" ref="BS288:BT288" si="2437">SUM(BS283:BS287)</f>
        <v>0</v>
      </c>
      <c r="BT288" s="51">
        <f t="shared" si="2437"/>
        <v>0</v>
      </c>
      <c r="BU288" s="52">
        <f t="shared" si="1616"/>
        <v>0</v>
      </c>
      <c r="BV288" s="23"/>
      <c r="BW288" s="49">
        <f t="shared" ref="BW288:BY288" si="2438">SUM(BW283:BW287)</f>
        <v>0</v>
      </c>
      <c r="BX288" s="49">
        <f t="shared" si="2438"/>
        <v>0</v>
      </c>
      <c r="BY288" s="49">
        <f t="shared" si="2438"/>
        <v>0</v>
      </c>
      <c r="BZ288" s="50">
        <f>IFERROR(SUM(BX288/BY288),0)</f>
        <v>0</v>
      </c>
      <c r="CA288" s="51">
        <f t="shared" ref="CA288:CB288" si="2439">SUM(CA283:CA287)</f>
        <v>0</v>
      </c>
      <c r="CB288" s="51">
        <f t="shared" si="2439"/>
        <v>0</v>
      </c>
      <c r="CC288" s="52">
        <f t="shared" si="429"/>
        <v>0</v>
      </c>
      <c r="CD288" s="23"/>
      <c r="CE288" s="49">
        <f t="shared" ref="CE288:CG288" si="2440">SUM(CE283:CE287)</f>
        <v>0</v>
      </c>
      <c r="CF288" s="49">
        <f t="shared" si="2440"/>
        <v>0</v>
      </c>
      <c r="CG288" s="49">
        <f t="shared" si="2440"/>
        <v>0</v>
      </c>
      <c r="CH288" s="50">
        <f>IFERROR(SUM(CF288/CG288),0)</f>
        <v>0</v>
      </c>
      <c r="CI288" s="51">
        <f t="shared" ref="CI288:CJ288" si="2441">SUM(CI283:CI287)</f>
        <v>0</v>
      </c>
      <c r="CJ288" s="51">
        <f t="shared" si="2441"/>
        <v>0</v>
      </c>
      <c r="CK288" s="52">
        <f t="shared" si="430"/>
        <v>0</v>
      </c>
      <c r="CL288" s="23"/>
      <c r="CM288" s="49">
        <f t="shared" ref="CM288:CO288" si="2442">SUM(CM283:CM287)</f>
        <v>0</v>
      </c>
      <c r="CN288" s="49">
        <f t="shared" si="2442"/>
        <v>0</v>
      </c>
      <c r="CO288" s="49">
        <f t="shared" si="2442"/>
        <v>0</v>
      </c>
      <c r="CP288" s="50">
        <f>IFERROR(SUM(CN288/CO288),0)</f>
        <v>0</v>
      </c>
      <c r="CQ288" s="51">
        <f t="shared" ref="CQ288:CR288" si="2443">SUM(CQ283:CQ287)</f>
        <v>0</v>
      </c>
      <c r="CR288" s="51">
        <f t="shared" si="2443"/>
        <v>0</v>
      </c>
      <c r="CS288" s="52">
        <f t="shared" si="431"/>
        <v>0</v>
      </c>
      <c r="CT288" s="23"/>
      <c r="CU288" s="49">
        <f t="shared" ref="CU288:CW288" si="2444">SUM(CU283:CU287)</f>
        <v>0</v>
      </c>
      <c r="CV288" s="49">
        <f t="shared" si="2444"/>
        <v>0</v>
      </c>
      <c r="CW288" s="49">
        <f t="shared" si="2444"/>
        <v>0</v>
      </c>
      <c r="CX288" s="50">
        <f>IFERROR(SUM(CV288/CW288),0)</f>
        <v>0</v>
      </c>
      <c r="CY288" s="51">
        <f t="shared" ref="CY288:CZ288" si="2445">SUM(CY283:CY287)</f>
        <v>0</v>
      </c>
      <c r="CZ288" s="51">
        <f t="shared" si="2445"/>
        <v>0</v>
      </c>
      <c r="DA288" s="52">
        <f t="shared" si="1625"/>
        <v>0</v>
      </c>
      <c r="DB288" s="23"/>
      <c r="DC288" s="49">
        <f t="shared" ref="DC288:DE288" si="2446">SUM(DC283:DC287)</f>
        <v>0</v>
      </c>
      <c r="DD288" s="49">
        <f t="shared" si="2446"/>
        <v>0</v>
      </c>
      <c r="DE288" s="49">
        <f t="shared" si="2446"/>
        <v>0</v>
      </c>
      <c r="DF288" s="50">
        <f>IFERROR(SUM(DD288/DE288),0)</f>
        <v>0</v>
      </c>
      <c r="DG288" s="51">
        <f t="shared" ref="DG288:DH288" si="2447">SUM(DG283:DG287)</f>
        <v>0</v>
      </c>
      <c r="DH288" s="51">
        <f t="shared" si="2447"/>
        <v>0</v>
      </c>
      <c r="DI288" s="52">
        <f t="shared" si="433"/>
        <v>0</v>
      </c>
      <c r="DJ288" s="23"/>
      <c r="DK288" s="49">
        <f t="shared" ref="DK288:DM288" si="2448">SUM(DK283:DK287)</f>
        <v>0</v>
      </c>
      <c r="DL288" s="49">
        <f t="shared" si="2448"/>
        <v>0</v>
      </c>
      <c r="DM288" s="49">
        <f t="shared" si="2448"/>
        <v>0</v>
      </c>
      <c r="DN288" s="50">
        <f>IFERROR(SUM(DL288/DM288),0)</f>
        <v>0</v>
      </c>
      <c r="DO288" s="51">
        <f t="shared" ref="DO288:DP288" si="2449">SUM(DO283:DO287)</f>
        <v>0</v>
      </c>
      <c r="DP288" s="51">
        <f t="shared" si="2449"/>
        <v>0</v>
      </c>
      <c r="DQ288" s="52">
        <f t="shared" si="434"/>
        <v>0</v>
      </c>
      <c r="DR288" s="23"/>
      <c r="DS288" s="49">
        <f t="shared" ref="DS288:DU288" si="2450">SUM(DS283:DS287)</f>
        <v>0</v>
      </c>
      <c r="DT288" s="49">
        <f t="shared" si="2450"/>
        <v>0</v>
      </c>
      <c r="DU288" s="49">
        <f t="shared" si="2450"/>
        <v>0</v>
      </c>
      <c r="DV288" s="50">
        <f>IFERROR(SUM(DT288/DU288),0)</f>
        <v>0</v>
      </c>
      <c r="DW288" s="51">
        <f t="shared" ref="DW288:DX288" si="2451">SUM(DW283:DW287)</f>
        <v>0</v>
      </c>
      <c r="DX288" s="51">
        <f t="shared" si="2451"/>
        <v>0</v>
      </c>
      <c r="DY288" s="52">
        <f t="shared" si="435"/>
        <v>0</v>
      </c>
      <c r="DZ288" s="23"/>
      <c r="EA288" s="49">
        <f t="shared" ref="EA288:EC288" si="2452">SUM(EA283:EA287)</f>
        <v>0</v>
      </c>
      <c r="EB288" s="49">
        <f t="shared" si="2452"/>
        <v>0</v>
      </c>
      <c r="EC288" s="49">
        <f t="shared" si="2452"/>
        <v>0</v>
      </c>
      <c r="ED288" s="50">
        <f>IFERROR(SUM(EB288/EC288),0)</f>
        <v>0</v>
      </c>
      <c r="EE288" s="51">
        <f t="shared" ref="EE288:EF288" si="2453">SUM(EE283:EE287)</f>
        <v>0</v>
      </c>
      <c r="EF288" s="51">
        <f t="shared" si="2453"/>
        <v>0</v>
      </c>
      <c r="EG288" s="52">
        <f t="shared" si="436"/>
        <v>0</v>
      </c>
      <c r="EH288" s="23"/>
      <c r="EI288" s="49">
        <f t="shared" ref="EI288:EK288" si="2454">SUM(EI283:EI287)</f>
        <v>0</v>
      </c>
      <c r="EJ288" s="49">
        <f t="shared" si="2454"/>
        <v>0</v>
      </c>
      <c r="EK288" s="49">
        <f t="shared" si="2454"/>
        <v>0</v>
      </c>
      <c r="EL288" s="50">
        <f>IFERROR(SUM(EJ288/EK288),0)</f>
        <v>0</v>
      </c>
      <c r="EM288" s="51">
        <f t="shared" ref="EM288:EN288" si="2455">SUM(EM283:EM287)</f>
        <v>0</v>
      </c>
      <c r="EN288" s="51">
        <f t="shared" si="2455"/>
        <v>0</v>
      </c>
      <c r="EO288" s="52">
        <f t="shared" si="840"/>
        <v>0</v>
      </c>
      <c r="EP288" s="23"/>
      <c r="EQ288" s="49">
        <f t="shared" ref="EQ288:ES288" si="2456">SUM(EQ283:EQ287)</f>
        <v>0</v>
      </c>
      <c r="ER288" s="49">
        <f t="shared" si="2456"/>
        <v>0</v>
      </c>
      <c r="ES288" s="49">
        <f t="shared" si="2456"/>
        <v>0</v>
      </c>
      <c r="ET288" s="50">
        <f>IFERROR(SUM(ER288/ES288),0)</f>
        <v>0</v>
      </c>
      <c r="EU288" s="51">
        <f t="shared" ref="EU288:EV288" si="2457">SUM(EU283:EU287)</f>
        <v>0</v>
      </c>
      <c r="EV288" s="51">
        <f t="shared" si="2457"/>
        <v>0</v>
      </c>
      <c r="EW288" s="52">
        <f t="shared" si="438"/>
        <v>0</v>
      </c>
      <c r="EX288" s="23"/>
      <c r="EY288" s="49">
        <f t="shared" ref="EY288:FA288" si="2458">SUM(EY283:EY287)</f>
        <v>0</v>
      </c>
      <c r="EZ288" s="49">
        <f t="shared" si="2458"/>
        <v>0</v>
      </c>
      <c r="FA288" s="49">
        <f t="shared" si="2458"/>
        <v>0</v>
      </c>
      <c r="FB288" s="50">
        <f>IFERROR(SUM(EZ288/FA288),0)</f>
        <v>0</v>
      </c>
      <c r="FC288" s="51">
        <f t="shared" ref="FC288:FD288" si="2459">SUM(FC283:FC287)</f>
        <v>0</v>
      </c>
      <c r="FD288" s="51">
        <f t="shared" si="2459"/>
        <v>0</v>
      </c>
      <c r="FE288" s="52">
        <f t="shared" si="439"/>
        <v>0</v>
      </c>
      <c r="FF288" s="23"/>
      <c r="FG288" s="49">
        <f t="shared" ref="FG288:FI288" si="2460">SUM(FG283:FG287)</f>
        <v>0</v>
      </c>
      <c r="FH288" s="49">
        <f t="shared" si="2460"/>
        <v>0</v>
      </c>
      <c r="FI288" s="49">
        <f t="shared" si="2460"/>
        <v>0</v>
      </c>
      <c r="FJ288" s="50">
        <f>IFERROR(SUM(FH288/FI288),0)</f>
        <v>0</v>
      </c>
      <c r="FK288" s="51">
        <f t="shared" ref="FK288:FL288" si="2461">SUM(FK283:FK287)</f>
        <v>0</v>
      </c>
      <c r="FL288" s="51">
        <f t="shared" si="2461"/>
        <v>0</v>
      </c>
      <c r="FM288" s="52">
        <f t="shared" si="440"/>
        <v>0</v>
      </c>
      <c r="FN288" s="23"/>
    </row>
    <row r="289" spans="1:170" ht="16">
      <c r="A289" s="41">
        <v>42692</v>
      </c>
      <c r="B289" s="23"/>
      <c r="C289" s="42"/>
      <c r="D289" s="42"/>
      <c r="E289" s="42"/>
      <c r="F289" s="43"/>
      <c r="G289" s="44"/>
      <c r="H289" s="44"/>
      <c r="I289" s="45">
        <f t="shared" si="420"/>
        <v>0</v>
      </c>
      <c r="J289" s="23"/>
      <c r="K289" s="42"/>
      <c r="L289" s="42"/>
      <c r="M289" s="42"/>
      <c r="N289" s="46"/>
      <c r="O289" s="44"/>
      <c r="P289" s="44"/>
      <c r="Q289" s="45">
        <f t="shared" si="421"/>
        <v>0</v>
      </c>
      <c r="R289" s="23"/>
      <c r="S289" s="137"/>
      <c r="T289" s="137"/>
      <c r="U289" s="137"/>
      <c r="V289" s="43"/>
      <c r="W289" s="152"/>
      <c r="X289" s="152"/>
      <c r="Y289" s="45">
        <f t="shared" si="422"/>
        <v>0</v>
      </c>
      <c r="Z289" s="23"/>
      <c r="AA289" s="42"/>
      <c r="AB289" s="42"/>
      <c r="AC289" s="42"/>
      <c r="AD289" s="43"/>
      <c r="AE289" s="44"/>
      <c r="AF289" s="44"/>
      <c r="AG289" s="45">
        <f t="shared" si="423"/>
        <v>0</v>
      </c>
      <c r="AH289" s="23"/>
      <c r="AI289" s="42"/>
      <c r="AJ289" s="42"/>
      <c r="AK289" s="42"/>
      <c r="AL289" s="43"/>
      <c r="AM289" s="44"/>
      <c r="AN289" s="44"/>
      <c r="AO289" s="45">
        <f t="shared" si="1915"/>
        <v>0</v>
      </c>
      <c r="AP289" s="23"/>
      <c r="AQ289" s="42"/>
      <c r="AR289" s="42"/>
      <c r="AS289" s="42"/>
      <c r="AT289" s="43"/>
      <c r="AU289" s="44"/>
      <c r="AV289" s="44"/>
      <c r="AW289" s="45">
        <f t="shared" si="425"/>
        <v>0</v>
      </c>
      <c r="AX289" s="23"/>
      <c r="AY289" s="42"/>
      <c r="AZ289" s="42"/>
      <c r="BA289" s="42"/>
      <c r="BB289" s="43"/>
      <c r="BC289" s="44"/>
      <c r="BD289" s="44"/>
      <c r="BE289" s="45">
        <f t="shared" si="426"/>
        <v>0</v>
      </c>
      <c r="BF289" s="23"/>
      <c r="BG289" s="137"/>
      <c r="BH289" s="137"/>
      <c r="BI289" s="137"/>
      <c r="BJ289" s="43"/>
      <c r="BK289" s="152"/>
      <c r="BL289" s="152"/>
      <c r="BM289" s="45">
        <f t="shared" si="427"/>
        <v>0</v>
      </c>
      <c r="BN289" s="23"/>
      <c r="BO289" s="42"/>
      <c r="BP289" s="42"/>
      <c r="BQ289" s="42"/>
      <c r="BR289" s="43"/>
      <c r="BS289" s="44"/>
      <c r="BT289" s="44"/>
      <c r="BU289" s="45">
        <f t="shared" si="1616"/>
        <v>0</v>
      </c>
      <c r="BV289" s="23"/>
      <c r="BW289" s="42"/>
      <c r="BX289" s="42"/>
      <c r="BY289" s="42"/>
      <c r="BZ289" s="43"/>
      <c r="CA289" s="44"/>
      <c r="CB289" s="44"/>
      <c r="CC289" s="45">
        <f t="shared" si="429"/>
        <v>0</v>
      </c>
      <c r="CD289" s="23"/>
      <c r="CE289" s="42"/>
      <c r="CF289" s="42"/>
      <c r="CG289" s="42"/>
      <c r="CH289" s="43"/>
      <c r="CI289" s="44"/>
      <c r="CJ289" s="44"/>
      <c r="CK289" s="45">
        <f t="shared" si="430"/>
        <v>0</v>
      </c>
      <c r="CL289" s="23"/>
      <c r="CM289" s="137"/>
      <c r="CN289" s="137"/>
      <c r="CO289" s="137"/>
      <c r="CP289" s="43"/>
      <c r="CQ289" s="152"/>
      <c r="CR289" s="152"/>
      <c r="CS289" s="45">
        <f t="shared" si="431"/>
        <v>0</v>
      </c>
      <c r="CT289" s="23"/>
      <c r="CU289" s="42"/>
      <c r="CV289" s="42"/>
      <c r="CW289" s="42"/>
      <c r="CX289" s="43"/>
      <c r="CY289" s="44"/>
      <c r="CZ289" s="44"/>
      <c r="DA289" s="45">
        <f t="shared" si="1625"/>
        <v>0</v>
      </c>
      <c r="DB289" s="23"/>
      <c r="DC289" s="42"/>
      <c r="DD289" s="42"/>
      <c r="DE289" s="42"/>
      <c r="DF289" s="43"/>
      <c r="DG289" s="44"/>
      <c r="DH289" s="44"/>
      <c r="DI289" s="45">
        <f t="shared" si="433"/>
        <v>0</v>
      </c>
      <c r="DJ289" s="23"/>
      <c r="DK289" s="137"/>
      <c r="DL289" s="137"/>
      <c r="DM289" s="137"/>
      <c r="DN289" s="43"/>
      <c r="DO289" s="152"/>
      <c r="DP289" s="152"/>
      <c r="DQ289" s="45">
        <f t="shared" si="434"/>
        <v>0</v>
      </c>
      <c r="DR289" s="23"/>
      <c r="DS289" s="137"/>
      <c r="DT289" s="137"/>
      <c r="DU289" s="137"/>
      <c r="DV289" s="43"/>
      <c r="DW289" s="152"/>
      <c r="DX289" s="152"/>
      <c r="DY289" s="45">
        <f t="shared" si="435"/>
        <v>0</v>
      </c>
      <c r="DZ289" s="23"/>
      <c r="EA289" s="137"/>
      <c r="EB289" s="137"/>
      <c r="EC289" s="137"/>
      <c r="ED289" s="43"/>
      <c r="EE289" s="152"/>
      <c r="EF289" s="152"/>
      <c r="EG289" s="45">
        <f t="shared" si="436"/>
        <v>0</v>
      </c>
      <c r="EH289" s="23"/>
      <c r="EI289" s="137"/>
      <c r="EJ289" s="137"/>
      <c r="EK289" s="137"/>
      <c r="EL289" s="43"/>
      <c r="EM289" s="152"/>
      <c r="EN289" s="152"/>
      <c r="EO289" s="45">
        <f t="shared" si="840"/>
        <v>0</v>
      </c>
      <c r="EP289" s="23"/>
      <c r="EQ289" s="137"/>
      <c r="ER289" s="137"/>
      <c r="ES289" s="137"/>
      <c r="ET289" s="43"/>
      <c r="EU289" s="152"/>
      <c r="EV289" s="152"/>
      <c r="EW289" s="45">
        <f t="shared" si="438"/>
        <v>0</v>
      </c>
      <c r="EX289" s="23"/>
      <c r="EY289" s="137"/>
      <c r="EZ289" s="137"/>
      <c r="FA289" s="137"/>
      <c r="FB289" s="43"/>
      <c r="FC289" s="152"/>
      <c r="FD289" s="152"/>
      <c r="FE289" s="45">
        <f t="shared" si="439"/>
        <v>0</v>
      </c>
      <c r="FF289" s="23"/>
      <c r="FG289" s="137"/>
      <c r="FH289" s="137"/>
      <c r="FI289" s="137"/>
      <c r="FJ289" s="43"/>
      <c r="FK289" s="152"/>
      <c r="FL289" s="152"/>
      <c r="FM289" s="45">
        <f t="shared" si="440"/>
        <v>0</v>
      </c>
      <c r="FN289" s="23"/>
    </row>
    <row r="290" spans="1:170" ht="16">
      <c r="A290" s="41">
        <v>42693</v>
      </c>
      <c r="B290" s="23"/>
      <c r="C290" s="42"/>
      <c r="D290" s="42"/>
      <c r="E290" s="42"/>
      <c r="F290" s="43"/>
      <c r="G290" s="44"/>
      <c r="H290" s="44"/>
      <c r="I290" s="45">
        <f t="shared" si="420"/>
        <v>0</v>
      </c>
      <c r="J290" s="23"/>
      <c r="K290" s="42"/>
      <c r="L290" s="42"/>
      <c r="M290" s="42"/>
      <c r="N290" s="43"/>
      <c r="O290" s="44"/>
      <c r="P290" s="44"/>
      <c r="Q290" s="45">
        <f t="shared" si="421"/>
        <v>0</v>
      </c>
      <c r="R290" s="23"/>
      <c r="S290" s="42"/>
      <c r="T290" s="42"/>
      <c r="U290" s="42"/>
      <c r="V290" s="43"/>
      <c r="W290" s="44"/>
      <c r="X290" s="44"/>
      <c r="Y290" s="45">
        <f t="shared" si="422"/>
        <v>0</v>
      </c>
      <c r="Z290" s="23"/>
      <c r="AA290" s="42"/>
      <c r="AB290" s="42"/>
      <c r="AC290" s="42"/>
      <c r="AD290" s="46"/>
      <c r="AE290" s="44"/>
      <c r="AF290" s="44"/>
      <c r="AG290" s="45">
        <f t="shared" si="423"/>
        <v>0</v>
      </c>
      <c r="AH290" s="23"/>
      <c r="AI290" s="42"/>
      <c r="AJ290" s="42"/>
      <c r="AK290" s="42"/>
      <c r="AL290" s="43"/>
      <c r="AM290" s="44"/>
      <c r="AN290" s="44"/>
      <c r="AO290" s="45">
        <f t="shared" si="1915"/>
        <v>0</v>
      </c>
      <c r="AP290" s="23"/>
      <c r="AQ290" s="42"/>
      <c r="AR290" s="42"/>
      <c r="AS290" s="42"/>
      <c r="AT290" s="43"/>
      <c r="AU290" s="44"/>
      <c r="AV290" s="44"/>
      <c r="AW290" s="45">
        <f t="shared" si="425"/>
        <v>0</v>
      </c>
      <c r="AX290" s="23"/>
      <c r="AY290" s="42"/>
      <c r="AZ290" s="42"/>
      <c r="BA290" s="42"/>
      <c r="BB290" s="43"/>
      <c r="BC290" s="44"/>
      <c r="BD290" s="44"/>
      <c r="BE290" s="45">
        <f t="shared" si="426"/>
        <v>0</v>
      </c>
      <c r="BF290" s="23"/>
      <c r="BG290" s="42"/>
      <c r="BH290" s="42"/>
      <c r="BI290" s="42"/>
      <c r="BJ290" s="43"/>
      <c r="BK290" s="44"/>
      <c r="BL290" s="44"/>
      <c r="BM290" s="45">
        <f t="shared" si="427"/>
        <v>0</v>
      </c>
      <c r="BN290" s="23"/>
      <c r="BO290" s="42"/>
      <c r="BP290" s="42"/>
      <c r="BQ290" s="42"/>
      <c r="BR290" s="46"/>
      <c r="BS290" s="44"/>
      <c r="BT290" s="44"/>
      <c r="BU290" s="45">
        <f t="shared" si="1616"/>
        <v>0</v>
      </c>
      <c r="BV290" s="23"/>
      <c r="BW290" s="42"/>
      <c r="BX290" s="42"/>
      <c r="BY290" s="42"/>
      <c r="BZ290" s="43"/>
      <c r="CA290" s="44"/>
      <c r="CB290" s="44"/>
      <c r="CC290" s="45">
        <f t="shared" si="429"/>
        <v>0</v>
      </c>
      <c r="CD290" s="23"/>
      <c r="CE290" s="42"/>
      <c r="CF290" s="42"/>
      <c r="CG290" s="42"/>
      <c r="CH290" s="43"/>
      <c r="CI290" s="44"/>
      <c r="CJ290" s="44"/>
      <c r="CK290" s="45">
        <f t="shared" si="430"/>
        <v>0</v>
      </c>
      <c r="CL290" s="23"/>
      <c r="CM290" s="137"/>
      <c r="CN290" s="137"/>
      <c r="CO290" s="137"/>
      <c r="CP290" s="43"/>
      <c r="CQ290" s="152"/>
      <c r="CR290" s="152"/>
      <c r="CS290" s="45">
        <f t="shared" si="431"/>
        <v>0</v>
      </c>
      <c r="CT290" s="23"/>
      <c r="CU290" s="42"/>
      <c r="CV290" s="42"/>
      <c r="CW290" s="42"/>
      <c r="CX290" s="43"/>
      <c r="CY290" s="44"/>
      <c r="CZ290" s="44"/>
      <c r="DA290" s="45">
        <f t="shared" si="1625"/>
        <v>0</v>
      </c>
      <c r="DB290" s="23"/>
      <c r="DC290" s="42"/>
      <c r="DD290" s="42"/>
      <c r="DE290" s="42"/>
      <c r="DF290" s="43"/>
      <c r="DG290" s="44"/>
      <c r="DH290" s="44"/>
      <c r="DI290" s="45">
        <f t="shared" si="433"/>
        <v>0</v>
      </c>
      <c r="DJ290" s="23"/>
      <c r="DK290" s="137"/>
      <c r="DL290" s="137"/>
      <c r="DM290" s="137"/>
      <c r="DN290" s="43"/>
      <c r="DO290" s="152"/>
      <c r="DP290" s="152"/>
      <c r="DQ290" s="45">
        <f t="shared" si="434"/>
        <v>0</v>
      </c>
      <c r="DR290" s="23"/>
      <c r="DS290" s="137"/>
      <c r="DT290" s="137"/>
      <c r="DU290" s="137"/>
      <c r="DV290" s="43"/>
      <c r="DW290" s="152"/>
      <c r="DX290" s="152"/>
      <c r="DY290" s="45">
        <f t="shared" si="435"/>
        <v>0</v>
      </c>
      <c r="DZ290" s="23"/>
      <c r="EA290" s="137"/>
      <c r="EB290" s="137"/>
      <c r="EC290" s="137"/>
      <c r="ED290" s="43"/>
      <c r="EE290" s="152"/>
      <c r="EF290" s="152"/>
      <c r="EG290" s="45">
        <f t="shared" si="436"/>
        <v>0</v>
      </c>
      <c r="EH290" s="23"/>
      <c r="EI290" s="137"/>
      <c r="EJ290" s="137"/>
      <c r="EK290" s="137"/>
      <c r="EL290" s="43"/>
      <c r="EM290" s="152"/>
      <c r="EN290" s="152"/>
      <c r="EO290" s="45">
        <f t="shared" si="840"/>
        <v>0</v>
      </c>
      <c r="EP290" s="23"/>
      <c r="EQ290" s="137"/>
      <c r="ER290" s="137"/>
      <c r="ES290" s="137"/>
      <c r="ET290" s="43"/>
      <c r="EU290" s="152"/>
      <c r="EV290" s="152"/>
      <c r="EW290" s="45">
        <f t="shared" si="438"/>
        <v>0</v>
      </c>
      <c r="EX290" s="23"/>
      <c r="EY290" s="137"/>
      <c r="EZ290" s="137"/>
      <c r="FA290" s="137"/>
      <c r="FB290" s="43"/>
      <c r="FC290" s="152"/>
      <c r="FD290" s="152"/>
      <c r="FE290" s="45">
        <f t="shared" si="439"/>
        <v>0</v>
      </c>
      <c r="FF290" s="23"/>
      <c r="FG290" s="137"/>
      <c r="FH290" s="137"/>
      <c r="FI290" s="137"/>
      <c r="FJ290" s="43"/>
      <c r="FK290" s="152"/>
      <c r="FL290" s="152"/>
      <c r="FM290" s="45">
        <f t="shared" si="440"/>
        <v>0</v>
      </c>
      <c r="FN290" s="23"/>
    </row>
    <row r="291" spans="1:170" ht="16">
      <c r="A291" s="41">
        <v>42694</v>
      </c>
      <c r="B291" s="23"/>
      <c r="C291" s="54"/>
      <c r="D291" s="54"/>
      <c r="E291" s="54"/>
      <c r="F291" s="148"/>
      <c r="G291" s="149"/>
      <c r="H291" s="149"/>
      <c r="I291" s="411">
        <f t="shared" si="420"/>
        <v>0</v>
      </c>
      <c r="J291" s="23"/>
      <c r="K291" s="54"/>
      <c r="L291" s="54"/>
      <c r="M291" s="54"/>
      <c r="N291" s="148"/>
      <c r="O291" s="149"/>
      <c r="P291" s="149"/>
      <c r="Q291" s="411">
        <f t="shared" si="421"/>
        <v>0</v>
      </c>
      <c r="R291" s="23"/>
      <c r="S291" s="54"/>
      <c r="T291" s="54"/>
      <c r="U291" s="54"/>
      <c r="V291" s="148"/>
      <c r="W291" s="149"/>
      <c r="X291" s="149"/>
      <c r="Y291" s="411">
        <f t="shared" si="422"/>
        <v>0</v>
      </c>
      <c r="Z291" s="23"/>
      <c r="AA291" s="54"/>
      <c r="AB291" s="54"/>
      <c r="AC291" s="54"/>
      <c r="AD291" s="148"/>
      <c r="AE291" s="149"/>
      <c r="AF291" s="149"/>
      <c r="AG291" s="411">
        <f t="shared" si="423"/>
        <v>0</v>
      </c>
      <c r="AH291" s="23"/>
      <c r="AI291" s="54"/>
      <c r="AJ291" s="54"/>
      <c r="AK291" s="54"/>
      <c r="AL291" s="148"/>
      <c r="AM291" s="149"/>
      <c r="AN291" s="149"/>
      <c r="AO291" s="411">
        <f t="shared" si="1915"/>
        <v>0</v>
      </c>
      <c r="AP291" s="23"/>
      <c r="AQ291" s="54"/>
      <c r="AR291" s="54"/>
      <c r="AS291" s="54"/>
      <c r="AT291" s="148"/>
      <c r="AU291" s="149"/>
      <c r="AV291" s="149"/>
      <c r="AW291" s="411">
        <f t="shared" si="425"/>
        <v>0</v>
      </c>
      <c r="AX291" s="23"/>
      <c r="AY291" s="54"/>
      <c r="AZ291" s="54"/>
      <c r="BA291" s="54"/>
      <c r="BB291" s="148"/>
      <c r="BC291" s="149"/>
      <c r="BD291" s="149"/>
      <c r="BE291" s="411">
        <f t="shared" si="426"/>
        <v>0</v>
      </c>
      <c r="BF291" s="23"/>
      <c r="BG291" s="54"/>
      <c r="BH291" s="54"/>
      <c r="BI291" s="54"/>
      <c r="BJ291" s="148"/>
      <c r="BK291" s="149"/>
      <c r="BL291" s="149"/>
      <c r="BM291" s="411">
        <f t="shared" si="427"/>
        <v>0</v>
      </c>
      <c r="BN291" s="23"/>
      <c r="BO291" s="54"/>
      <c r="BP291" s="54"/>
      <c r="BQ291" s="54"/>
      <c r="BR291" s="148"/>
      <c r="BS291" s="149"/>
      <c r="BT291" s="149"/>
      <c r="BU291" s="411">
        <f t="shared" si="1616"/>
        <v>0</v>
      </c>
      <c r="BV291" s="23"/>
      <c r="BW291" s="54"/>
      <c r="BX291" s="54"/>
      <c r="BY291" s="54"/>
      <c r="BZ291" s="148"/>
      <c r="CA291" s="149"/>
      <c r="CB291" s="149"/>
      <c r="CC291" s="411">
        <f t="shared" si="429"/>
        <v>0</v>
      </c>
      <c r="CD291" s="23"/>
      <c r="CE291" s="54"/>
      <c r="CF291" s="54"/>
      <c r="CG291" s="54"/>
      <c r="CH291" s="148"/>
      <c r="CI291" s="149"/>
      <c r="CJ291" s="149"/>
      <c r="CK291" s="411">
        <f t="shared" si="430"/>
        <v>0</v>
      </c>
      <c r="CL291" s="23"/>
      <c r="CM291" s="54"/>
      <c r="CN291" s="54"/>
      <c r="CO291" s="54"/>
      <c r="CP291" s="148"/>
      <c r="CQ291" s="149"/>
      <c r="CR291" s="149"/>
      <c r="CS291" s="411">
        <f t="shared" si="431"/>
        <v>0</v>
      </c>
      <c r="CT291" s="23"/>
      <c r="CU291" s="54"/>
      <c r="CV291" s="54"/>
      <c r="CW291" s="54"/>
      <c r="CX291" s="148"/>
      <c r="CY291" s="149"/>
      <c r="CZ291" s="149"/>
      <c r="DA291" s="411">
        <f t="shared" si="1625"/>
        <v>0</v>
      </c>
      <c r="DB291" s="23"/>
      <c r="DC291" s="54"/>
      <c r="DD291" s="54"/>
      <c r="DE291" s="54"/>
      <c r="DF291" s="148"/>
      <c r="DG291" s="149"/>
      <c r="DH291" s="149"/>
      <c r="DI291" s="411">
        <f t="shared" si="433"/>
        <v>0</v>
      </c>
      <c r="DJ291" s="23"/>
      <c r="DK291" s="54"/>
      <c r="DL291" s="54"/>
      <c r="DM291" s="54"/>
      <c r="DN291" s="148"/>
      <c r="DO291" s="149"/>
      <c r="DP291" s="149"/>
      <c r="DQ291" s="411">
        <f t="shared" si="434"/>
        <v>0</v>
      </c>
      <c r="DR291" s="23"/>
      <c r="DS291" s="54"/>
      <c r="DT291" s="54"/>
      <c r="DU291" s="54"/>
      <c r="DV291" s="148"/>
      <c r="DW291" s="149"/>
      <c r="DX291" s="149"/>
      <c r="DY291" s="411">
        <f t="shared" si="435"/>
        <v>0</v>
      </c>
      <c r="DZ291" s="23"/>
      <c r="EA291" s="54"/>
      <c r="EB291" s="54"/>
      <c r="EC291" s="54"/>
      <c r="ED291" s="148"/>
      <c r="EE291" s="149"/>
      <c r="EF291" s="149"/>
      <c r="EG291" s="411">
        <f t="shared" si="436"/>
        <v>0</v>
      </c>
      <c r="EH291" s="23"/>
      <c r="EI291" s="54"/>
      <c r="EJ291" s="54"/>
      <c r="EK291" s="54"/>
      <c r="EL291" s="148"/>
      <c r="EM291" s="149"/>
      <c r="EN291" s="149"/>
      <c r="EO291" s="411">
        <f t="shared" si="840"/>
        <v>0</v>
      </c>
      <c r="EP291" s="23"/>
      <c r="EQ291" s="54"/>
      <c r="ER291" s="54"/>
      <c r="ES291" s="54"/>
      <c r="ET291" s="148"/>
      <c r="EU291" s="149"/>
      <c r="EV291" s="149"/>
      <c r="EW291" s="411">
        <f t="shared" si="438"/>
        <v>0</v>
      </c>
      <c r="EX291" s="23"/>
      <c r="EY291" s="54"/>
      <c r="EZ291" s="54"/>
      <c r="FA291" s="54"/>
      <c r="FB291" s="148"/>
      <c r="FC291" s="149"/>
      <c r="FD291" s="149"/>
      <c r="FE291" s="411">
        <f t="shared" si="439"/>
        <v>0</v>
      </c>
      <c r="FF291" s="23"/>
      <c r="FG291" s="54"/>
      <c r="FH291" s="54"/>
      <c r="FI291" s="54"/>
      <c r="FJ291" s="148"/>
      <c r="FK291" s="149"/>
      <c r="FL291" s="149"/>
      <c r="FM291" s="411">
        <f t="shared" si="440"/>
        <v>0</v>
      </c>
      <c r="FN291" s="23"/>
    </row>
    <row r="292" spans="1:170" ht="16">
      <c r="A292" s="41">
        <v>42695</v>
      </c>
      <c r="B292" s="23"/>
      <c r="C292" s="54"/>
      <c r="D292" s="54"/>
      <c r="E292" s="54"/>
      <c r="F292" s="148"/>
      <c r="G292" s="149"/>
      <c r="H292" s="149"/>
      <c r="I292" s="411">
        <f t="shared" si="420"/>
        <v>0</v>
      </c>
      <c r="J292" s="23"/>
      <c r="K292" s="28"/>
      <c r="L292" s="28"/>
      <c r="M292" s="28"/>
      <c r="N292" s="148"/>
      <c r="O292" s="153"/>
      <c r="P292" s="153"/>
      <c r="Q292" s="411">
        <f t="shared" si="421"/>
        <v>0</v>
      </c>
      <c r="R292" s="23"/>
      <c r="S292" s="54"/>
      <c r="T292" s="54"/>
      <c r="U292" s="54"/>
      <c r="V292" s="148"/>
      <c r="W292" s="149"/>
      <c r="X292" s="149"/>
      <c r="Y292" s="411">
        <f t="shared" si="422"/>
        <v>0</v>
      </c>
      <c r="Z292" s="23"/>
      <c r="AA292" s="54"/>
      <c r="AB292" s="54"/>
      <c r="AC292" s="54"/>
      <c r="AD292" s="148"/>
      <c r="AE292" s="149"/>
      <c r="AF292" s="149"/>
      <c r="AG292" s="411">
        <f t="shared" si="423"/>
        <v>0</v>
      </c>
      <c r="AH292" s="23"/>
      <c r="AI292" s="54"/>
      <c r="AJ292" s="54"/>
      <c r="AK292" s="54"/>
      <c r="AL292" s="148"/>
      <c r="AM292" s="149"/>
      <c r="AN292" s="149"/>
      <c r="AO292" s="411">
        <f t="shared" si="1915"/>
        <v>0</v>
      </c>
      <c r="AP292" s="23"/>
      <c r="AQ292" s="54"/>
      <c r="AR292" s="54"/>
      <c r="AS292" s="54"/>
      <c r="AT292" s="148"/>
      <c r="AU292" s="149"/>
      <c r="AV292" s="149"/>
      <c r="AW292" s="411">
        <f t="shared" si="425"/>
        <v>0</v>
      </c>
      <c r="AX292" s="23"/>
      <c r="AY292" s="54"/>
      <c r="AZ292" s="54"/>
      <c r="BA292" s="54"/>
      <c r="BB292" s="148"/>
      <c r="BC292" s="149"/>
      <c r="BD292" s="149"/>
      <c r="BE292" s="411">
        <f t="shared" si="426"/>
        <v>0</v>
      </c>
      <c r="BF292" s="23"/>
      <c r="BG292" s="54"/>
      <c r="BH292" s="54"/>
      <c r="BI292" s="54"/>
      <c r="BJ292" s="148"/>
      <c r="BK292" s="149"/>
      <c r="BL292" s="149"/>
      <c r="BM292" s="411">
        <f t="shared" si="427"/>
        <v>0</v>
      </c>
      <c r="BN292" s="23"/>
      <c r="BO292" s="54"/>
      <c r="BP292" s="54"/>
      <c r="BQ292" s="54"/>
      <c r="BR292" s="148"/>
      <c r="BS292" s="149"/>
      <c r="BT292" s="149"/>
      <c r="BU292" s="411">
        <f t="shared" si="1616"/>
        <v>0</v>
      </c>
      <c r="BV292" s="23"/>
      <c r="BW292" s="54"/>
      <c r="BX292" s="54"/>
      <c r="BY292" s="54"/>
      <c r="BZ292" s="148"/>
      <c r="CA292" s="149"/>
      <c r="CB292" s="149"/>
      <c r="CC292" s="411">
        <f t="shared" si="429"/>
        <v>0</v>
      </c>
      <c r="CD292" s="23"/>
      <c r="CE292" s="54"/>
      <c r="CF292" s="54"/>
      <c r="CG292" s="54"/>
      <c r="CH292" s="148"/>
      <c r="CI292" s="149"/>
      <c r="CJ292" s="149"/>
      <c r="CK292" s="411">
        <f t="shared" si="430"/>
        <v>0</v>
      </c>
      <c r="CL292" s="23"/>
      <c r="CM292" s="54"/>
      <c r="CN292" s="54"/>
      <c r="CO292" s="54"/>
      <c r="CP292" s="148"/>
      <c r="CQ292" s="149"/>
      <c r="CR292" s="149"/>
      <c r="CS292" s="411">
        <f t="shared" si="431"/>
        <v>0</v>
      </c>
      <c r="CT292" s="23"/>
      <c r="CU292" s="54"/>
      <c r="CV292" s="54"/>
      <c r="CW292" s="54"/>
      <c r="CX292" s="148"/>
      <c r="CY292" s="149"/>
      <c r="CZ292" s="149"/>
      <c r="DA292" s="411">
        <f t="shared" si="1625"/>
        <v>0</v>
      </c>
      <c r="DB292" s="23"/>
      <c r="DC292" s="54"/>
      <c r="DD292" s="54"/>
      <c r="DE292" s="54"/>
      <c r="DF292" s="148"/>
      <c r="DG292" s="149"/>
      <c r="DH292" s="149"/>
      <c r="DI292" s="411">
        <f t="shared" si="433"/>
        <v>0</v>
      </c>
      <c r="DJ292" s="23"/>
      <c r="DK292" s="54"/>
      <c r="DL292" s="54"/>
      <c r="DM292" s="54"/>
      <c r="DN292" s="148"/>
      <c r="DO292" s="149"/>
      <c r="DP292" s="149"/>
      <c r="DQ292" s="411">
        <f t="shared" si="434"/>
        <v>0</v>
      </c>
      <c r="DR292" s="23"/>
      <c r="DS292" s="54"/>
      <c r="DT292" s="54"/>
      <c r="DU292" s="54"/>
      <c r="DV292" s="148"/>
      <c r="DW292" s="149"/>
      <c r="DX292" s="149"/>
      <c r="DY292" s="411">
        <f t="shared" si="435"/>
        <v>0</v>
      </c>
      <c r="DZ292" s="23"/>
      <c r="EA292" s="54"/>
      <c r="EB292" s="54"/>
      <c r="EC292" s="54"/>
      <c r="ED292" s="148"/>
      <c r="EE292" s="149"/>
      <c r="EF292" s="149"/>
      <c r="EG292" s="411">
        <f t="shared" si="436"/>
        <v>0</v>
      </c>
      <c r="EH292" s="23"/>
      <c r="EI292" s="54"/>
      <c r="EJ292" s="54"/>
      <c r="EK292" s="54"/>
      <c r="EL292" s="148"/>
      <c r="EM292" s="149"/>
      <c r="EN292" s="149"/>
      <c r="EO292" s="411">
        <f t="shared" si="840"/>
        <v>0</v>
      </c>
      <c r="EP292" s="23"/>
      <c r="EQ292" s="54"/>
      <c r="ER292" s="54"/>
      <c r="ES292" s="54"/>
      <c r="ET292" s="148"/>
      <c r="EU292" s="149"/>
      <c r="EV292" s="149"/>
      <c r="EW292" s="411">
        <f t="shared" si="438"/>
        <v>0</v>
      </c>
      <c r="EX292" s="23"/>
      <c r="EY292" s="54"/>
      <c r="EZ292" s="54"/>
      <c r="FA292" s="54"/>
      <c r="FB292" s="148"/>
      <c r="FC292" s="149"/>
      <c r="FD292" s="149"/>
      <c r="FE292" s="411">
        <f t="shared" si="439"/>
        <v>0</v>
      </c>
      <c r="FF292" s="23"/>
      <c r="FG292" s="54"/>
      <c r="FH292" s="54"/>
      <c r="FI292" s="54"/>
      <c r="FJ292" s="148"/>
      <c r="FK292" s="149"/>
      <c r="FL292" s="149"/>
      <c r="FM292" s="411">
        <f t="shared" si="440"/>
        <v>0</v>
      </c>
      <c r="FN292" s="23"/>
    </row>
    <row r="293" spans="1:170" ht="16">
      <c r="A293" s="41">
        <v>42696</v>
      </c>
      <c r="B293" s="23"/>
      <c r="C293" s="54"/>
      <c r="D293" s="28"/>
      <c r="E293" s="54"/>
      <c r="F293" s="148"/>
      <c r="G293" s="149"/>
      <c r="H293" s="149"/>
      <c r="I293" s="411">
        <f t="shared" si="420"/>
        <v>0</v>
      </c>
      <c r="J293" s="23"/>
      <c r="K293" s="28"/>
      <c r="L293" s="28"/>
      <c r="M293" s="28"/>
      <c r="N293" s="148"/>
      <c r="O293" s="153"/>
      <c r="P293" s="153"/>
      <c r="Q293" s="411">
        <f t="shared" si="421"/>
        <v>0</v>
      </c>
      <c r="R293" s="23"/>
      <c r="S293" s="54"/>
      <c r="T293" s="54"/>
      <c r="U293" s="54"/>
      <c r="V293" s="148"/>
      <c r="W293" s="149"/>
      <c r="X293" s="149"/>
      <c r="Y293" s="411">
        <f t="shared" si="422"/>
        <v>0</v>
      </c>
      <c r="Z293" s="23"/>
      <c r="AA293" s="54"/>
      <c r="AB293" s="54"/>
      <c r="AC293" s="54"/>
      <c r="AD293" s="148"/>
      <c r="AE293" s="149"/>
      <c r="AF293" s="149"/>
      <c r="AG293" s="411">
        <f t="shared" si="423"/>
        <v>0</v>
      </c>
      <c r="AH293" s="23"/>
      <c r="AI293" s="54"/>
      <c r="AJ293" s="54"/>
      <c r="AK293" s="54"/>
      <c r="AL293" s="148"/>
      <c r="AM293" s="149"/>
      <c r="AN293" s="149"/>
      <c r="AO293" s="411">
        <f t="shared" si="1915"/>
        <v>0</v>
      </c>
      <c r="AP293" s="23"/>
      <c r="AQ293" s="54"/>
      <c r="AR293" s="54"/>
      <c r="AS293" s="54"/>
      <c r="AT293" s="148"/>
      <c r="AU293" s="149"/>
      <c r="AV293" s="149"/>
      <c r="AW293" s="411">
        <f t="shared" si="425"/>
        <v>0</v>
      </c>
      <c r="AX293" s="23"/>
      <c r="AY293" s="54"/>
      <c r="AZ293" s="54"/>
      <c r="BA293" s="54"/>
      <c r="BB293" s="148"/>
      <c r="BC293" s="149"/>
      <c r="BD293" s="149"/>
      <c r="BE293" s="411">
        <f t="shared" si="426"/>
        <v>0</v>
      </c>
      <c r="BF293" s="23"/>
      <c r="BG293" s="54"/>
      <c r="BH293" s="54"/>
      <c r="BI293" s="54"/>
      <c r="BJ293" s="148"/>
      <c r="BK293" s="149"/>
      <c r="BL293" s="149"/>
      <c r="BM293" s="411">
        <f t="shared" si="427"/>
        <v>0</v>
      </c>
      <c r="BN293" s="23"/>
      <c r="BO293" s="54"/>
      <c r="BP293" s="54"/>
      <c r="BQ293" s="54"/>
      <c r="BR293" s="148"/>
      <c r="BS293" s="149"/>
      <c r="BT293" s="149"/>
      <c r="BU293" s="411">
        <f t="shared" si="1616"/>
        <v>0</v>
      </c>
      <c r="BV293" s="23"/>
      <c r="BW293" s="54"/>
      <c r="BX293" s="54"/>
      <c r="BY293" s="54"/>
      <c r="BZ293" s="148"/>
      <c r="CA293" s="149"/>
      <c r="CB293" s="149"/>
      <c r="CC293" s="411">
        <f t="shared" si="429"/>
        <v>0</v>
      </c>
      <c r="CD293" s="23"/>
      <c r="CE293" s="54"/>
      <c r="CF293" s="54"/>
      <c r="CG293" s="54"/>
      <c r="CH293" s="148"/>
      <c r="CI293" s="149"/>
      <c r="CJ293" s="149"/>
      <c r="CK293" s="411">
        <f t="shared" si="430"/>
        <v>0</v>
      </c>
      <c r="CL293" s="23"/>
      <c r="CM293" s="54"/>
      <c r="CN293" s="54"/>
      <c r="CO293" s="54"/>
      <c r="CP293" s="148"/>
      <c r="CQ293" s="149"/>
      <c r="CR293" s="149"/>
      <c r="CS293" s="411">
        <f t="shared" si="431"/>
        <v>0</v>
      </c>
      <c r="CT293" s="23"/>
      <c r="CU293" s="54"/>
      <c r="CV293" s="54"/>
      <c r="CW293" s="54"/>
      <c r="CX293" s="148"/>
      <c r="CY293" s="149"/>
      <c r="CZ293" s="149"/>
      <c r="DA293" s="411">
        <f t="shared" si="1625"/>
        <v>0</v>
      </c>
      <c r="DB293" s="23"/>
      <c r="DC293" s="54"/>
      <c r="DD293" s="54"/>
      <c r="DE293" s="54"/>
      <c r="DF293" s="148"/>
      <c r="DG293" s="149"/>
      <c r="DH293" s="149"/>
      <c r="DI293" s="411">
        <f t="shared" si="433"/>
        <v>0</v>
      </c>
      <c r="DJ293" s="23"/>
      <c r="DK293" s="54"/>
      <c r="DL293" s="54"/>
      <c r="DM293" s="54"/>
      <c r="DN293" s="148"/>
      <c r="DO293" s="149"/>
      <c r="DP293" s="149"/>
      <c r="DQ293" s="411">
        <f t="shared" si="434"/>
        <v>0</v>
      </c>
      <c r="DR293" s="23"/>
      <c r="DS293" s="54"/>
      <c r="DT293" s="54"/>
      <c r="DU293" s="54"/>
      <c r="DV293" s="148"/>
      <c r="DW293" s="149"/>
      <c r="DX293" s="149"/>
      <c r="DY293" s="411">
        <f t="shared" si="435"/>
        <v>0</v>
      </c>
      <c r="DZ293" s="23"/>
      <c r="EA293" s="54"/>
      <c r="EB293" s="54"/>
      <c r="EC293" s="54"/>
      <c r="ED293" s="148"/>
      <c r="EE293" s="149"/>
      <c r="EF293" s="149"/>
      <c r="EG293" s="411">
        <f t="shared" si="436"/>
        <v>0</v>
      </c>
      <c r="EH293" s="23"/>
      <c r="EI293" s="54"/>
      <c r="EJ293" s="54"/>
      <c r="EK293" s="54"/>
      <c r="EL293" s="148"/>
      <c r="EM293" s="149"/>
      <c r="EN293" s="149"/>
      <c r="EO293" s="411">
        <f t="shared" si="840"/>
        <v>0</v>
      </c>
      <c r="EP293" s="23"/>
      <c r="EQ293" s="54"/>
      <c r="ER293" s="54"/>
      <c r="ES293" s="54"/>
      <c r="ET293" s="148"/>
      <c r="EU293" s="149"/>
      <c r="EV293" s="149"/>
      <c r="EW293" s="411">
        <f t="shared" si="438"/>
        <v>0</v>
      </c>
      <c r="EX293" s="23"/>
      <c r="EY293" s="54"/>
      <c r="EZ293" s="54"/>
      <c r="FA293" s="54"/>
      <c r="FB293" s="148"/>
      <c r="FC293" s="149"/>
      <c r="FD293" s="149"/>
      <c r="FE293" s="411">
        <f t="shared" si="439"/>
        <v>0</v>
      </c>
      <c r="FF293" s="23"/>
      <c r="FG293" s="54"/>
      <c r="FH293" s="54"/>
      <c r="FI293" s="54"/>
      <c r="FJ293" s="148"/>
      <c r="FK293" s="149"/>
      <c r="FL293" s="149"/>
      <c r="FM293" s="411">
        <f t="shared" si="440"/>
        <v>0</v>
      </c>
      <c r="FN293" s="23"/>
    </row>
    <row r="294" spans="1:170" ht="16">
      <c r="A294" s="48" t="s">
        <v>42</v>
      </c>
      <c r="B294" s="23"/>
      <c r="C294" s="49">
        <f t="shared" ref="C294:E294" si="2462">SUM(C289:C293)</f>
        <v>0</v>
      </c>
      <c r="D294" s="49">
        <f t="shared" si="2462"/>
        <v>0</v>
      </c>
      <c r="E294" s="49">
        <f t="shared" si="2462"/>
        <v>0</v>
      </c>
      <c r="F294" s="50">
        <f>IFERROR(SUM(D294/E294),0)</f>
        <v>0</v>
      </c>
      <c r="G294" s="51">
        <f t="shared" ref="G294:H294" si="2463">SUM(G289:G293)</f>
        <v>0</v>
      </c>
      <c r="H294" s="51">
        <f t="shared" si="2463"/>
        <v>0</v>
      </c>
      <c r="I294" s="52">
        <f t="shared" si="420"/>
        <v>0</v>
      </c>
      <c r="J294" s="23"/>
      <c r="K294" s="49">
        <f t="shared" ref="K294:M294" si="2464">SUM(K289:K293)</f>
        <v>0</v>
      </c>
      <c r="L294" s="49">
        <f t="shared" si="2464"/>
        <v>0</v>
      </c>
      <c r="M294" s="49">
        <f t="shared" si="2464"/>
        <v>0</v>
      </c>
      <c r="N294" s="50">
        <f>IFERROR(SUM(L294/M294),0)</f>
        <v>0</v>
      </c>
      <c r="O294" s="51">
        <f t="shared" ref="O294:P294" si="2465">SUM(O289:O293)</f>
        <v>0</v>
      </c>
      <c r="P294" s="51">
        <f t="shared" si="2465"/>
        <v>0</v>
      </c>
      <c r="Q294" s="52">
        <f t="shared" si="421"/>
        <v>0</v>
      </c>
      <c r="R294" s="23"/>
      <c r="S294" s="49">
        <f t="shared" ref="S294:U294" si="2466">SUM(S289:S293)</f>
        <v>0</v>
      </c>
      <c r="T294" s="49">
        <f t="shared" si="2466"/>
        <v>0</v>
      </c>
      <c r="U294" s="49">
        <f t="shared" si="2466"/>
        <v>0</v>
      </c>
      <c r="V294" s="50">
        <f>IFERROR(SUM(T294/U294),0)</f>
        <v>0</v>
      </c>
      <c r="W294" s="51">
        <f t="shared" ref="W294:X294" si="2467">SUM(W289:W293)</f>
        <v>0</v>
      </c>
      <c r="X294" s="51">
        <f t="shared" si="2467"/>
        <v>0</v>
      </c>
      <c r="Y294" s="52">
        <f t="shared" si="422"/>
        <v>0</v>
      </c>
      <c r="Z294" s="23"/>
      <c r="AA294" s="49">
        <f t="shared" ref="AA294:AC294" si="2468">SUM(AA289:AA293)</f>
        <v>0</v>
      </c>
      <c r="AB294" s="49">
        <f t="shared" si="2468"/>
        <v>0</v>
      </c>
      <c r="AC294" s="49">
        <f t="shared" si="2468"/>
        <v>0</v>
      </c>
      <c r="AD294" s="50">
        <f>IFERROR(SUM(AB294/AC294),0)</f>
        <v>0</v>
      </c>
      <c r="AE294" s="51">
        <f t="shared" ref="AE294:AF294" si="2469">SUM(AE289:AE293)</f>
        <v>0</v>
      </c>
      <c r="AF294" s="51">
        <f t="shared" si="2469"/>
        <v>0</v>
      </c>
      <c r="AG294" s="52">
        <f t="shared" si="423"/>
        <v>0</v>
      </c>
      <c r="AH294" s="23"/>
      <c r="AI294" s="49">
        <f t="shared" ref="AI294:AK294" si="2470">SUM(AI289:AI293)</f>
        <v>0</v>
      </c>
      <c r="AJ294" s="49">
        <f t="shared" si="2470"/>
        <v>0</v>
      </c>
      <c r="AK294" s="49">
        <f t="shared" si="2470"/>
        <v>0</v>
      </c>
      <c r="AL294" s="50">
        <f>IFERROR(SUM(AJ294/AK294),0)</f>
        <v>0</v>
      </c>
      <c r="AM294" s="51">
        <f t="shared" ref="AM294:AN294" si="2471">SUM(AM289:AM293)</f>
        <v>0</v>
      </c>
      <c r="AN294" s="51">
        <f t="shared" si="2471"/>
        <v>0</v>
      </c>
      <c r="AO294" s="52">
        <f t="shared" si="1915"/>
        <v>0</v>
      </c>
      <c r="AP294" s="23"/>
      <c r="AQ294" s="49">
        <f t="shared" ref="AQ294:AS294" si="2472">SUM(AQ289:AQ293)</f>
        <v>0</v>
      </c>
      <c r="AR294" s="49">
        <f t="shared" si="2472"/>
        <v>0</v>
      </c>
      <c r="AS294" s="49">
        <f t="shared" si="2472"/>
        <v>0</v>
      </c>
      <c r="AT294" s="50">
        <f>IFERROR(SUM(AR294/AS294),0)</f>
        <v>0</v>
      </c>
      <c r="AU294" s="51">
        <f t="shared" ref="AU294:AV294" si="2473">SUM(AU289:AU293)</f>
        <v>0</v>
      </c>
      <c r="AV294" s="51">
        <f t="shared" si="2473"/>
        <v>0</v>
      </c>
      <c r="AW294" s="52">
        <f t="shared" si="425"/>
        <v>0</v>
      </c>
      <c r="AX294" s="23"/>
      <c r="AY294" s="49">
        <f t="shared" ref="AY294:BA294" si="2474">SUM(AY289:AY293)</f>
        <v>0</v>
      </c>
      <c r="AZ294" s="49">
        <f t="shared" si="2474"/>
        <v>0</v>
      </c>
      <c r="BA294" s="49">
        <f t="shared" si="2474"/>
        <v>0</v>
      </c>
      <c r="BB294" s="50">
        <f>IFERROR(SUM(AZ294/BA294),0)</f>
        <v>0</v>
      </c>
      <c r="BC294" s="51">
        <f t="shared" ref="BC294:BD294" si="2475">SUM(BC289:BC293)</f>
        <v>0</v>
      </c>
      <c r="BD294" s="51">
        <f t="shared" si="2475"/>
        <v>0</v>
      </c>
      <c r="BE294" s="52">
        <f t="shared" si="426"/>
        <v>0</v>
      </c>
      <c r="BF294" s="23"/>
      <c r="BG294" s="49">
        <f t="shared" ref="BG294:BI294" si="2476">SUM(BG289:BG293)</f>
        <v>0</v>
      </c>
      <c r="BH294" s="49">
        <f t="shared" si="2476"/>
        <v>0</v>
      </c>
      <c r="BI294" s="49">
        <f t="shared" si="2476"/>
        <v>0</v>
      </c>
      <c r="BJ294" s="50">
        <f>IFERROR(SUM(BH294/BI294),0)</f>
        <v>0</v>
      </c>
      <c r="BK294" s="51">
        <f t="shared" ref="BK294:BL294" si="2477">SUM(BK289:BK293)</f>
        <v>0</v>
      </c>
      <c r="BL294" s="51">
        <f t="shared" si="2477"/>
        <v>0</v>
      </c>
      <c r="BM294" s="52">
        <f t="shared" si="427"/>
        <v>0</v>
      </c>
      <c r="BN294" s="23"/>
      <c r="BO294" s="49">
        <f t="shared" ref="BO294:BQ294" si="2478">SUM(BO289:BO293)</f>
        <v>0</v>
      </c>
      <c r="BP294" s="49">
        <f t="shared" si="2478"/>
        <v>0</v>
      </c>
      <c r="BQ294" s="49">
        <f t="shared" si="2478"/>
        <v>0</v>
      </c>
      <c r="BR294" s="50">
        <f>IFERROR(SUM(BP294/BQ294),0)</f>
        <v>0</v>
      </c>
      <c r="BS294" s="51">
        <f t="shared" ref="BS294:BT294" si="2479">SUM(BS289:BS293)</f>
        <v>0</v>
      </c>
      <c r="BT294" s="51">
        <f t="shared" si="2479"/>
        <v>0</v>
      </c>
      <c r="BU294" s="52">
        <f t="shared" si="1616"/>
        <v>0</v>
      </c>
      <c r="BV294" s="23"/>
      <c r="BW294" s="49">
        <f t="shared" ref="BW294:BY294" si="2480">SUM(BW289:BW293)</f>
        <v>0</v>
      </c>
      <c r="BX294" s="49">
        <f t="shared" si="2480"/>
        <v>0</v>
      </c>
      <c r="BY294" s="49">
        <f t="shared" si="2480"/>
        <v>0</v>
      </c>
      <c r="BZ294" s="50">
        <f>IFERROR(SUM(BX294/BY294),0)</f>
        <v>0</v>
      </c>
      <c r="CA294" s="51">
        <f t="shared" ref="CA294:CB294" si="2481">SUM(CA289:CA293)</f>
        <v>0</v>
      </c>
      <c r="CB294" s="51">
        <f t="shared" si="2481"/>
        <v>0</v>
      </c>
      <c r="CC294" s="52">
        <f t="shared" si="429"/>
        <v>0</v>
      </c>
      <c r="CD294" s="23"/>
      <c r="CE294" s="49">
        <f t="shared" ref="CE294:CG294" si="2482">SUM(CE289:CE293)</f>
        <v>0</v>
      </c>
      <c r="CF294" s="49">
        <f t="shared" si="2482"/>
        <v>0</v>
      </c>
      <c r="CG294" s="49">
        <f t="shared" si="2482"/>
        <v>0</v>
      </c>
      <c r="CH294" s="50">
        <f>IFERROR(SUM(CF294/CG294),0)</f>
        <v>0</v>
      </c>
      <c r="CI294" s="51">
        <f t="shared" ref="CI294:CJ294" si="2483">SUM(CI289:CI293)</f>
        <v>0</v>
      </c>
      <c r="CJ294" s="51">
        <f t="shared" si="2483"/>
        <v>0</v>
      </c>
      <c r="CK294" s="52">
        <f t="shared" si="430"/>
        <v>0</v>
      </c>
      <c r="CL294" s="23"/>
      <c r="CM294" s="49">
        <f t="shared" ref="CM294:CO294" si="2484">SUM(CM289:CM293)</f>
        <v>0</v>
      </c>
      <c r="CN294" s="49">
        <f t="shared" si="2484"/>
        <v>0</v>
      </c>
      <c r="CO294" s="49">
        <f t="shared" si="2484"/>
        <v>0</v>
      </c>
      <c r="CP294" s="50">
        <f>IFERROR(SUM(CN294/CO294),0)</f>
        <v>0</v>
      </c>
      <c r="CQ294" s="51">
        <f t="shared" ref="CQ294:CR294" si="2485">SUM(CQ289:CQ293)</f>
        <v>0</v>
      </c>
      <c r="CR294" s="51">
        <f t="shared" si="2485"/>
        <v>0</v>
      </c>
      <c r="CS294" s="52">
        <f t="shared" si="431"/>
        <v>0</v>
      </c>
      <c r="CT294" s="23"/>
      <c r="CU294" s="49">
        <f t="shared" ref="CU294:CW294" si="2486">SUM(CU289:CU293)</f>
        <v>0</v>
      </c>
      <c r="CV294" s="49">
        <f t="shared" si="2486"/>
        <v>0</v>
      </c>
      <c r="CW294" s="49">
        <f t="shared" si="2486"/>
        <v>0</v>
      </c>
      <c r="CX294" s="50">
        <f>IFERROR(SUM(CV294/CW294),0)</f>
        <v>0</v>
      </c>
      <c r="CY294" s="51">
        <f t="shared" ref="CY294:CZ294" si="2487">SUM(CY289:CY293)</f>
        <v>0</v>
      </c>
      <c r="CZ294" s="51">
        <f t="shared" si="2487"/>
        <v>0</v>
      </c>
      <c r="DA294" s="52">
        <f t="shared" si="1625"/>
        <v>0</v>
      </c>
      <c r="DB294" s="23"/>
      <c r="DC294" s="49">
        <f t="shared" ref="DC294:DE294" si="2488">SUM(DC289:DC293)</f>
        <v>0</v>
      </c>
      <c r="DD294" s="49">
        <f t="shared" si="2488"/>
        <v>0</v>
      </c>
      <c r="DE294" s="49">
        <f t="shared" si="2488"/>
        <v>0</v>
      </c>
      <c r="DF294" s="50">
        <f>IFERROR(SUM(DD294/DE294),0)</f>
        <v>0</v>
      </c>
      <c r="DG294" s="51">
        <f t="shared" ref="DG294:DH294" si="2489">SUM(DG289:DG293)</f>
        <v>0</v>
      </c>
      <c r="DH294" s="51">
        <f t="shared" si="2489"/>
        <v>0</v>
      </c>
      <c r="DI294" s="52">
        <f t="shared" si="433"/>
        <v>0</v>
      </c>
      <c r="DJ294" s="23"/>
      <c r="DK294" s="49">
        <f t="shared" ref="DK294:DM294" si="2490">SUM(DK289:DK293)</f>
        <v>0</v>
      </c>
      <c r="DL294" s="49">
        <f t="shared" si="2490"/>
        <v>0</v>
      </c>
      <c r="DM294" s="49">
        <f t="shared" si="2490"/>
        <v>0</v>
      </c>
      <c r="DN294" s="50">
        <f>IFERROR(SUM(DL294/DM294),0)</f>
        <v>0</v>
      </c>
      <c r="DO294" s="51">
        <f t="shared" ref="DO294:DP294" si="2491">SUM(DO289:DO293)</f>
        <v>0</v>
      </c>
      <c r="DP294" s="51">
        <f t="shared" si="2491"/>
        <v>0</v>
      </c>
      <c r="DQ294" s="52">
        <f t="shared" si="434"/>
        <v>0</v>
      </c>
      <c r="DR294" s="23"/>
      <c r="DS294" s="49">
        <f t="shared" ref="DS294:DU294" si="2492">SUM(DS289:DS293)</f>
        <v>0</v>
      </c>
      <c r="DT294" s="49">
        <f t="shared" si="2492"/>
        <v>0</v>
      </c>
      <c r="DU294" s="49">
        <f t="shared" si="2492"/>
        <v>0</v>
      </c>
      <c r="DV294" s="50">
        <f>IFERROR(SUM(DT294/DU294),0)</f>
        <v>0</v>
      </c>
      <c r="DW294" s="51">
        <f t="shared" ref="DW294:DX294" si="2493">SUM(DW289:DW293)</f>
        <v>0</v>
      </c>
      <c r="DX294" s="51">
        <f t="shared" si="2493"/>
        <v>0</v>
      </c>
      <c r="DY294" s="52">
        <f t="shared" si="435"/>
        <v>0</v>
      </c>
      <c r="DZ294" s="23"/>
      <c r="EA294" s="49">
        <f t="shared" ref="EA294:EC294" si="2494">SUM(EA289:EA293)</f>
        <v>0</v>
      </c>
      <c r="EB294" s="49">
        <f t="shared" si="2494"/>
        <v>0</v>
      </c>
      <c r="EC294" s="49">
        <f t="shared" si="2494"/>
        <v>0</v>
      </c>
      <c r="ED294" s="50">
        <f>IFERROR(SUM(EB294/EC294),0)</f>
        <v>0</v>
      </c>
      <c r="EE294" s="51">
        <f t="shared" ref="EE294:EF294" si="2495">SUM(EE289:EE293)</f>
        <v>0</v>
      </c>
      <c r="EF294" s="51">
        <f t="shared" si="2495"/>
        <v>0</v>
      </c>
      <c r="EG294" s="52">
        <f t="shared" si="436"/>
        <v>0</v>
      </c>
      <c r="EH294" s="23"/>
      <c r="EI294" s="49">
        <f t="shared" ref="EI294:EK294" si="2496">SUM(EI289:EI293)</f>
        <v>0</v>
      </c>
      <c r="EJ294" s="49">
        <f t="shared" si="2496"/>
        <v>0</v>
      </c>
      <c r="EK294" s="49">
        <f t="shared" si="2496"/>
        <v>0</v>
      </c>
      <c r="EL294" s="50">
        <f>IFERROR(SUM(EJ294/EK294),0)</f>
        <v>0</v>
      </c>
      <c r="EM294" s="51">
        <f t="shared" ref="EM294:EN294" si="2497">SUM(EM289:EM293)</f>
        <v>0</v>
      </c>
      <c r="EN294" s="51">
        <f t="shared" si="2497"/>
        <v>0</v>
      </c>
      <c r="EO294" s="52">
        <f t="shared" si="840"/>
        <v>0</v>
      </c>
      <c r="EP294" s="23"/>
      <c r="EQ294" s="49">
        <f t="shared" ref="EQ294:ES294" si="2498">SUM(EQ289:EQ293)</f>
        <v>0</v>
      </c>
      <c r="ER294" s="49">
        <f t="shared" si="2498"/>
        <v>0</v>
      </c>
      <c r="ES294" s="49">
        <f t="shared" si="2498"/>
        <v>0</v>
      </c>
      <c r="ET294" s="50">
        <f>IFERROR(SUM(ER294/ES294),0)</f>
        <v>0</v>
      </c>
      <c r="EU294" s="51">
        <f t="shared" ref="EU294:EV294" si="2499">SUM(EU289:EU293)</f>
        <v>0</v>
      </c>
      <c r="EV294" s="51">
        <f t="shared" si="2499"/>
        <v>0</v>
      </c>
      <c r="EW294" s="52">
        <f t="shared" si="438"/>
        <v>0</v>
      </c>
      <c r="EX294" s="23"/>
      <c r="EY294" s="49">
        <f t="shared" ref="EY294:FA294" si="2500">SUM(EY289:EY293)</f>
        <v>0</v>
      </c>
      <c r="EZ294" s="49">
        <f t="shared" si="2500"/>
        <v>0</v>
      </c>
      <c r="FA294" s="49">
        <f t="shared" si="2500"/>
        <v>0</v>
      </c>
      <c r="FB294" s="50">
        <f>IFERROR(SUM(EZ294/FA294),0)</f>
        <v>0</v>
      </c>
      <c r="FC294" s="51">
        <f t="shared" ref="FC294:FD294" si="2501">SUM(FC289:FC293)</f>
        <v>0</v>
      </c>
      <c r="FD294" s="51">
        <f t="shared" si="2501"/>
        <v>0</v>
      </c>
      <c r="FE294" s="52">
        <f t="shared" si="439"/>
        <v>0</v>
      </c>
      <c r="FF294" s="23"/>
      <c r="FG294" s="49">
        <f t="shared" ref="FG294:FI294" si="2502">SUM(FG289:FG293)</f>
        <v>0</v>
      </c>
      <c r="FH294" s="49">
        <f t="shared" si="2502"/>
        <v>0</v>
      </c>
      <c r="FI294" s="49">
        <f t="shared" si="2502"/>
        <v>0</v>
      </c>
      <c r="FJ294" s="50">
        <f>IFERROR(SUM(FH294/FI294),0)</f>
        <v>0</v>
      </c>
      <c r="FK294" s="51">
        <f t="shared" ref="FK294:FL294" si="2503">SUM(FK289:FK293)</f>
        <v>0</v>
      </c>
      <c r="FL294" s="51">
        <f t="shared" si="2503"/>
        <v>0</v>
      </c>
      <c r="FM294" s="52">
        <f t="shared" si="440"/>
        <v>0</v>
      </c>
      <c r="FN294" s="23"/>
    </row>
    <row r="295" spans="1:170" ht="16">
      <c r="A295" s="41">
        <v>42699</v>
      </c>
      <c r="B295" s="23"/>
      <c r="C295" s="42"/>
      <c r="D295" s="42"/>
      <c r="E295" s="42"/>
      <c r="F295" s="43"/>
      <c r="G295" s="44"/>
      <c r="H295" s="44"/>
      <c r="I295" s="45">
        <f t="shared" si="420"/>
        <v>0</v>
      </c>
      <c r="J295" s="23"/>
      <c r="K295" s="42"/>
      <c r="L295" s="42"/>
      <c r="M295" s="42"/>
      <c r="N295" s="43"/>
      <c r="O295" s="44"/>
      <c r="P295" s="44"/>
      <c r="Q295" s="45">
        <f t="shared" si="421"/>
        <v>0</v>
      </c>
      <c r="R295" s="23"/>
      <c r="S295" s="42"/>
      <c r="T295" s="42"/>
      <c r="U295" s="42"/>
      <c r="V295" s="43"/>
      <c r="W295" s="44"/>
      <c r="X295" s="44"/>
      <c r="Y295" s="45">
        <f t="shared" si="422"/>
        <v>0</v>
      </c>
      <c r="Z295" s="23"/>
      <c r="AA295" s="42"/>
      <c r="AB295" s="42"/>
      <c r="AC295" s="42"/>
      <c r="AD295" s="43"/>
      <c r="AE295" s="44"/>
      <c r="AF295" s="44"/>
      <c r="AG295" s="45">
        <f t="shared" si="423"/>
        <v>0</v>
      </c>
      <c r="AH295" s="23"/>
      <c r="AI295" s="42"/>
      <c r="AJ295" s="42"/>
      <c r="AK295" s="42"/>
      <c r="AL295" s="43"/>
      <c r="AM295" s="44"/>
      <c r="AN295" s="44"/>
      <c r="AO295" s="45">
        <f t="shared" si="1915"/>
        <v>0</v>
      </c>
      <c r="AP295" s="23"/>
      <c r="AQ295" s="42"/>
      <c r="AR295" s="42"/>
      <c r="AS295" s="42"/>
      <c r="AT295" s="43"/>
      <c r="AU295" s="44"/>
      <c r="AV295" s="44"/>
      <c r="AW295" s="45">
        <f t="shared" si="425"/>
        <v>0</v>
      </c>
      <c r="AX295" s="23"/>
      <c r="AY295" s="42"/>
      <c r="AZ295" s="42"/>
      <c r="BA295" s="42"/>
      <c r="BB295" s="43"/>
      <c r="BC295" s="44"/>
      <c r="BD295" s="44"/>
      <c r="BE295" s="45">
        <f t="shared" si="426"/>
        <v>0</v>
      </c>
      <c r="BF295" s="23"/>
      <c r="BG295" s="42"/>
      <c r="BH295" s="42"/>
      <c r="BI295" s="42"/>
      <c r="BJ295" s="43"/>
      <c r="BK295" s="44"/>
      <c r="BL295" s="44"/>
      <c r="BM295" s="45">
        <f t="shared" si="427"/>
        <v>0</v>
      </c>
      <c r="BN295" s="23"/>
      <c r="BO295" s="137"/>
      <c r="BP295" s="137"/>
      <c r="BQ295" s="137"/>
      <c r="BR295" s="43"/>
      <c r="BS295" s="152"/>
      <c r="BT295" s="152"/>
      <c r="BU295" s="45">
        <f t="shared" si="1616"/>
        <v>0</v>
      </c>
      <c r="BV295" s="23"/>
      <c r="BW295" s="42"/>
      <c r="BX295" s="42"/>
      <c r="BY295" s="42"/>
      <c r="BZ295" s="43"/>
      <c r="CA295" s="44"/>
      <c r="CB295" s="44"/>
      <c r="CC295" s="45">
        <f t="shared" si="429"/>
        <v>0</v>
      </c>
      <c r="CD295" s="23"/>
      <c r="CE295" s="42"/>
      <c r="CF295" s="42"/>
      <c r="CG295" s="42"/>
      <c r="CH295" s="43"/>
      <c r="CI295" s="44"/>
      <c r="CJ295" s="44"/>
      <c r="CK295" s="45">
        <f t="shared" si="430"/>
        <v>0</v>
      </c>
      <c r="CL295" s="23"/>
      <c r="CM295" s="137"/>
      <c r="CN295" s="137"/>
      <c r="CO295" s="137"/>
      <c r="CP295" s="43"/>
      <c r="CQ295" s="152"/>
      <c r="CR295" s="152"/>
      <c r="CS295" s="45">
        <f t="shared" si="431"/>
        <v>0</v>
      </c>
      <c r="CT295" s="23"/>
      <c r="CU295" s="42"/>
      <c r="CV295" s="42"/>
      <c r="CW295" s="42"/>
      <c r="CX295" s="43"/>
      <c r="CY295" s="44"/>
      <c r="CZ295" s="44"/>
      <c r="DA295" s="45">
        <f t="shared" si="1625"/>
        <v>0</v>
      </c>
      <c r="DB295" s="23"/>
      <c r="DC295" s="42"/>
      <c r="DD295" s="42"/>
      <c r="DE295" s="42"/>
      <c r="DF295" s="43"/>
      <c r="DG295" s="44"/>
      <c r="DH295" s="44"/>
      <c r="DI295" s="45">
        <f t="shared" si="433"/>
        <v>0</v>
      </c>
      <c r="DJ295" s="23"/>
      <c r="DK295" s="42"/>
      <c r="DL295" s="42"/>
      <c r="DM295" s="42"/>
      <c r="DN295" s="43"/>
      <c r="DO295" s="44"/>
      <c r="DP295" s="44"/>
      <c r="DQ295" s="45">
        <f t="shared" si="434"/>
        <v>0</v>
      </c>
      <c r="DR295" s="23"/>
      <c r="DS295" s="137"/>
      <c r="DT295" s="137"/>
      <c r="DU295" s="137"/>
      <c r="DV295" s="43"/>
      <c r="DW295" s="152"/>
      <c r="DX295" s="152"/>
      <c r="DY295" s="45">
        <f t="shared" si="435"/>
        <v>0</v>
      </c>
      <c r="DZ295" s="23"/>
      <c r="EA295" s="137"/>
      <c r="EB295" s="137"/>
      <c r="EC295" s="137"/>
      <c r="ED295" s="43"/>
      <c r="EE295" s="152"/>
      <c r="EF295" s="152"/>
      <c r="EG295" s="45">
        <f t="shared" si="436"/>
        <v>0</v>
      </c>
      <c r="EH295" s="23"/>
      <c r="EI295" s="137"/>
      <c r="EJ295" s="137"/>
      <c r="EK295" s="137"/>
      <c r="EL295" s="43"/>
      <c r="EM295" s="152"/>
      <c r="EN295" s="152"/>
      <c r="EO295" s="45">
        <f t="shared" si="840"/>
        <v>0</v>
      </c>
      <c r="EP295" s="23"/>
      <c r="EQ295" s="137"/>
      <c r="ER295" s="137"/>
      <c r="ES295" s="137"/>
      <c r="ET295" s="43"/>
      <c r="EU295" s="152"/>
      <c r="EV295" s="152"/>
      <c r="EW295" s="45">
        <f t="shared" si="438"/>
        <v>0</v>
      </c>
      <c r="EX295" s="23"/>
      <c r="EY295" s="137"/>
      <c r="EZ295" s="137"/>
      <c r="FA295" s="137"/>
      <c r="FB295" s="43"/>
      <c r="FC295" s="152"/>
      <c r="FD295" s="152"/>
      <c r="FE295" s="45">
        <f t="shared" si="439"/>
        <v>0</v>
      </c>
      <c r="FF295" s="23"/>
      <c r="FG295" s="137"/>
      <c r="FH295" s="137"/>
      <c r="FI295" s="137"/>
      <c r="FJ295" s="43"/>
      <c r="FK295" s="152"/>
      <c r="FL295" s="152"/>
      <c r="FM295" s="45">
        <f t="shared" si="440"/>
        <v>0</v>
      </c>
      <c r="FN295" s="23"/>
    </row>
    <row r="296" spans="1:170" ht="16">
      <c r="A296" s="41">
        <v>42700</v>
      </c>
      <c r="B296" s="23"/>
      <c r="C296" s="42"/>
      <c r="D296" s="42"/>
      <c r="E296" s="42"/>
      <c r="F296" s="43"/>
      <c r="G296" s="44"/>
      <c r="H296" s="44"/>
      <c r="I296" s="45">
        <f t="shared" si="420"/>
        <v>0</v>
      </c>
      <c r="J296" s="23"/>
      <c r="K296" s="42"/>
      <c r="L296" s="42"/>
      <c r="M296" s="42"/>
      <c r="N296" s="43"/>
      <c r="O296" s="44"/>
      <c r="P296" s="44"/>
      <c r="Q296" s="45">
        <f t="shared" si="421"/>
        <v>0</v>
      </c>
      <c r="R296" s="23"/>
      <c r="S296" s="42"/>
      <c r="T296" s="42"/>
      <c r="U296" s="42"/>
      <c r="V296" s="43"/>
      <c r="W296" s="44"/>
      <c r="X296" s="44"/>
      <c r="Y296" s="45">
        <f t="shared" si="422"/>
        <v>0</v>
      </c>
      <c r="Z296" s="23"/>
      <c r="AA296" s="42"/>
      <c r="AB296" s="42"/>
      <c r="AC296" s="42"/>
      <c r="AD296" s="43"/>
      <c r="AE296" s="44"/>
      <c r="AF296" s="44"/>
      <c r="AG296" s="45">
        <f t="shared" si="423"/>
        <v>0</v>
      </c>
      <c r="AH296" s="23"/>
      <c r="AI296" s="42"/>
      <c r="AJ296" s="42"/>
      <c r="AK296" s="42"/>
      <c r="AL296" s="43"/>
      <c r="AM296" s="44"/>
      <c r="AN296" s="44"/>
      <c r="AO296" s="45">
        <f t="shared" si="1915"/>
        <v>0</v>
      </c>
      <c r="AP296" s="23"/>
      <c r="AQ296" s="42"/>
      <c r="AR296" s="42"/>
      <c r="AS296" s="42"/>
      <c r="AT296" s="43"/>
      <c r="AU296" s="44"/>
      <c r="AV296" s="44"/>
      <c r="AW296" s="45">
        <f t="shared" si="425"/>
        <v>0</v>
      </c>
      <c r="AX296" s="23"/>
      <c r="AY296" s="42"/>
      <c r="AZ296" s="42"/>
      <c r="BA296" s="42"/>
      <c r="BB296" s="43"/>
      <c r="BC296" s="44"/>
      <c r="BD296" s="44"/>
      <c r="BE296" s="45">
        <f t="shared" si="426"/>
        <v>0</v>
      </c>
      <c r="BF296" s="23"/>
      <c r="BG296" s="42"/>
      <c r="BH296" s="42"/>
      <c r="BI296" s="42"/>
      <c r="BJ296" s="43"/>
      <c r="BK296" s="44"/>
      <c r="BL296" s="44"/>
      <c r="BM296" s="45">
        <f t="shared" si="427"/>
        <v>0</v>
      </c>
      <c r="BN296" s="23"/>
      <c r="BO296" s="137"/>
      <c r="BP296" s="137"/>
      <c r="BQ296" s="137"/>
      <c r="BR296" s="43"/>
      <c r="BS296" s="152"/>
      <c r="BT296" s="152"/>
      <c r="BU296" s="45">
        <f t="shared" si="1616"/>
        <v>0</v>
      </c>
      <c r="BV296" s="23"/>
      <c r="BW296" s="42"/>
      <c r="BX296" s="42"/>
      <c r="BY296" s="42"/>
      <c r="BZ296" s="43"/>
      <c r="CA296" s="44"/>
      <c r="CB296" s="44"/>
      <c r="CC296" s="45">
        <f t="shared" si="429"/>
        <v>0</v>
      </c>
      <c r="CD296" s="23"/>
      <c r="CE296" s="42"/>
      <c r="CF296" s="42"/>
      <c r="CG296" s="42"/>
      <c r="CH296" s="43"/>
      <c r="CI296" s="44"/>
      <c r="CJ296" s="44"/>
      <c r="CK296" s="45">
        <f t="shared" si="430"/>
        <v>0</v>
      </c>
      <c r="CL296" s="23"/>
      <c r="CM296" s="137"/>
      <c r="CN296" s="137"/>
      <c r="CO296" s="137"/>
      <c r="CP296" s="43"/>
      <c r="CQ296" s="152"/>
      <c r="CR296" s="152"/>
      <c r="CS296" s="45">
        <f t="shared" si="431"/>
        <v>0</v>
      </c>
      <c r="CT296" s="23"/>
      <c r="CU296" s="42"/>
      <c r="CV296" s="42"/>
      <c r="CW296" s="42"/>
      <c r="CX296" s="43"/>
      <c r="CY296" s="44"/>
      <c r="CZ296" s="44"/>
      <c r="DA296" s="45">
        <f t="shared" si="1625"/>
        <v>0</v>
      </c>
      <c r="DB296" s="23"/>
      <c r="DC296" s="42"/>
      <c r="DD296" s="42"/>
      <c r="DE296" s="42"/>
      <c r="DF296" s="43"/>
      <c r="DG296" s="44"/>
      <c r="DH296" s="44"/>
      <c r="DI296" s="45">
        <f t="shared" si="433"/>
        <v>0</v>
      </c>
      <c r="DJ296" s="23"/>
      <c r="DK296" s="42"/>
      <c r="DL296" s="42"/>
      <c r="DM296" s="42"/>
      <c r="DN296" s="43"/>
      <c r="DO296" s="44"/>
      <c r="DP296" s="44"/>
      <c r="DQ296" s="45">
        <f t="shared" si="434"/>
        <v>0</v>
      </c>
      <c r="DR296" s="23"/>
      <c r="DS296" s="137"/>
      <c r="DT296" s="137"/>
      <c r="DU296" s="137"/>
      <c r="DV296" s="43"/>
      <c r="DW296" s="152"/>
      <c r="DX296" s="152"/>
      <c r="DY296" s="45">
        <f t="shared" si="435"/>
        <v>0</v>
      </c>
      <c r="DZ296" s="23"/>
      <c r="EA296" s="137"/>
      <c r="EB296" s="137"/>
      <c r="EC296" s="137"/>
      <c r="ED296" s="43"/>
      <c r="EE296" s="152"/>
      <c r="EF296" s="152"/>
      <c r="EG296" s="45">
        <f t="shared" si="436"/>
        <v>0</v>
      </c>
      <c r="EH296" s="23"/>
      <c r="EI296" s="137"/>
      <c r="EJ296" s="137"/>
      <c r="EK296" s="137"/>
      <c r="EL296" s="43"/>
      <c r="EM296" s="152"/>
      <c r="EN296" s="152"/>
      <c r="EO296" s="45">
        <f t="shared" si="840"/>
        <v>0</v>
      </c>
      <c r="EP296" s="23"/>
      <c r="EQ296" s="137"/>
      <c r="ER296" s="137"/>
      <c r="ES296" s="137"/>
      <c r="ET296" s="43"/>
      <c r="EU296" s="152"/>
      <c r="EV296" s="152"/>
      <c r="EW296" s="45">
        <f t="shared" si="438"/>
        <v>0</v>
      </c>
      <c r="EX296" s="23"/>
      <c r="EY296" s="137"/>
      <c r="EZ296" s="137"/>
      <c r="FA296" s="137"/>
      <c r="FB296" s="43"/>
      <c r="FC296" s="152"/>
      <c r="FD296" s="152"/>
      <c r="FE296" s="45">
        <f t="shared" si="439"/>
        <v>0</v>
      </c>
      <c r="FF296" s="23"/>
      <c r="FG296" s="137"/>
      <c r="FH296" s="137"/>
      <c r="FI296" s="137"/>
      <c r="FJ296" s="43"/>
      <c r="FK296" s="152"/>
      <c r="FL296" s="152"/>
      <c r="FM296" s="45">
        <f t="shared" si="440"/>
        <v>0</v>
      </c>
      <c r="FN296" s="23"/>
    </row>
    <row r="297" spans="1:170" ht="16">
      <c r="A297" s="41">
        <v>42701</v>
      </c>
      <c r="B297" s="23"/>
      <c r="C297" s="54"/>
      <c r="D297" s="54"/>
      <c r="E297" s="54"/>
      <c r="F297" s="148"/>
      <c r="G297" s="149"/>
      <c r="H297" s="149"/>
      <c r="I297" s="411">
        <f t="shared" si="420"/>
        <v>0</v>
      </c>
      <c r="J297" s="23"/>
      <c r="K297" s="54"/>
      <c r="L297" s="54"/>
      <c r="M297" s="54"/>
      <c r="N297" s="148"/>
      <c r="O297" s="149"/>
      <c r="P297" s="149"/>
      <c r="Q297" s="411">
        <f t="shared" si="421"/>
        <v>0</v>
      </c>
      <c r="R297" s="23"/>
      <c r="S297" s="54"/>
      <c r="T297" s="54"/>
      <c r="U297" s="54"/>
      <c r="V297" s="148"/>
      <c r="W297" s="149"/>
      <c r="X297" s="149"/>
      <c r="Y297" s="411">
        <f t="shared" si="422"/>
        <v>0</v>
      </c>
      <c r="Z297" s="23"/>
      <c r="AA297" s="54"/>
      <c r="AB297" s="54"/>
      <c r="AC297" s="54"/>
      <c r="AD297" s="148"/>
      <c r="AE297" s="149"/>
      <c r="AF297" s="149"/>
      <c r="AG297" s="411">
        <f t="shared" si="423"/>
        <v>0</v>
      </c>
      <c r="AH297" s="23"/>
      <c r="AI297" s="54"/>
      <c r="AJ297" s="54"/>
      <c r="AK297" s="54"/>
      <c r="AL297" s="148"/>
      <c r="AM297" s="149"/>
      <c r="AN297" s="149"/>
      <c r="AO297" s="411">
        <f t="shared" si="1915"/>
        <v>0</v>
      </c>
      <c r="AP297" s="23"/>
      <c r="AQ297" s="54"/>
      <c r="AR297" s="54"/>
      <c r="AS297" s="54"/>
      <c r="AT297" s="148"/>
      <c r="AU297" s="149"/>
      <c r="AV297" s="149"/>
      <c r="AW297" s="411">
        <f t="shared" si="425"/>
        <v>0</v>
      </c>
      <c r="AX297" s="23"/>
      <c r="AY297" s="54"/>
      <c r="AZ297" s="54"/>
      <c r="BA297" s="54"/>
      <c r="BB297" s="148"/>
      <c r="BC297" s="149"/>
      <c r="BD297" s="149"/>
      <c r="BE297" s="411">
        <f t="shared" si="426"/>
        <v>0</v>
      </c>
      <c r="BF297" s="23"/>
      <c r="BG297" s="54"/>
      <c r="BH297" s="54"/>
      <c r="BI297" s="54"/>
      <c r="BJ297" s="148"/>
      <c r="BK297" s="149"/>
      <c r="BL297" s="149"/>
      <c r="BM297" s="411">
        <f t="shared" si="427"/>
        <v>0</v>
      </c>
      <c r="BN297" s="23"/>
      <c r="BO297" s="54"/>
      <c r="BP297" s="54"/>
      <c r="BQ297" s="54"/>
      <c r="BR297" s="148"/>
      <c r="BS297" s="149"/>
      <c r="BT297" s="149"/>
      <c r="BU297" s="411">
        <f t="shared" si="1616"/>
        <v>0</v>
      </c>
      <c r="BV297" s="23"/>
      <c r="BW297" s="54"/>
      <c r="BX297" s="54"/>
      <c r="BY297" s="54"/>
      <c r="BZ297" s="148"/>
      <c r="CA297" s="149"/>
      <c r="CB297" s="149"/>
      <c r="CC297" s="411">
        <f t="shared" si="429"/>
        <v>0</v>
      </c>
      <c r="CD297" s="23"/>
      <c r="CE297" s="54"/>
      <c r="CF297" s="54"/>
      <c r="CG297" s="54"/>
      <c r="CH297" s="148"/>
      <c r="CI297" s="149"/>
      <c r="CJ297" s="149"/>
      <c r="CK297" s="411">
        <f t="shared" si="430"/>
        <v>0</v>
      </c>
      <c r="CL297" s="23"/>
      <c r="CM297" s="54"/>
      <c r="CN297" s="54"/>
      <c r="CO297" s="54"/>
      <c r="CP297" s="148"/>
      <c r="CQ297" s="149"/>
      <c r="CR297" s="149"/>
      <c r="CS297" s="411">
        <f t="shared" si="431"/>
        <v>0</v>
      </c>
      <c r="CT297" s="23"/>
      <c r="CU297" s="54"/>
      <c r="CV297" s="54"/>
      <c r="CW297" s="54"/>
      <c r="CX297" s="148"/>
      <c r="CY297" s="149"/>
      <c r="CZ297" s="149"/>
      <c r="DA297" s="411">
        <f t="shared" si="1625"/>
        <v>0</v>
      </c>
      <c r="DB297" s="23"/>
      <c r="DC297" s="54"/>
      <c r="DD297" s="54"/>
      <c r="DE297" s="54"/>
      <c r="DF297" s="148"/>
      <c r="DG297" s="149"/>
      <c r="DH297" s="149"/>
      <c r="DI297" s="411">
        <f t="shared" si="433"/>
        <v>0</v>
      </c>
      <c r="DJ297" s="23"/>
      <c r="DK297" s="54"/>
      <c r="DL297" s="54"/>
      <c r="DM297" s="54"/>
      <c r="DN297" s="148"/>
      <c r="DO297" s="149"/>
      <c r="DP297" s="149"/>
      <c r="DQ297" s="411">
        <f t="shared" si="434"/>
        <v>0</v>
      </c>
      <c r="DR297" s="23"/>
      <c r="DS297" s="54"/>
      <c r="DT297" s="54"/>
      <c r="DU297" s="54"/>
      <c r="DV297" s="148"/>
      <c r="DW297" s="149"/>
      <c r="DX297" s="149"/>
      <c r="DY297" s="411">
        <f t="shared" si="435"/>
        <v>0</v>
      </c>
      <c r="DZ297" s="23"/>
      <c r="EA297" s="54"/>
      <c r="EB297" s="54"/>
      <c r="EC297" s="54"/>
      <c r="ED297" s="148"/>
      <c r="EE297" s="149"/>
      <c r="EF297" s="149"/>
      <c r="EG297" s="411">
        <f t="shared" si="436"/>
        <v>0</v>
      </c>
      <c r="EH297" s="23"/>
      <c r="EI297" s="54"/>
      <c r="EJ297" s="54"/>
      <c r="EK297" s="54"/>
      <c r="EL297" s="148"/>
      <c r="EM297" s="149"/>
      <c r="EN297" s="149"/>
      <c r="EO297" s="411">
        <f t="shared" si="840"/>
        <v>0</v>
      </c>
      <c r="EP297" s="23"/>
      <c r="EQ297" s="54"/>
      <c r="ER297" s="54"/>
      <c r="ES297" s="54"/>
      <c r="ET297" s="148"/>
      <c r="EU297" s="149"/>
      <c r="EV297" s="149"/>
      <c r="EW297" s="411">
        <f t="shared" si="438"/>
        <v>0</v>
      </c>
      <c r="EX297" s="23"/>
      <c r="EY297" s="54"/>
      <c r="EZ297" s="54"/>
      <c r="FA297" s="54"/>
      <c r="FB297" s="148"/>
      <c r="FC297" s="149"/>
      <c r="FD297" s="149"/>
      <c r="FE297" s="411">
        <f t="shared" si="439"/>
        <v>0</v>
      </c>
      <c r="FF297" s="23"/>
      <c r="FG297" s="54"/>
      <c r="FH297" s="54"/>
      <c r="FI297" s="54"/>
      <c r="FJ297" s="148"/>
      <c r="FK297" s="149"/>
      <c r="FL297" s="149"/>
      <c r="FM297" s="411">
        <f t="shared" si="440"/>
        <v>0</v>
      </c>
      <c r="FN297" s="23"/>
    </row>
    <row r="298" spans="1:170" ht="16">
      <c r="A298" s="41">
        <v>42702</v>
      </c>
      <c r="B298" s="23"/>
      <c r="C298" s="54"/>
      <c r="D298" s="54"/>
      <c r="E298" s="54"/>
      <c r="F298" s="148"/>
      <c r="G298" s="149"/>
      <c r="H298" s="149"/>
      <c r="I298" s="411">
        <f t="shared" si="420"/>
        <v>0</v>
      </c>
      <c r="J298" s="23"/>
      <c r="K298" s="54"/>
      <c r="L298" s="54"/>
      <c r="M298" s="54"/>
      <c r="N298" s="148"/>
      <c r="O298" s="149"/>
      <c r="P298" s="149"/>
      <c r="Q298" s="411">
        <f t="shared" si="421"/>
        <v>0</v>
      </c>
      <c r="R298" s="23"/>
      <c r="S298" s="54"/>
      <c r="T298" s="54"/>
      <c r="U298" s="54"/>
      <c r="V298" s="148"/>
      <c r="W298" s="149"/>
      <c r="X298" s="149"/>
      <c r="Y298" s="411">
        <f t="shared" si="422"/>
        <v>0</v>
      </c>
      <c r="Z298" s="23"/>
      <c r="AA298" s="54"/>
      <c r="AB298" s="54"/>
      <c r="AC298" s="54"/>
      <c r="AD298" s="148"/>
      <c r="AE298" s="149"/>
      <c r="AF298" s="149"/>
      <c r="AG298" s="411">
        <f t="shared" si="423"/>
        <v>0</v>
      </c>
      <c r="AH298" s="23"/>
      <c r="AI298" s="54"/>
      <c r="AJ298" s="54"/>
      <c r="AK298" s="54"/>
      <c r="AL298" s="148"/>
      <c r="AM298" s="149"/>
      <c r="AN298" s="149"/>
      <c r="AO298" s="411">
        <f t="shared" si="1915"/>
        <v>0</v>
      </c>
      <c r="AP298" s="23"/>
      <c r="AQ298" s="54"/>
      <c r="AR298" s="54"/>
      <c r="AS298" s="54"/>
      <c r="AT298" s="148"/>
      <c r="AU298" s="149"/>
      <c r="AV298" s="149"/>
      <c r="AW298" s="411">
        <f t="shared" si="425"/>
        <v>0</v>
      </c>
      <c r="AX298" s="23"/>
      <c r="AY298" s="54"/>
      <c r="AZ298" s="54"/>
      <c r="BA298" s="54"/>
      <c r="BB298" s="148"/>
      <c r="BC298" s="149"/>
      <c r="BD298" s="149"/>
      <c r="BE298" s="411">
        <f t="shared" si="426"/>
        <v>0</v>
      </c>
      <c r="BF298" s="23"/>
      <c r="BG298" s="54"/>
      <c r="BH298" s="54"/>
      <c r="BI298" s="54"/>
      <c r="BJ298" s="148"/>
      <c r="BK298" s="149"/>
      <c r="BL298" s="149"/>
      <c r="BM298" s="411">
        <f t="shared" si="427"/>
        <v>0</v>
      </c>
      <c r="BN298" s="23"/>
      <c r="BO298" s="54"/>
      <c r="BP298" s="54"/>
      <c r="BQ298" s="54"/>
      <c r="BR298" s="148"/>
      <c r="BS298" s="149"/>
      <c r="BT298" s="149"/>
      <c r="BU298" s="411">
        <f t="shared" si="1616"/>
        <v>0</v>
      </c>
      <c r="BV298" s="23"/>
      <c r="BW298" s="54"/>
      <c r="BX298" s="54"/>
      <c r="BY298" s="54"/>
      <c r="BZ298" s="148"/>
      <c r="CA298" s="149"/>
      <c r="CB298" s="149"/>
      <c r="CC298" s="411">
        <f t="shared" si="429"/>
        <v>0</v>
      </c>
      <c r="CD298" s="23"/>
      <c r="CE298" s="54"/>
      <c r="CF298" s="54"/>
      <c r="CG298" s="54"/>
      <c r="CH298" s="148"/>
      <c r="CI298" s="149"/>
      <c r="CJ298" s="149"/>
      <c r="CK298" s="411">
        <f t="shared" si="430"/>
        <v>0</v>
      </c>
      <c r="CL298" s="23"/>
      <c r="CM298" s="54"/>
      <c r="CN298" s="54"/>
      <c r="CO298" s="54"/>
      <c r="CP298" s="148"/>
      <c r="CQ298" s="149"/>
      <c r="CR298" s="149"/>
      <c r="CS298" s="411">
        <f t="shared" si="431"/>
        <v>0</v>
      </c>
      <c r="CT298" s="23"/>
      <c r="CU298" s="54"/>
      <c r="CV298" s="54"/>
      <c r="CW298" s="54"/>
      <c r="CX298" s="148"/>
      <c r="CY298" s="149"/>
      <c r="CZ298" s="149"/>
      <c r="DA298" s="411">
        <f t="shared" si="1625"/>
        <v>0</v>
      </c>
      <c r="DB298" s="23"/>
      <c r="DC298" s="54"/>
      <c r="DD298" s="54"/>
      <c r="DE298" s="54"/>
      <c r="DF298" s="148"/>
      <c r="DG298" s="149"/>
      <c r="DH298" s="149"/>
      <c r="DI298" s="411">
        <f t="shared" si="433"/>
        <v>0</v>
      </c>
      <c r="DJ298" s="23"/>
      <c r="DK298" s="54"/>
      <c r="DL298" s="54"/>
      <c r="DM298" s="54"/>
      <c r="DN298" s="148"/>
      <c r="DO298" s="149"/>
      <c r="DP298" s="149"/>
      <c r="DQ298" s="411">
        <f t="shared" si="434"/>
        <v>0</v>
      </c>
      <c r="DR298" s="23"/>
      <c r="DS298" s="54"/>
      <c r="DT298" s="54"/>
      <c r="DU298" s="54"/>
      <c r="DV298" s="148"/>
      <c r="DW298" s="149"/>
      <c r="DX298" s="149"/>
      <c r="DY298" s="411">
        <f t="shared" si="435"/>
        <v>0</v>
      </c>
      <c r="DZ298" s="23"/>
      <c r="EA298" s="54"/>
      <c r="EB298" s="54"/>
      <c r="EC298" s="54"/>
      <c r="ED298" s="148"/>
      <c r="EE298" s="149"/>
      <c r="EF298" s="149"/>
      <c r="EG298" s="411">
        <f t="shared" si="436"/>
        <v>0</v>
      </c>
      <c r="EH298" s="23"/>
      <c r="EI298" s="54"/>
      <c r="EJ298" s="54"/>
      <c r="EK298" s="54"/>
      <c r="EL298" s="148"/>
      <c r="EM298" s="149"/>
      <c r="EN298" s="149"/>
      <c r="EO298" s="411">
        <f t="shared" si="840"/>
        <v>0</v>
      </c>
      <c r="EP298" s="23"/>
      <c r="EQ298" s="54"/>
      <c r="ER298" s="54"/>
      <c r="ES298" s="54"/>
      <c r="ET298" s="148"/>
      <c r="EU298" s="149"/>
      <c r="EV298" s="149"/>
      <c r="EW298" s="411">
        <f t="shared" si="438"/>
        <v>0</v>
      </c>
      <c r="EX298" s="23"/>
      <c r="EY298" s="54"/>
      <c r="EZ298" s="54"/>
      <c r="FA298" s="54"/>
      <c r="FB298" s="148"/>
      <c r="FC298" s="149"/>
      <c r="FD298" s="149"/>
      <c r="FE298" s="411">
        <f t="shared" si="439"/>
        <v>0</v>
      </c>
      <c r="FF298" s="23"/>
      <c r="FG298" s="54"/>
      <c r="FH298" s="54"/>
      <c r="FI298" s="54"/>
      <c r="FJ298" s="148"/>
      <c r="FK298" s="149"/>
      <c r="FL298" s="149"/>
      <c r="FM298" s="411">
        <f t="shared" si="440"/>
        <v>0</v>
      </c>
      <c r="FN298" s="23"/>
    </row>
    <row r="299" spans="1:170" ht="16">
      <c r="A299" s="41">
        <v>42703</v>
      </c>
      <c r="B299" s="23"/>
      <c r="C299" s="54"/>
      <c r="D299" s="54"/>
      <c r="E299" s="54"/>
      <c r="F299" s="148"/>
      <c r="G299" s="149"/>
      <c r="H299" s="149"/>
      <c r="I299" s="411">
        <f t="shared" si="420"/>
        <v>0</v>
      </c>
      <c r="J299" s="23"/>
      <c r="K299" s="54"/>
      <c r="L299" s="54"/>
      <c r="M299" s="54"/>
      <c r="N299" s="148"/>
      <c r="O299" s="149"/>
      <c r="P299" s="149"/>
      <c r="Q299" s="411">
        <f t="shared" si="421"/>
        <v>0</v>
      </c>
      <c r="R299" s="23"/>
      <c r="S299" s="54"/>
      <c r="T299" s="54"/>
      <c r="U299" s="54"/>
      <c r="V299" s="148"/>
      <c r="W299" s="149"/>
      <c r="X299" s="149"/>
      <c r="Y299" s="411">
        <f t="shared" si="422"/>
        <v>0</v>
      </c>
      <c r="Z299" s="23"/>
      <c r="AA299" s="54"/>
      <c r="AB299" s="54"/>
      <c r="AC299" s="54"/>
      <c r="AD299" s="148"/>
      <c r="AE299" s="149"/>
      <c r="AF299" s="149"/>
      <c r="AG299" s="411">
        <f t="shared" si="423"/>
        <v>0</v>
      </c>
      <c r="AH299" s="23"/>
      <c r="AI299" s="54"/>
      <c r="AJ299" s="54"/>
      <c r="AK299" s="54"/>
      <c r="AL299" s="148"/>
      <c r="AM299" s="149"/>
      <c r="AN299" s="149"/>
      <c r="AO299" s="411">
        <f t="shared" si="1915"/>
        <v>0</v>
      </c>
      <c r="AP299" s="23"/>
      <c r="AQ299" s="54"/>
      <c r="AR299" s="54"/>
      <c r="AS299" s="54"/>
      <c r="AT299" s="148"/>
      <c r="AU299" s="149"/>
      <c r="AV299" s="149"/>
      <c r="AW299" s="411">
        <f t="shared" si="425"/>
        <v>0</v>
      </c>
      <c r="AX299" s="23"/>
      <c r="AY299" s="54"/>
      <c r="AZ299" s="54"/>
      <c r="BA299" s="54"/>
      <c r="BB299" s="148"/>
      <c r="BC299" s="149"/>
      <c r="BD299" s="149"/>
      <c r="BE299" s="411">
        <f t="shared" si="426"/>
        <v>0</v>
      </c>
      <c r="BF299" s="23"/>
      <c r="BG299" s="54"/>
      <c r="BH299" s="54"/>
      <c r="BI299" s="54"/>
      <c r="BJ299" s="148"/>
      <c r="BK299" s="149"/>
      <c r="BL299" s="149"/>
      <c r="BM299" s="411">
        <f t="shared" si="427"/>
        <v>0</v>
      </c>
      <c r="BN299" s="23"/>
      <c r="BO299" s="54"/>
      <c r="BP299" s="54"/>
      <c r="BQ299" s="54"/>
      <c r="BR299" s="148"/>
      <c r="BS299" s="149"/>
      <c r="BT299" s="149"/>
      <c r="BU299" s="411">
        <f t="shared" si="1616"/>
        <v>0</v>
      </c>
      <c r="BV299" s="23"/>
      <c r="BW299" s="54"/>
      <c r="BX299" s="54"/>
      <c r="BY299" s="54"/>
      <c r="BZ299" s="148"/>
      <c r="CA299" s="149"/>
      <c r="CB299" s="149"/>
      <c r="CC299" s="411">
        <f t="shared" si="429"/>
        <v>0</v>
      </c>
      <c r="CD299" s="23"/>
      <c r="CE299" s="54"/>
      <c r="CF299" s="54"/>
      <c r="CG299" s="54"/>
      <c r="CH299" s="148"/>
      <c r="CI299" s="149"/>
      <c r="CJ299" s="149"/>
      <c r="CK299" s="411">
        <f t="shared" si="430"/>
        <v>0</v>
      </c>
      <c r="CL299" s="23"/>
      <c r="CM299" s="54"/>
      <c r="CN299" s="54"/>
      <c r="CO299" s="54"/>
      <c r="CP299" s="148"/>
      <c r="CQ299" s="149"/>
      <c r="CR299" s="149"/>
      <c r="CS299" s="411">
        <f t="shared" si="431"/>
        <v>0</v>
      </c>
      <c r="CT299" s="23"/>
      <c r="CU299" s="54"/>
      <c r="CV299" s="54"/>
      <c r="CW299" s="54"/>
      <c r="CX299" s="148"/>
      <c r="CY299" s="149"/>
      <c r="CZ299" s="149"/>
      <c r="DA299" s="411">
        <f t="shared" si="1625"/>
        <v>0</v>
      </c>
      <c r="DB299" s="23"/>
      <c r="DC299" s="54"/>
      <c r="DD299" s="54"/>
      <c r="DE299" s="54"/>
      <c r="DF299" s="148"/>
      <c r="DG299" s="149"/>
      <c r="DH299" s="149"/>
      <c r="DI299" s="411">
        <f t="shared" si="433"/>
        <v>0</v>
      </c>
      <c r="DJ299" s="23"/>
      <c r="DK299" s="54"/>
      <c r="DL299" s="54"/>
      <c r="DM299" s="54"/>
      <c r="DN299" s="148"/>
      <c r="DO299" s="149"/>
      <c r="DP299" s="149"/>
      <c r="DQ299" s="411">
        <f t="shared" si="434"/>
        <v>0</v>
      </c>
      <c r="DR299" s="23"/>
      <c r="DS299" s="54"/>
      <c r="DT299" s="54"/>
      <c r="DU299" s="54"/>
      <c r="DV299" s="148"/>
      <c r="DW299" s="149"/>
      <c r="DX299" s="149"/>
      <c r="DY299" s="411">
        <f t="shared" si="435"/>
        <v>0</v>
      </c>
      <c r="DZ299" s="23"/>
      <c r="EA299" s="54"/>
      <c r="EB299" s="54"/>
      <c r="EC299" s="54"/>
      <c r="ED299" s="148"/>
      <c r="EE299" s="149"/>
      <c r="EF299" s="149"/>
      <c r="EG299" s="411">
        <f t="shared" si="436"/>
        <v>0</v>
      </c>
      <c r="EH299" s="23"/>
      <c r="EI299" s="54"/>
      <c r="EJ299" s="54"/>
      <c r="EK299" s="54"/>
      <c r="EL299" s="148"/>
      <c r="EM299" s="149"/>
      <c r="EN299" s="149"/>
      <c r="EO299" s="411">
        <f t="shared" si="840"/>
        <v>0</v>
      </c>
      <c r="EP299" s="23"/>
      <c r="EQ299" s="54"/>
      <c r="ER299" s="54"/>
      <c r="ES299" s="54"/>
      <c r="ET299" s="148"/>
      <c r="EU299" s="149"/>
      <c r="EV299" s="149"/>
      <c r="EW299" s="411">
        <f t="shared" si="438"/>
        <v>0</v>
      </c>
      <c r="EX299" s="23"/>
      <c r="EY299" s="54"/>
      <c r="EZ299" s="54"/>
      <c r="FA299" s="54"/>
      <c r="FB299" s="148"/>
      <c r="FC299" s="149"/>
      <c r="FD299" s="149"/>
      <c r="FE299" s="411">
        <f t="shared" si="439"/>
        <v>0</v>
      </c>
      <c r="FF299" s="23"/>
      <c r="FG299" s="54"/>
      <c r="FH299" s="54"/>
      <c r="FI299" s="54"/>
      <c r="FJ299" s="148"/>
      <c r="FK299" s="149"/>
      <c r="FL299" s="149"/>
      <c r="FM299" s="411">
        <f t="shared" si="440"/>
        <v>0</v>
      </c>
      <c r="FN299" s="23"/>
    </row>
    <row r="300" spans="1:170" ht="16">
      <c r="A300" s="48" t="s">
        <v>42</v>
      </c>
      <c r="B300" s="23"/>
      <c r="C300" s="49">
        <f t="shared" ref="C300:E300" si="2504">SUM(C295:C299)</f>
        <v>0</v>
      </c>
      <c r="D300" s="49">
        <f t="shared" si="2504"/>
        <v>0</v>
      </c>
      <c r="E300" s="49">
        <f t="shared" si="2504"/>
        <v>0</v>
      </c>
      <c r="F300" s="50">
        <f t="shared" ref="F300:F301" si="2505">IFERROR(SUM(D300/E300),0)</f>
        <v>0</v>
      </c>
      <c r="G300" s="51">
        <f t="shared" ref="G300:H300" si="2506">SUM(G295:G299)</f>
        <v>0</v>
      </c>
      <c r="H300" s="51">
        <f t="shared" si="2506"/>
        <v>0</v>
      </c>
      <c r="I300" s="52">
        <f t="shared" si="420"/>
        <v>0</v>
      </c>
      <c r="J300" s="23"/>
      <c r="K300" s="49">
        <f t="shared" ref="K300:M300" si="2507">SUM(K295:K299)</f>
        <v>0</v>
      </c>
      <c r="L300" s="49">
        <f t="shared" si="2507"/>
        <v>0</v>
      </c>
      <c r="M300" s="49">
        <f t="shared" si="2507"/>
        <v>0</v>
      </c>
      <c r="N300" s="50">
        <f t="shared" ref="N300:N301" si="2508">IFERROR(SUM(L300/M300),0)</f>
        <v>0</v>
      </c>
      <c r="O300" s="51">
        <f t="shared" ref="O300:P300" si="2509">SUM(O295:O299)</f>
        <v>0</v>
      </c>
      <c r="P300" s="51">
        <f t="shared" si="2509"/>
        <v>0</v>
      </c>
      <c r="Q300" s="52">
        <f t="shared" si="421"/>
        <v>0</v>
      </c>
      <c r="R300" s="23"/>
      <c r="S300" s="49">
        <f t="shared" ref="S300:U300" si="2510">SUM(S295:S299)</f>
        <v>0</v>
      </c>
      <c r="T300" s="49">
        <f t="shared" si="2510"/>
        <v>0</v>
      </c>
      <c r="U300" s="49">
        <f t="shared" si="2510"/>
        <v>0</v>
      </c>
      <c r="V300" s="50">
        <f t="shared" ref="V300:V301" si="2511">IFERROR(SUM(T300/U300),0)</f>
        <v>0</v>
      </c>
      <c r="W300" s="51">
        <f t="shared" ref="W300:X300" si="2512">SUM(W295:W299)</f>
        <v>0</v>
      </c>
      <c r="X300" s="51">
        <f t="shared" si="2512"/>
        <v>0</v>
      </c>
      <c r="Y300" s="52">
        <f t="shared" si="422"/>
        <v>0</v>
      </c>
      <c r="Z300" s="23"/>
      <c r="AA300" s="49">
        <f t="shared" ref="AA300:AC300" si="2513">SUM(AA295:AA299)</f>
        <v>0</v>
      </c>
      <c r="AB300" s="49">
        <f t="shared" si="2513"/>
        <v>0</v>
      </c>
      <c r="AC300" s="49">
        <f t="shared" si="2513"/>
        <v>0</v>
      </c>
      <c r="AD300" s="50">
        <f t="shared" ref="AD300:AD301" si="2514">IFERROR(SUM(AB300/AC300),0)</f>
        <v>0</v>
      </c>
      <c r="AE300" s="51">
        <f t="shared" ref="AE300:AF300" si="2515">SUM(AE295:AE299)</f>
        <v>0</v>
      </c>
      <c r="AF300" s="51">
        <f t="shared" si="2515"/>
        <v>0</v>
      </c>
      <c r="AG300" s="52">
        <f t="shared" si="423"/>
        <v>0</v>
      </c>
      <c r="AH300" s="23"/>
      <c r="AI300" s="49">
        <f t="shared" ref="AI300:AK300" si="2516">SUM(AI295:AI299)</f>
        <v>0</v>
      </c>
      <c r="AJ300" s="49">
        <f t="shared" si="2516"/>
        <v>0</v>
      </c>
      <c r="AK300" s="49">
        <f t="shared" si="2516"/>
        <v>0</v>
      </c>
      <c r="AL300" s="50">
        <f t="shared" ref="AL300:AL301" si="2517">IFERROR(SUM(AJ300/AK300),0)</f>
        <v>0</v>
      </c>
      <c r="AM300" s="51">
        <f t="shared" ref="AM300:AN300" si="2518">SUM(AM295:AM299)</f>
        <v>0</v>
      </c>
      <c r="AN300" s="51">
        <f t="shared" si="2518"/>
        <v>0</v>
      </c>
      <c r="AO300" s="52">
        <f t="shared" si="1915"/>
        <v>0</v>
      </c>
      <c r="AP300" s="23"/>
      <c r="AQ300" s="49">
        <f t="shared" ref="AQ300:AS300" si="2519">SUM(AQ295:AQ299)</f>
        <v>0</v>
      </c>
      <c r="AR300" s="49">
        <f t="shared" si="2519"/>
        <v>0</v>
      </c>
      <c r="AS300" s="49">
        <f t="shared" si="2519"/>
        <v>0</v>
      </c>
      <c r="AT300" s="50">
        <f t="shared" ref="AT300:AT301" si="2520">IFERROR(SUM(AR300/AS300),0)</f>
        <v>0</v>
      </c>
      <c r="AU300" s="51">
        <f t="shared" ref="AU300:AV300" si="2521">SUM(AU295:AU299)</f>
        <v>0</v>
      </c>
      <c r="AV300" s="51">
        <f t="shared" si="2521"/>
        <v>0</v>
      </c>
      <c r="AW300" s="52">
        <f t="shared" si="425"/>
        <v>0</v>
      </c>
      <c r="AX300" s="23"/>
      <c r="AY300" s="49">
        <f t="shared" ref="AY300:BA300" si="2522">SUM(AY295:AY299)</f>
        <v>0</v>
      </c>
      <c r="AZ300" s="49">
        <f t="shared" si="2522"/>
        <v>0</v>
      </c>
      <c r="BA300" s="49">
        <f t="shared" si="2522"/>
        <v>0</v>
      </c>
      <c r="BB300" s="50">
        <f t="shared" ref="BB300:BB301" si="2523">IFERROR(SUM(AZ300/BA300),0)</f>
        <v>0</v>
      </c>
      <c r="BC300" s="51">
        <f t="shared" ref="BC300:BD300" si="2524">SUM(BC295:BC299)</f>
        <v>0</v>
      </c>
      <c r="BD300" s="51">
        <f t="shared" si="2524"/>
        <v>0</v>
      </c>
      <c r="BE300" s="52">
        <f t="shared" si="426"/>
        <v>0</v>
      </c>
      <c r="BF300" s="23"/>
      <c r="BG300" s="49">
        <f t="shared" ref="BG300:BI300" si="2525">SUM(BG295:BG299)</f>
        <v>0</v>
      </c>
      <c r="BH300" s="49">
        <f t="shared" si="2525"/>
        <v>0</v>
      </c>
      <c r="BI300" s="49">
        <f t="shared" si="2525"/>
        <v>0</v>
      </c>
      <c r="BJ300" s="50">
        <f t="shared" ref="BJ300:BJ301" si="2526">IFERROR(SUM(BH300/BI300),0)</f>
        <v>0</v>
      </c>
      <c r="BK300" s="51">
        <f t="shared" ref="BK300:BL300" si="2527">SUM(BK295:BK299)</f>
        <v>0</v>
      </c>
      <c r="BL300" s="51">
        <f t="shared" si="2527"/>
        <v>0</v>
      </c>
      <c r="BM300" s="52">
        <f t="shared" si="427"/>
        <v>0</v>
      </c>
      <c r="BN300" s="23"/>
      <c r="BO300" s="49">
        <f t="shared" ref="BO300:BQ300" si="2528">SUM(BO295:BO299)</f>
        <v>0</v>
      </c>
      <c r="BP300" s="49">
        <f t="shared" si="2528"/>
        <v>0</v>
      </c>
      <c r="BQ300" s="49">
        <f t="shared" si="2528"/>
        <v>0</v>
      </c>
      <c r="BR300" s="50">
        <f t="shared" ref="BR300:BR301" si="2529">IFERROR(SUM(BP300/BQ300),0)</f>
        <v>0</v>
      </c>
      <c r="BS300" s="51">
        <f t="shared" ref="BS300:BT300" si="2530">SUM(BS295:BS299)</f>
        <v>0</v>
      </c>
      <c r="BT300" s="51">
        <f t="shared" si="2530"/>
        <v>0</v>
      </c>
      <c r="BU300" s="52">
        <f t="shared" si="1616"/>
        <v>0</v>
      </c>
      <c r="BV300" s="23"/>
      <c r="BW300" s="49">
        <f t="shared" ref="BW300:BY300" si="2531">SUM(BW295:BW299)</f>
        <v>0</v>
      </c>
      <c r="BX300" s="49">
        <f t="shared" si="2531"/>
        <v>0</v>
      </c>
      <c r="BY300" s="49">
        <f t="shared" si="2531"/>
        <v>0</v>
      </c>
      <c r="BZ300" s="50">
        <f t="shared" ref="BZ300:BZ301" si="2532">IFERROR(SUM(BX300/BY300),0)</f>
        <v>0</v>
      </c>
      <c r="CA300" s="51">
        <f t="shared" ref="CA300:CB300" si="2533">SUM(CA295:CA299)</f>
        <v>0</v>
      </c>
      <c r="CB300" s="51">
        <f t="shared" si="2533"/>
        <v>0</v>
      </c>
      <c r="CC300" s="52">
        <f t="shared" si="429"/>
        <v>0</v>
      </c>
      <c r="CD300" s="23"/>
      <c r="CE300" s="49">
        <f t="shared" ref="CE300:CG300" si="2534">SUM(CE295:CE299)</f>
        <v>0</v>
      </c>
      <c r="CF300" s="49">
        <f t="shared" si="2534"/>
        <v>0</v>
      </c>
      <c r="CG300" s="49">
        <f t="shared" si="2534"/>
        <v>0</v>
      </c>
      <c r="CH300" s="50">
        <f t="shared" ref="CH300:CH301" si="2535">IFERROR(SUM(CF300/CG300),0)</f>
        <v>0</v>
      </c>
      <c r="CI300" s="51">
        <f t="shared" ref="CI300:CJ300" si="2536">SUM(CI295:CI299)</f>
        <v>0</v>
      </c>
      <c r="CJ300" s="51">
        <f t="shared" si="2536"/>
        <v>0</v>
      </c>
      <c r="CK300" s="52">
        <f t="shared" si="430"/>
        <v>0</v>
      </c>
      <c r="CL300" s="23"/>
      <c r="CM300" s="49">
        <f t="shared" ref="CM300:CO300" si="2537">SUM(CM295:CM299)</f>
        <v>0</v>
      </c>
      <c r="CN300" s="49">
        <f t="shared" si="2537"/>
        <v>0</v>
      </c>
      <c r="CO300" s="49">
        <f t="shared" si="2537"/>
        <v>0</v>
      </c>
      <c r="CP300" s="50">
        <f t="shared" ref="CP300:CP301" si="2538">IFERROR(SUM(CN300/CO300),0)</f>
        <v>0</v>
      </c>
      <c r="CQ300" s="51">
        <f t="shared" ref="CQ300:CR300" si="2539">SUM(CQ295:CQ299)</f>
        <v>0</v>
      </c>
      <c r="CR300" s="51">
        <f t="shared" si="2539"/>
        <v>0</v>
      </c>
      <c r="CS300" s="52">
        <f t="shared" si="431"/>
        <v>0</v>
      </c>
      <c r="CT300" s="23"/>
      <c r="CU300" s="49">
        <f t="shared" ref="CU300:CW300" si="2540">SUM(CU295:CU299)</f>
        <v>0</v>
      </c>
      <c r="CV300" s="49">
        <f t="shared" si="2540"/>
        <v>0</v>
      </c>
      <c r="CW300" s="49">
        <f t="shared" si="2540"/>
        <v>0</v>
      </c>
      <c r="CX300" s="50">
        <f t="shared" ref="CX300:CX301" si="2541">IFERROR(SUM(CV300/CW300),0)</f>
        <v>0</v>
      </c>
      <c r="CY300" s="51">
        <f t="shared" ref="CY300:CZ300" si="2542">SUM(CY295:CY299)</f>
        <v>0</v>
      </c>
      <c r="CZ300" s="51">
        <f t="shared" si="2542"/>
        <v>0</v>
      </c>
      <c r="DA300" s="52">
        <f t="shared" si="1625"/>
        <v>0</v>
      </c>
      <c r="DB300" s="23"/>
      <c r="DC300" s="49">
        <f t="shared" ref="DC300:DE300" si="2543">SUM(DC295:DC299)</f>
        <v>0</v>
      </c>
      <c r="DD300" s="49">
        <f t="shared" si="2543"/>
        <v>0</v>
      </c>
      <c r="DE300" s="49">
        <f t="shared" si="2543"/>
        <v>0</v>
      </c>
      <c r="DF300" s="50">
        <f t="shared" ref="DF300:DF301" si="2544">IFERROR(SUM(DD300/DE300),0)</f>
        <v>0</v>
      </c>
      <c r="DG300" s="51">
        <f t="shared" ref="DG300:DH300" si="2545">SUM(DG295:DG299)</f>
        <v>0</v>
      </c>
      <c r="DH300" s="51">
        <f t="shared" si="2545"/>
        <v>0</v>
      </c>
      <c r="DI300" s="52">
        <f t="shared" si="433"/>
        <v>0</v>
      </c>
      <c r="DJ300" s="23"/>
      <c r="DK300" s="49">
        <f t="shared" ref="DK300:DM300" si="2546">SUM(DK295:DK299)</f>
        <v>0</v>
      </c>
      <c r="DL300" s="49">
        <f t="shared" si="2546"/>
        <v>0</v>
      </c>
      <c r="DM300" s="49">
        <f t="shared" si="2546"/>
        <v>0</v>
      </c>
      <c r="DN300" s="50">
        <f t="shared" ref="DN300:DN301" si="2547">IFERROR(SUM(DL300/DM300),0)</f>
        <v>0</v>
      </c>
      <c r="DO300" s="51">
        <f t="shared" ref="DO300:DP300" si="2548">SUM(DO295:DO299)</f>
        <v>0</v>
      </c>
      <c r="DP300" s="51">
        <f t="shared" si="2548"/>
        <v>0</v>
      </c>
      <c r="DQ300" s="52">
        <f t="shared" si="434"/>
        <v>0</v>
      </c>
      <c r="DR300" s="23"/>
      <c r="DS300" s="49">
        <f t="shared" ref="DS300:DU300" si="2549">SUM(DS295:DS299)</f>
        <v>0</v>
      </c>
      <c r="DT300" s="49">
        <f t="shared" si="2549"/>
        <v>0</v>
      </c>
      <c r="DU300" s="49">
        <f t="shared" si="2549"/>
        <v>0</v>
      </c>
      <c r="DV300" s="50">
        <f t="shared" ref="DV300:DV301" si="2550">IFERROR(SUM(DT300/DU300),0)</f>
        <v>0</v>
      </c>
      <c r="DW300" s="51">
        <f t="shared" ref="DW300:DX300" si="2551">SUM(DW295:DW299)</f>
        <v>0</v>
      </c>
      <c r="DX300" s="51">
        <f t="shared" si="2551"/>
        <v>0</v>
      </c>
      <c r="DY300" s="52">
        <f t="shared" si="435"/>
        <v>0</v>
      </c>
      <c r="DZ300" s="23"/>
      <c r="EA300" s="49">
        <f t="shared" ref="EA300:EC300" si="2552">SUM(EA295:EA299)</f>
        <v>0</v>
      </c>
      <c r="EB300" s="49">
        <f t="shared" si="2552"/>
        <v>0</v>
      </c>
      <c r="EC300" s="49">
        <f t="shared" si="2552"/>
        <v>0</v>
      </c>
      <c r="ED300" s="50">
        <f t="shared" ref="ED300:ED301" si="2553">IFERROR(SUM(EB300/EC300),0)</f>
        <v>0</v>
      </c>
      <c r="EE300" s="51">
        <f t="shared" ref="EE300:EF300" si="2554">SUM(EE295:EE299)</f>
        <v>0</v>
      </c>
      <c r="EF300" s="51">
        <f t="shared" si="2554"/>
        <v>0</v>
      </c>
      <c r="EG300" s="52">
        <f t="shared" si="436"/>
        <v>0</v>
      </c>
      <c r="EH300" s="23"/>
      <c r="EI300" s="49">
        <f t="shared" ref="EI300:EK300" si="2555">SUM(EI295:EI299)</f>
        <v>0</v>
      </c>
      <c r="EJ300" s="49">
        <f t="shared" si="2555"/>
        <v>0</v>
      </c>
      <c r="EK300" s="49">
        <f t="shared" si="2555"/>
        <v>0</v>
      </c>
      <c r="EL300" s="50">
        <f t="shared" ref="EL300:EL301" si="2556">IFERROR(SUM(EJ300/EK300),0)</f>
        <v>0</v>
      </c>
      <c r="EM300" s="51">
        <f t="shared" ref="EM300:EN300" si="2557">SUM(EM295:EM299)</f>
        <v>0</v>
      </c>
      <c r="EN300" s="51">
        <f t="shared" si="2557"/>
        <v>0</v>
      </c>
      <c r="EO300" s="52">
        <f t="shared" si="840"/>
        <v>0</v>
      </c>
      <c r="EP300" s="23"/>
      <c r="EQ300" s="49">
        <f t="shared" ref="EQ300:ES300" si="2558">SUM(EQ295:EQ299)</f>
        <v>0</v>
      </c>
      <c r="ER300" s="49">
        <f t="shared" si="2558"/>
        <v>0</v>
      </c>
      <c r="ES300" s="49">
        <f t="shared" si="2558"/>
        <v>0</v>
      </c>
      <c r="ET300" s="50">
        <f t="shared" ref="ET300:ET301" si="2559">IFERROR(SUM(ER300/ES300),0)</f>
        <v>0</v>
      </c>
      <c r="EU300" s="51">
        <f t="shared" ref="EU300:EV300" si="2560">SUM(EU295:EU299)</f>
        <v>0</v>
      </c>
      <c r="EV300" s="51">
        <f t="shared" si="2560"/>
        <v>0</v>
      </c>
      <c r="EW300" s="52">
        <f t="shared" si="438"/>
        <v>0</v>
      </c>
      <c r="EX300" s="23"/>
      <c r="EY300" s="49">
        <f t="shared" ref="EY300:FA300" si="2561">SUM(EY295:EY299)</f>
        <v>0</v>
      </c>
      <c r="EZ300" s="49">
        <f t="shared" si="2561"/>
        <v>0</v>
      </c>
      <c r="FA300" s="49">
        <f t="shared" si="2561"/>
        <v>0</v>
      </c>
      <c r="FB300" s="50">
        <f t="shared" ref="FB300:FB301" si="2562">IFERROR(SUM(EZ300/FA300),0)</f>
        <v>0</v>
      </c>
      <c r="FC300" s="51">
        <f t="shared" ref="FC300:FD300" si="2563">SUM(FC295:FC299)</f>
        <v>0</v>
      </c>
      <c r="FD300" s="51">
        <f t="shared" si="2563"/>
        <v>0</v>
      </c>
      <c r="FE300" s="52">
        <f t="shared" si="439"/>
        <v>0</v>
      </c>
      <c r="FF300" s="23"/>
      <c r="FG300" s="49">
        <f t="shared" ref="FG300:FI300" si="2564">SUM(FG295:FG299)</f>
        <v>0</v>
      </c>
      <c r="FH300" s="49">
        <f t="shared" si="2564"/>
        <v>0</v>
      </c>
      <c r="FI300" s="49">
        <f t="shared" si="2564"/>
        <v>0</v>
      </c>
      <c r="FJ300" s="50">
        <f t="shared" ref="FJ300:FJ301" si="2565">IFERROR(SUM(FH300/FI300),0)</f>
        <v>0</v>
      </c>
      <c r="FK300" s="51">
        <f t="shared" ref="FK300:FL300" si="2566">SUM(FK295:FK299)</f>
        <v>0</v>
      </c>
      <c r="FL300" s="51">
        <f t="shared" si="2566"/>
        <v>0</v>
      </c>
      <c r="FM300" s="52">
        <f t="shared" si="440"/>
        <v>0</v>
      </c>
      <c r="FN300" s="23"/>
    </row>
    <row r="301" spans="1:170" ht="16">
      <c r="A301" s="99" t="s">
        <v>47</v>
      </c>
      <c r="B301" s="100"/>
      <c r="C301" s="104">
        <f t="shared" ref="C301:E301" si="2567">SUM(C275,C277:C281,C283:C287,C289:C293,C295:C299)</f>
        <v>0</v>
      </c>
      <c r="D301" s="104">
        <f t="shared" si="2567"/>
        <v>0</v>
      </c>
      <c r="E301" s="104">
        <f t="shared" si="2567"/>
        <v>0</v>
      </c>
      <c r="F301" s="108">
        <f t="shared" si="2505"/>
        <v>0</v>
      </c>
      <c r="G301" s="110">
        <f t="shared" ref="G301:H301" si="2568">SUM(G275,G277:G281,G283:G287,G289:G293,G295:G299)</f>
        <v>0</v>
      </c>
      <c r="H301" s="110">
        <f t="shared" si="2568"/>
        <v>0</v>
      </c>
      <c r="I301" s="112">
        <f t="shared" si="420"/>
        <v>0</v>
      </c>
      <c r="J301" s="100"/>
      <c r="K301" s="104">
        <f t="shared" ref="K301:M301" si="2569">SUM(K275,K277:K281,K283:K287,K289:K293,K295:K299)</f>
        <v>0</v>
      </c>
      <c r="L301" s="104">
        <f t="shared" si="2569"/>
        <v>0</v>
      </c>
      <c r="M301" s="104">
        <f t="shared" si="2569"/>
        <v>0</v>
      </c>
      <c r="N301" s="108">
        <f t="shared" si="2508"/>
        <v>0</v>
      </c>
      <c r="O301" s="110">
        <f t="shared" ref="O301:P301" si="2570">SUM(O275,O277:O281,O283:O287,O289:O293,O295:O299)</f>
        <v>0</v>
      </c>
      <c r="P301" s="110">
        <f t="shared" si="2570"/>
        <v>0</v>
      </c>
      <c r="Q301" s="112">
        <f t="shared" si="421"/>
        <v>0</v>
      </c>
      <c r="R301" s="100"/>
      <c r="S301" s="104">
        <f t="shared" ref="S301:U301" si="2571">SUM(S275,S277:S281,S283:S287,S289:S293,S295:S299)</f>
        <v>0</v>
      </c>
      <c r="T301" s="104">
        <f t="shared" si="2571"/>
        <v>0</v>
      </c>
      <c r="U301" s="104">
        <f t="shared" si="2571"/>
        <v>0</v>
      </c>
      <c r="V301" s="108">
        <f t="shared" si="2511"/>
        <v>0</v>
      </c>
      <c r="W301" s="110">
        <f t="shared" ref="W301:X301" si="2572">SUM(W275,W277:W281,W283:W287,W289:W293,W295:W299)</f>
        <v>0</v>
      </c>
      <c r="X301" s="110">
        <f t="shared" si="2572"/>
        <v>0</v>
      </c>
      <c r="Y301" s="112">
        <f t="shared" si="422"/>
        <v>0</v>
      </c>
      <c r="Z301" s="100"/>
      <c r="AA301" s="104">
        <f t="shared" ref="AA301:AC301" si="2573">SUM(AA275,AA277:AA281,AA283:AA287,AA289:AA293,AA295:AA299)</f>
        <v>0</v>
      </c>
      <c r="AB301" s="104">
        <f t="shared" si="2573"/>
        <v>0</v>
      </c>
      <c r="AC301" s="104">
        <f t="shared" si="2573"/>
        <v>0</v>
      </c>
      <c r="AD301" s="108">
        <f t="shared" si="2514"/>
        <v>0</v>
      </c>
      <c r="AE301" s="110">
        <f t="shared" ref="AE301:AF301" si="2574">SUM(AE275,AE277:AE281,AE283:AE287,AE289:AE293,AE295:AE299)</f>
        <v>0</v>
      </c>
      <c r="AF301" s="110">
        <f t="shared" si="2574"/>
        <v>0</v>
      </c>
      <c r="AG301" s="112">
        <f t="shared" si="423"/>
        <v>0</v>
      </c>
      <c r="AH301" s="100"/>
      <c r="AI301" s="104">
        <f t="shared" ref="AI301:AK301" si="2575">SUM(AI275,AI277:AI281,AI283:AI287,AI289:AI293,AI295:AI299)</f>
        <v>0</v>
      </c>
      <c r="AJ301" s="104">
        <f t="shared" si="2575"/>
        <v>0</v>
      </c>
      <c r="AK301" s="104">
        <f t="shared" si="2575"/>
        <v>0</v>
      </c>
      <c r="AL301" s="108">
        <f t="shared" si="2517"/>
        <v>0</v>
      </c>
      <c r="AM301" s="110">
        <f t="shared" ref="AM301:AN301" si="2576">SUM(AM275,AM277:AM281,AM283:AM287,AM289:AM293,AM295:AM299)</f>
        <v>0</v>
      </c>
      <c r="AN301" s="110">
        <f t="shared" si="2576"/>
        <v>0</v>
      </c>
      <c r="AO301" s="112">
        <f t="shared" si="1915"/>
        <v>0</v>
      </c>
      <c r="AP301" s="100"/>
      <c r="AQ301" s="104">
        <f t="shared" ref="AQ301:AS301" si="2577">SUM(AQ275,AQ277:AQ281,AQ283:AQ287,AQ289:AQ293,AQ295:AQ299)</f>
        <v>0</v>
      </c>
      <c r="AR301" s="104">
        <f t="shared" si="2577"/>
        <v>0</v>
      </c>
      <c r="AS301" s="104">
        <f t="shared" si="2577"/>
        <v>0</v>
      </c>
      <c r="AT301" s="108">
        <f t="shared" si="2520"/>
        <v>0</v>
      </c>
      <c r="AU301" s="110">
        <f t="shared" ref="AU301:AV301" si="2578">SUM(AU275,AU277:AU281,AU283:AU287,AU289:AU293,AU295:AU299)</f>
        <v>0</v>
      </c>
      <c r="AV301" s="110">
        <f t="shared" si="2578"/>
        <v>0</v>
      </c>
      <c r="AW301" s="112">
        <f t="shared" si="425"/>
        <v>0</v>
      </c>
      <c r="AX301" s="100"/>
      <c r="AY301" s="104">
        <f t="shared" ref="AY301:BA301" si="2579">SUM(AY275,AY277:AY281,AY283:AY287,AY289:AY293,AY295:AY299)</f>
        <v>0</v>
      </c>
      <c r="AZ301" s="104">
        <f t="shared" si="2579"/>
        <v>0</v>
      </c>
      <c r="BA301" s="104">
        <f t="shared" si="2579"/>
        <v>0</v>
      </c>
      <c r="BB301" s="108">
        <f t="shared" si="2523"/>
        <v>0</v>
      </c>
      <c r="BC301" s="110">
        <f t="shared" ref="BC301:BD301" si="2580">SUM(BC275,BC277:BC281,BC283:BC287,BC289:BC293,BC295:BC299)</f>
        <v>0</v>
      </c>
      <c r="BD301" s="110">
        <f t="shared" si="2580"/>
        <v>0</v>
      </c>
      <c r="BE301" s="112">
        <f t="shared" si="426"/>
        <v>0</v>
      </c>
      <c r="BF301" s="100"/>
      <c r="BG301" s="104">
        <f t="shared" ref="BG301:BI301" si="2581">SUM(BG275,BG277:BG281,BG283:BG287,BG289:BG293,BG295:BG299)</f>
        <v>0</v>
      </c>
      <c r="BH301" s="104">
        <f t="shared" si="2581"/>
        <v>0</v>
      </c>
      <c r="BI301" s="104">
        <f t="shared" si="2581"/>
        <v>0</v>
      </c>
      <c r="BJ301" s="108">
        <f t="shared" si="2526"/>
        <v>0</v>
      </c>
      <c r="BK301" s="110">
        <f t="shared" ref="BK301:BL301" si="2582">SUM(BK275,BK277:BK281,BK283:BK287,BK289:BK293,BK295:BK299)</f>
        <v>0</v>
      </c>
      <c r="BL301" s="110">
        <f t="shared" si="2582"/>
        <v>0</v>
      </c>
      <c r="BM301" s="112">
        <f t="shared" si="427"/>
        <v>0</v>
      </c>
      <c r="BN301" s="100"/>
      <c r="BO301" s="104">
        <f t="shared" ref="BO301:BQ301" si="2583">SUM(BO275,BO277:BO281,BO283:BO287,BO289:BO293,BO295:BO299)</f>
        <v>0</v>
      </c>
      <c r="BP301" s="104">
        <f t="shared" si="2583"/>
        <v>0</v>
      </c>
      <c r="BQ301" s="104">
        <f t="shared" si="2583"/>
        <v>0</v>
      </c>
      <c r="BR301" s="108">
        <f t="shared" si="2529"/>
        <v>0</v>
      </c>
      <c r="BS301" s="110">
        <f t="shared" ref="BS301:BT301" si="2584">SUM(BS275,BS277:BS281,BS283:BS287,BS289:BS293,BS295:BS299)</f>
        <v>0</v>
      </c>
      <c r="BT301" s="110">
        <f t="shared" si="2584"/>
        <v>0</v>
      </c>
      <c r="BU301" s="112">
        <f t="shared" si="1616"/>
        <v>0</v>
      </c>
      <c r="BV301" s="100"/>
      <c r="BW301" s="104">
        <f t="shared" ref="BW301:BY301" si="2585">SUM(BW275,BW277:BW281,BW283:BW287,BW289:BW293,BW295:BW299)</f>
        <v>0</v>
      </c>
      <c r="BX301" s="104">
        <f t="shared" si="2585"/>
        <v>0</v>
      </c>
      <c r="BY301" s="104">
        <f t="shared" si="2585"/>
        <v>0</v>
      </c>
      <c r="BZ301" s="108">
        <f t="shared" si="2532"/>
        <v>0</v>
      </c>
      <c r="CA301" s="110">
        <f t="shared" ref="CA301:CB301" si="2586">SUM(CA275,CA277:CA281,CA283:CA287,CA289:CA293,CA295:CA299)</f>
        <v>0</v>
      </c>
      <c r="CB301" s="110">
        <f t="shared" si="2586"/>
        <v>0</v>
      </c>
      <c r="CC301" s="112">
        <f t="shared" si="429"/>
        <v>0</v>
      </c>
      <c r="CD301" s="100"/>
      <c r="CE301" s="104">
        <f t="shared" ref="CE301:CG301" si="2587">SUM(CE275,CE277:CE281,CE283:CE287,CE289:CE293,CE295:CE299)</f>
        <v>0</v>
      </c>
      <c r="CF301" s="104">
        <f t="shared" si="2587"/>
        <v>0</v>
      </c>
      <c r="CG301" s="104">
        <f t="shared" si="2587"/>
        <v>0</v>
      </c>
      <c r="CH301" s="108">
        <f t="shared" si="2535"/>
        <v>0</v>
      </c>
      <c r="CI301" s="110">
        <f t="shared" ref="CI301:CJ301" si="2588">SUM(CI275,CI277:CI281,CI283:CI287,CI289:CI293,CI295:CI299)</f>
        <v>0</v>
      </c>
      <c r="CJ301" s="110">
        <f t="shared" si="2588"/>
        <v>0</v>
      </c>
      <c r="CK301" s="112">
        <f t="shared" si="430"/>
        <v>0</v>
      </c>
      <c r="CL301" s="100"/>
      <c r="CM301" s="104">
        <f t="shared" ref="CM301:CO301" si="2589">SUM(CM275,CM277:CM281,CM283:CM287,CM289:CM293,CM295:CM299)</f>
        <v>0</v>
      </c>
      <c r="CN301" s="104">
        <f t="shared" si="2589"/>
        <v>0</v>
      </c>
      <c r="CO301" s="104">
        <f t="shared" si="2589"/>
        <v>0</v>
      </c>
      <c r="CP301" s="108">
        <f t="shared" si="2538"/>
        <v>0</v>
      </c>
      <c r="CQ301" s="110">
        <f t="shared" ref="CQ301:CR301" si="2590">SUM(CQ275,CQ277:CQ281,CQ283:CQ287,CQ289:CQ293,CQ295:CQ299)</f>
        <v>0</v>
      </c>
      <c r="CR301" s="110">
        <f t="shared" si="2590"/>
        <v>0</v>
      </c>
      <c r="CS301" s="112">
        <f t="shared" si="431"/>
        <v>0</v>
      </c>
      <c r="CT301" s="100"/>
      <c r="CU301" s="104">
        <f t="shared" ref="CU301:CW301" si="2591">SUM(CU275,CU277:CU281,CU283:CU287,CU289:CU293,CU295:CU299)</f>
        <v>0</v>
      </c>
      <c r="CV301" s="104">
        <f t="shared" si="2591"/>
        <v>0</v>
      </c>
      <c r="CW301" s="104">
        <f t="shared" si="2591"/>
        <v>0</v>
      </c>
      <c r="CX301" s="108">
        <f t="shared" si="2541"/>
        <v>0</v>
      </c>
      <c r="CY301" s="110">
        <f t="shared" ref="CY301:CZ301" si="2592">SUM(CY275,CY277:CY281,CY283:CY287,CY289:CY293,CY295:CY299)</f>
        <v>0</v>
      </c>
      <c r="CZ301" s="110">
        <f t="shared" si="2592"/>
        <v>0</v>
      </c>
      <c r="DA301" s="112">
        <f t="shared" si="1625"/>
        <v>0</v>
      </c>
      <c r="DB301" s="100"/>
      <c r="DC301" s="104">
        <f t="shared" ref="DC301:DE301" si="2593">SUM(DC275,DC277:DC281,DC283:DC287,DC289:DC293,DC295:DC299)</f>
        <v>0</v>
      </c>
      <c r="DD301" s="104">
        <f t="shared" si="2593"/>
        <v>0</v>
      </c>
      <c r="DE301" s="104">
        <f t="shared" si="2593"/>
        <v>0</v>
      </c>
      <c r="DF301" s="108">
        <f t="shared" si="2544"/>
        <v>0</v>
      </c>
      <c r="DG301" s="110">
        <f t="shared" ref="DG301:DH301" si="2594">SUM(DG275,DG277:DG281,DG283:DG287,DG289:DG293,DG295:DG299)</f>
        <v>0</v>
      </c>
      <c r="DH301" s="110">
        <f t="shared" si="2594"/>
        <v>0</v>
      </c>
      <c r="DI301" s="112">
        <f t="shared" si="433"/>
        <v>0</v>
      </c>
      <c r="DJ301" s="100"/>
      <c r="DK301" s="104">
        <f t="shared" ref="DK301:DM301" si="2595">SUM(DK275,DK277:DK281,DK283:DK287,DK289:DK293,DK295:DK299)</f>
        <v>0</v>
      </c>
      <c r="DL301" s="104">
        <f t="shared" si="2595"/>
        <v>0</v>
      </c>
      <c r="DM301" s="104">
        <f t="shared" si="2595"/>
        <v>0</v>
      </c>
      <c r="DN301" s="108">
        <f t="shared" si="2547"/>
        <v>0</v>
      </c>
      <c r="DO301" s="110">
        <f t="shared" ref="DO301:DP301" si="2596">SUM(DO275,DO277:DO281,DO283:DO287,DO289:DO293,DO295:DO299)</f>
        <v>0</v>
      </c>
      <c r="DP301" s="110">
        <f t="shared" si="2596"/>
        <v>0</v>
      </c>
      <c r="DQ301" s="112">
        <f t="shared" si="434"/>
        <v>0</v>
      </c>
      <c r="DR301" s="100"/>
      <c r="DS301" s="104">
        <f t="shared" ref="DS301:DU301" si="2597">SUM(DS275,DS277:DS281,DS283:DS287,DS289:DS293,DS295:DS299)</f>
        <v>0</v>
      </c>
      <c r="DT301" s="104">
        <f t="shared" si="2597"/>
        <v>0</v>
      </c>
      <c r="DU301" s="104">
        <f t="shared" si="2597"/>
        <v>0</v>
      </c>
      <c r="DV301" s="108">
        <f t="shared" si="2550"/>
        <v>0</v>
      </c>
      <c r="DW301" s="110">
        <f t="shared" ref="DW301:DX301" si="2598">SUM(DW275,DW277:DW281,DW283:DW287,DW289:DW293,DW295:DW299)</f>
        <v>0</v>
      </c>
      <c r="DX301" s="110">
        <f t="shared" si="2598"/>
        <v>0</v>
      </c>
      <c r="DY301" s="112">
        <f t="shared" si="435"/>
        <v>0</v>
      </c>
      <c r="DZ301" s="100"/>
      <c r="EA301" s="104">
        <f t="shared" ref="EA301:EC301" si="2599">SUM(EA275,EA277:EA281,EA283:EA287,EA289:EA293,EA295:EA299)</f>
        <v>0</v>
      </c>
      <c r="EB301" s="104">
        <f t="shared" si="2599"/>
        <v>0</v>
      </c>
      <c r="EC301" s="104">
        <f t="shared" si="2599"/>
        <v>0</v>
      </c>
      <c r="ED301" s="108">
        <f t="shared" si="2553"/>
        <v>0</v>
      </c>
      <c r="EE301" s="110">
        <f t="shared" ref="EE301:EF301" si="2600">SUM(EE275,EE277:EE281,EE283:EE287,EE289:EE293,EE295:EE299)</f>
        <v>0</v>
      </c>
      <c r="EF301" s="110">
        <f t="shared" si="2600"/>
        <v>0</v>
      </c>
      <c r="EG301" s="112">
        <f t="shared" si="436"/>
        <v>0</v>
      </c>
      <c r="EH301" s="100"/>
      <c r="EI301" s="104">
        <f t="shared" ref="EI301:EK301" si="2601">SUM(EI275,EI277:EI281,EI283:EI287,EI289:EI293,EI295:EI299)</f>
        <v>0</v>
      </c>
      <c r="EJ301" s="104">
        <f t="shared" si="2601"/>
        <v>0</v>
      </c>
      <c r="EK301" s="104">
        <f t="shared" si="2601"/>
        <v>0</v>
      </c>
      <c r="EL301" s="108">
        <f t="shared" si="2556"/>
        <v>0</v>
      </c>
      <c r="EM301" s="110">
        <f t="shared" ref="EM301:EN301" si="2602">SUM(EM275,EM277:EM281,EM283:EM287,EM289:EM293,EM295:EM299)</f>
        <v>0</v>
      </c>
      <c r="EN301" s="110">
        <f t="shared" si="2602"/>
        <v>0</v>
      </c>
      <c r="EO301" s="112">
        <f t="shared" si="840"/>
        <v>0</v>
      </c>
      <c r="EP301" s="100"/>
      <c r="EQ301" s="104">
        <f t="shared" ref="EQ301:ES301" si="2603">SUM(EQ275,EQ277:EQ281,EQ283:EQ287,EQ289:EQ293,EQ295:EQ299)</f>
        <v>0</v>
      </c>
      <c r="ER301" s="104">
        <f t="shared" si="2603"/>
        <v>0</v>
      </c>
      <c r="ES301" s="104">
        <f t="shared" si="2603"/>
        <v>0</v>
      </c>
      <c r="ET301" s="108">
        <f t="shared" si="2559"/>
        <v>0</v>
      </c>
      <c r="EU301" s="110">
        <f t="shared" ref="EU301:EV301" si="2604">SUM(EU275,EU277:EU281,EU283:EU287,EU289:EU293,EU295:EU299)</f>
        <v>0</v>
      </c>
      <c r="EV301" s="110">
        <f t="shared" si="2604"/>
        <v>0</v>
      </c>
      <c r="EW301" s="112">
        <f t="shared" si="438"/>
        <v>0</v>
      </c>
      <c r="EX301" s="100"/>
      <c r="EY301" s="104">
        <f t="shared" ref="EY301:FA301" si="2605">SUM(EY275,EY277:EY281,EY283:EY287,EY289:EY293,EY295:EY299)</f>
        <v>0</v>
      </c>
      <c r="EZ301" s="104">
        <f t="shared" si="2605"/>
        <v>0</v>
      </c>
      <c r="FA301" s="104">
        <f t="shared" si="2605"/>
        <v>0</v>
      </c>
      <c r="FB301" s="108">
        <f t="shared" si="2562"/>
        <v>0</v>
      </c>
      <c r="FC301" s="110">
        <f t="shared" ref="FC301:FD301" si="2606">SUM(FC275,FC277:FC281,FC283:FC287,FC289:FC293,FC295:FC299)</f>
        <v>0</v>
      </c>
      <c r="FD301" s="110">
        <f t="shared" si="2606"/>
        <v>0</v>
      </c>
      <c r="FE301" s="112">
        <f t="shared" si="439"/>
        <v>0</v>
      </c>
      <c r="FF301" s="100"/>
      <c r="FG301" s="104">
        <f t="shared" ref="FG301:FI301" si="2607">SUM(FG275,FG277:FG281,FG283:FG287,FG289:FG293,FG295:FG299)</f>
        <v>0</v>
      </c>
      <c r="FH301" s="104">
        <f t="shared" si="2607"/>
        <v>0</v>
      </c>
      <c r="FI301" s="104">
        <f t="shared" si="2607"/>
        <v>0</v>
      </c>
      <c r="FJ301" s="108">
        <f t="shared" si="2565"/>
        <v>0</v>
      </c>
      <c r="FK301" s="110">
        <f t="shared" ref="FK301:FL301" si="2608">SUM(FK275,FK277:FK281,FK283:FK287,FK289:FK293,FK295:FK299)</f>
        <v>0</v>
      </c>
      <c r="FL301" s="110">
        <f t="shared" si="2608"/>
        <v>0</v>
      </c>
      <c r="FM301" s="112">
        <f t="shared" si="440"/>
        <v>0</v>
      </c>
      <c r="FN301" s="100"/>
    </row>
    <row r="302" spans="1:170" ht="16">
      <c r="A302" s="41">
        <v>42706</v>
      </c>
      <c r="B302" s="23"/>
      <c r="C302" s="42"/>
      <c r="D302" s="42"/>
      <c r="E302" s="42"/>
      <c r="F302" s="43"/>
      <c r="G302" s="44"/>
      <c r="H302" s="44"/>
      <c r="I302" s="45">
        <f t="shared" si="420"/>
        <v>0</v>
      </c>
      <c r="J302" s="23"/>
      <c r="K302" s="137"/>
      <c r="L302" s="137"/>
      <c r="M302" s="137"/>
      <c r="N302" s="43"/>
      <c r="O302" s="152"/>
      <c r="P302" s="152"/>
      <c r="Q302" s="45">
        <f t="shared" si="421"/>
        <v>0</v>
      </c>
      <c r="R302" s="23"/>
      <c r="S302" s="42"/>
      <c r="T302" s="42"/>
      <c r="U302" s="42"/>
      <c r="V302" s="43"/>
      <c r="W302" s="44"/>
      <c r="X302" s="44"/>
      <c r="Y302" s="45">
        <f t="shared" si="422"/>
        <v>0</v>
      </c>
      <c r="Z302" s="23"/>
      <c r="AA302" s="42"/>
      <c r="AB302" s="42"/>
      <c r="AC302" s="42"/>
      <c r="AD302" s="43"/>
      <c r="AE302" s="44"/>
      <c r="AF302" s="44"/>
      <c r="AG302" s="45">
        <f t="shared" si="423"/>
        <v>0</v>
      </c>
      <c r="AH302" s="23"/>
      <c r="AI302" s="42"/>
      <c r="AJ302" s="42"/>
      <c r="AK302" s="42"/>
      <c r="AM302" s="46"/>
      <c r="AN302" s="44"/>
      <c r="AO302" s="45">
        <f t="shared" si="1915"/>
        <v>0</v>
      </c>
      <c r="AP302" s="23"/>
      <c r="AQ302" s="42"/>
      <c r="AR302" s="42"/>
      <c r="AS302" s="42"/>
      <c r="AT302" s="43"/>
      <c r="AU302" s="44"/>
      <c r="AV302" s="44"/>
      <c r="AW302" s="45">
        <f t="shared" si="425"/>
        <v>0</v>
      </c>
      <c r="AX302" s="23"/>
      <c r="AY302" s="42"/>
      <c r="AZ302" s="42"/>
      <c r="BA302" s="42"/>
      <c r="BB302" s="43"/>
      <c r="BC302" s="44"/>
      <c r="BD302" s="44"/>
      <c r="BE302" s="45">
        <f t="shared" si="426"/>
        <v>0</v>
      </c>
      <c r="BF302" s="23"/>
      <c r="BG302" s="42"/>
      <c r="BH302" s="42"/>
      <c r="BI302" s="42"/>
      <c r="BJ302" s="43"/>
      <c r="BK302" s="44"/>
      <c r="BL302" s="44"/>
      <c r="BM302" s="45">
        <f t="shared" si="427"/>
        <v>0</v>
      </c>
      <c r="BN302" s="23"/>
      <c r="BO302" s="42"/>
      <c r="BP302" s="42"/>
      <c r="BQ302" s="42"/>
      <c r="BR302" s="43"/>
      <c r="BS302" s="44"/>
      <c r="BT302" s="44"/>
      <c r="BU302" s="45">
        <f t="shared" si="1616"/>
        <v>0</v>
      </c>
      <c r="BV302" s="23"/>
      <c r="BW302" s="42"/>
      <c r="BX302" s="42"/>
      <c r="BY302" s="42"/>
      <c r="BZ302" s="43"/>
      <c r="CA302" s="44"/>
      <c r="CB302" s="44"/>
      <c r="CC302" s="45">
        <f t="shared" si="429"/>
        <v>0</v>
      </c>
      <c r="CD302" s="23"/>
      <c r="CE302" s="42"/>
      <c r="CF302" s="42"/>
      <c r="CG302" s="42"/>
      <c r="CH302" s="43"/>
      <c r="CI302" s="44"/>
      <c r="CJ302" s="44"/>
      <c r="CK302" s="45">
        <f t="shared" si="430"/>
        <v>0</v>
      </c>
      <c r="CL302" s="23"/>
      <c r="CM302" s="137"/>
      <c r="CN302" s="137"/>
      <c r="CO302" s="137"/>
      <c r="CP302" s="43"/>
      <c r="CQ302" s="152"/>
      <c r="CR302" s="152"/>
      <c r="CS302" s="45">
        <f t="shared" si="431"/>
        <v>0</v>
      </c>
      <c r="CT302" s="23"/>
      <c r="CU302" s="42"/>
      <c r="CV302" s="42"/>
      <c r="CW302" s="42"/>
      <c r="CX302" s="43"/>
      <c r="CY302" s="44"/>
      <c r="CZ302" s="44"/>
      <c r="DA302" s="45">
        <f t="shared" si="1625"/>
        <v>0</v>
      </c>
      <c r="DB302" s="23"/>
      <c r="DC302" s="42"/>
      <c r="DD302" s="42"/>
      <c r="DE302" s="42"/>
      <c r="DF302" s="43"/>
      <c r="DG302" s="44"/>
      <c r="DH302" s="44"/>
      <c r="DI302" s="45">
        <f t="shared" si="433"/>
        <v>0</v>
      </c>
      <c r="DJ302" s="23"/>
      <c r="DK302" s="42"/>
      <c r="DL302" s="42"/>
      <c r="DM302" s="42"/>
      <c r="DN302" s="43"/>
      <c r="DO302" s="44"/>
      <c r="DP302" s="44"/>
      <c r="DQ302" s="45">
        <f t="shared" si="434"/>
        <v>0</v>
      </c>
      <c r="DR302" s="23"/>
      <c r="DS302" s="137"/>
      <c r="DT302" s="137"/>
      <c r="DU302" s="137"/>
      <c r="DV302" s="43"/>
      <c r="DW302" s="152"/>
      <c r="DX302" s="152"/>
      <c r="DY302" s="45">
        <f t="shared" si="435"/>
        <v>0</v>
      </c>
      <c r="DZ302" s="23"/>
      <c r="EA302" s="137"/>
      <c r="EB302" s="137"/>
      <c r="EC302" s="137"/>
      <c r="ED302" s="43"/>
      <c r="EE302" s="152"/>
      <c r="EF302" s="152"/>
      <c r="EG302" s="45">
        <f t="shared" si="436"/>
        <v>0</v>
      </c>
      <c r="EH302" s="23"/>
      <c r="EI302" s="137"/>
      <c r="EJ302" s="137"/>
      <c r="EK302" s="137"/>
      <c r="EL302" s="43"/>
      <c r="EM302" s="152"/>
      <c r="EN302" s="152"/>
      <c r="EO302" s="45">
        <f t="shared" si="840"/>
        <v>0</v>
      </c>
      <c r="EP302" s="23"/>
      <c r="EQ302" s="137"/>
      <c r="ER302" s="137"/>
      <c r="ES302" s="137"/>
      <c r="ET302" s="43"/>
      <c r="EU302" s="152"/>
      <c r="EV302" s="152"/>
      <c r="EW302" s="45">
        <f t="shared" si="438"/>
        <v>0</v>
      </c>
      <c r="EX302" s="23"/>
      <c r="EY302" s="137"/>
      <c r="EZ302" s="137"/>
      <c r="FA302" s="137"/>
      <c r="FB302" s="43"/>
      <c r="FC302" s="152"/>
      <c r="FD302" s="152"/>
      <c r="FE302" s="45">
        <f t="shared" si="439"/>
        <v>0</v>
      </c>
      <c r="FF302" s="23"/>
      <c r="FG302" s="137"/>
      <c r="FH302" s="137"/>
      <c r="FI302" s="137"/>
      <c r="FJ302" s="43"/>
      <c r="FK302" s="152"/>
      <c r="FL302" s="152"/>
      <c r="FM302" s="45">
        <f t="shared" si="440"/>
        <v>0</v>
      </c>
      <c r="FN302" s="23"/>
    </row>
    <row r="303" spans="1:170" ht="16">
      <c r="A303" s="41">
        <v>42707</v>
      </c>
      <c r="B303" s="23"/>
      <c r="C303" s="42"/>
      <c r="D303" s="42"/>
      <c r="E303" s="42"/>
      <c r="F303" s="43"/>
      <c r="G303" s="44"/>
      <c r="H303" s="44"/>
      <c r="I303" s="45">
        <f t="shared" si="420"/>
        <v>0</v>
      </c>
      <c r="J303" s="23"/>
      <c r="K303" s="42"/>
      <c r="L303" s="42"/>
      <c r="M303" s="42"/>
      <c r="N303" s="43"/>
      <c r="O303" s="44"/>
      <c r="P303" s="44"/>
      <c r="Q303" s="45">
        <f t="shared" si="421"/>
        <v>0</v>
      </c>
      <c r="R303" s="23"/>
      <c r="S303" s="42"/>
      <c r="T303" s="42"/>
      <c r="U303" s="42"/>
      <c r="V303" s="43"/>
      <c r="W303" s="44"/>
      <c r="X303" s="44"/>
      <c r="Y303" s="45">
        <f t="shared" si="422"/>
        <v>0</v>
      </c>
      <c r="Z303" s="23"/>
      <c r="AA303" s="42"/>
      <c r="AB303" s="42"/>
      <c r="AC303" s="42"/>
      <c r="AD303" s="43"/>
      <c r="AE303" s="44"/>
      <c r="AF303" s="44"/>
      <c r="AG303" s="45">
        <f t="shared" si="423"/>
        <v>0</v>
      </c>
      <c r="AH303" s="23"/>
      <c r="AI303" s="42"/>
      <c r="AJ303" s="42"/>
      <c r="AK303" s="42"/>
      <c r="AL303" s="43"/>
      <c r="AM303" s="44"/>
      <c r="AN303" s="44"/>
      <c r="AO303" s="45">
        <f t="shared" si="1915"/>
        <v>0</v>
      </c>
      <c r="AP303" s="23"/>
      <c r="AQ303" s="42"/>
      <c r="AR303" s="42"/>
      <c r="AS303" s="42"/>
      <c r="AT303" s="43"/>
      <c r="AU303" s="44"/>
      <c r="AV303" s="44"/>
      <c r="AW303" s="45">
        <f t="shared" si="425"/>
        <v>0</v>
      </c>
      <c r="AX303" s="23"/>
      <c r="AY303" s="42"/>
      <c r="AZ303" s="42"/>
      <c r="BA303" s="42"/>
      <c r="BB303" s="43"/>
      <c r="BC303" s="44"/>
      <c r="BD303" s="44"/>
      <c r="BE303" s="45">
        <f t="shared" si="426"/>
        <v>0</v>
      </c>
      <c r="BF303" s="23"/>
      <c r="BG303" s="42"/>
      <c r="BH303" s="42"/>
      <c r="BI303" s="42"/>
      <c r="BJ303" s="43"/>
      <c r="BK303" s="44"/>
      <c r="BL303" s="44"/>
      <c r="BM303" s="45">
        <f t="shared" si="427"/>
        <v>0</v>
      </c>
      <c r="BN303" s="23"/>
      <c r="BO303" s="42"/>
      <c r="BP303" s="42"/>
      <c r="BQ303" s="42"/>
      <c r="BR303" s="43"/>
      <c r="BS303" s="44"/>
      <c r="BT303" s="44"/>
      <c r="BU303" s="45">
        <f t="shared" si="1616"/>
        <v>0</v>
      </c>
      <c r="BV303" s="23"/>
      <c r="BW303" s="42"/>
      <c r="BX303" s="42"/>
      <c r="BY303" s="42"/>
      <c r="BZ303" s="43"/>
      <c r="CA303" s="44"/>
      <c r="CB303" s="44"/>
      <c r="CC303" s="45">
        <f t="shared" si="429"/>
        <v>0</v>
      </c>
      <c r="CD303" s="23"/>
      <c r="CE303" s="42"/>
      <c r="CF303" s="42"/>
      <c r="CG303" s="42"/>
      <c r="CH303" s="43"/>
      <c r="CI303" s="44"/>
      <c r="CJ303" s="44"/>
      <c r="CK303" s="45">
        <f t="shared" si="430"/>
        <v>0</v>
      </c>
      <c r="CL303" s="23"/>
      <c r="CM303" s="137"/>
      <c r="CN303" s="137"/>
      <c r="CO303" s="137"/>
      <c r="CP303" s="43"/>
      <c r="CQ303" s="152"/>
      <c r="CR303" s="152"/>
      <c r="CS303" s="45">
        <f t="shared" si="431"/>
        <v>0</v>
      </c>
      <c r="CT303" s="23"/>
      <c r="CU303" s="42"/>
      <c r="CV303" s="42"/>
      <c r="CW303" s="42"/>
      <c r="CX303" s="43"/>
      <c r="CY303" s="44"/>
      <c r="CZ303" s="44"/>
      <c r="DA303" s="45">
        <f t="shared" si="1625"/>
        <v>0</v>
      </c>
      <c r="DB303" s="23"/>
      <c r="DC303" s="42"/>
      <c r="DD303" s="42"/>
      <c r="DE303" s="42"/>
      <c r="DF303" s="43"/>
      <c r="DG303" s="44"/>
      <c r="DH303" s="44"/>
      <c r="DI303" s="45">
        <f t="shared" si="433"/>
        <v>0</v>
      </c>
      <c r="DJ303" s="23"/>
      <c r="DK303" s="42"/>
      <c r="DL303" s="42"/>
      <c r="DM303" s="42"/>
      <c r="DN303" s="43"/>
      <c r="DO303" s="44"/>
      <c r="DP303" s="44"/>
      <c r="DQ303" s="45">
        <f t="shared" si="434"/>
        <v>0</v>
      </c>
      <c r="DR303" s="23"/>
      <c r="DS303" s="137"/>
      <c r="DT303" s="137"/>
      <c r="DU303" s="137"/>
      <c r="DV303" s="43"/>
      <c r="DW303" s="152"/>
      <c r="DX303" s="152"/>
      <c r="DY303" s="45">
        <f t="shared" si="435"/>
        <v>0</v>
      </c>
      <c r="DZ303" s="23"/>
      <c r="EA303" s="137"/>
      <c r="EB303" s="137"/>
      <c r="EC303" s="137"/>
      <c r="ED303" s="43"/>
      <c r="EE303" s="152"/>
      <c r="EF303" s="152"/>
      <c r="EG303" s="45">
        <f t="shared" si="436"/>
        <v>0</v>
      </c>
      <c r="EH303" s="23"/>
      <c r="EI303" s="137"/>
      <c r="EJ303" s="137"/>
      <c r="EK303" s="137"/>
      <c r="EL303" s="43"/>
      <c r="EM303" s="152"/>
      <c r="EN303" s="152"/>
      <c r="EO303" s="45">
        <f t="shared" si="840"/>
        <v>0</v>
      </c>
      <c r="EP303" s="23"/>
      <c r="EQ303" s="137"/>
      <c r="ER303" s="137"/>
      <c r="ES303" s="137"/>
      <c r="ET303" s="43"/>
      <c r="EU303" s="152"/>
      <c r="EV303" s="152"/>
      <c r="EW303" s="45">
        <f t="shared" si="438"/>
        <v>0</v>
      </c>
      <c r="EX303" s="23"/>
      <c r="EY303" s="137"/>
      <c r="EZ303" s="137"/>
      <c r="FA303" s="137"/>
      <c r="FB303" s="43"/>
      <c r="FC303" s="152"/>
      <c r="FD303" s="152"/>
      <c r="FE303" s="45">
        <f t="shared" si="439"/>
        <v>0</v>
      </c>
      <c r="FF303" s="23"/>
      <c r="FG303" s="137"/>
      <c r="FH303" s="137"/>
      <c r="FI303" s="137"/>
      <c r="FJ303" s="43"/>
      <c r="FK303" s="152"/>
      <c r="FL303" s="152"/>
      <c r="FM303" s="45">
        <f t="shared" si="440"/>
        <v>0</v>
      </c>
      <c r="FN303" s="23"/>
    </row>
    <row r="304" spans="1:170" ht="16">
      <c r="A304" s="41">
        <v>42708</v>
      </c>
      <c r="B304" s="23"/>
      <c r="C304" s="54"/>
      <c r="D304" s="54"/>
      <c r="E304" s="54"/>
      <c r="F304" s="148"/>
      <c r="G304" s="149"/>
      <c r="H304" s="149"/>
      <c r="I304" s="411">
        <f t="shared" si="420"/>
        <v>0</v>
      </c>
      <c r="J304" s="23"/>
      <c r="K304" s="54"/>
      <c r="L304" s="54"/>
      <c r="M304" s="54"/>
      <c r="N304" s="148"/>
      <c r="O304" s="149"/>
      <c r="P304" s="149"/>
      <c r="Q304" s="411">
        <f t="shared" si="421"/>
        <v>0</v>
      </c>
      <c r="R304" s="23"/>
      <c r="S304" s="54"/>
      <c r="T304" s="54"/>
      <c r="U304" s="54"/>
      <c r="V304" s="148"/>
      <c r="W304" s="149"/>
      <c r="X304" s="149"/>
      <c r="Y304" s="411">
        <f t="shared" si="422"/>
        <v>0</v>
      </c>
      <c r="Z304" s="23"/>
      <c r="AA304" s="54"/>
      <c r="AB304" s="54"/>
      <c r="AC304" s="54"/>
      <c r="AD304" s="148"/>
      <c r="AE304" s="149"/>
      <c r="AF304" s="149"/>
      <c r="AG304" s="411">
        <f t="shared" si="423"/>
        <v>0</v>
      </c>
      <c r="AH304" s="23"/>
      <c r="AI304" s="54"/>
      <c r="AJ304" s="54"/>
      <c r="AK304" s="54"/>
      <c r="AL304" s="148"/>
      <c r="AM304" s="149"/>
      <c r="AN304" s="149"/>
      <c r="AO304" s="411">
        <f t="shared" si="1915"/>
        <v>0</v>
      </c>
      <c r="AP304" s="23"/>
      <c r="AQ304" s="54"/>
      <c r="AR304" s="54"/>
      <c r="AS304" s="54"/>
      <c r="AT304" s="148"/>
      <c r="AU304" s="149"/>
      <c r="AV304" s="149"/>
      <c r="AW304" s="411">
        <f t="shared" si="425"/>
        <v>0</v>
      </c>
      <c r="AX304" s="23"/>
      <c r="AY304" s="54"/>
      <c r="AZ304" s="54"/>
      <c r="BA304" s="54"/>
      <c r="BB304" s="148"/>
      <c r="BC304" s="149"/>
      <c r="BD304" s="149"/>
      <c r="BE304" s="411">
        <f t="shared" si="426"/>
        <v>0</v>
      </c>
      <c r="BF304" s="23"/>
      <c r="BG304" s="54"/>
      <c r="BH304" s="54"/>
      <c r="BI304" s="54"/>
      <c r="BJ304" s="148"/>
      <c r="BK304" s="149"/>
      <c r="BL304" s="149"/>
      <c r="BM304" s="411">
        <f t="shared" si="427"/>
        <v>0</v>
      </c>
      <c r="BN304" s="23"/>
      <c r="BO304" s="54"/>
      <c r="BP304" s="54"/>
      <c r="BQ304" s="54"/>
      <c r="BR304" s="148"/>
      <c r="BS304" s="149"/>
      <c r="BT304" s="149"/>
      <c r="BU304" s="411">
        <f t="shared" si="1616"/>
        <v>0</v>
      </c>
      <c r="BV304" s="23"/>
      <c r="BW304" s="54"/>
      <c r="BX304" s="54"/>
      <c r="BY304" s="54"/>
      <c r="BZ304" s="148"/>
      <c r="CA304" s="149"/>
      <c r="CB304" s="149"/>
      <c r="CC304" s="411">
        <f t="shared" si="429"/>
        <v>0</v>
      </c>
      <c r="CD304" s="23"/>
      <c r="CE304" s="54"/>
      <c r="CF304" s="54"/>
      <c r="CG304" s="54"/>
      <c r="CH304" s="148"/>
      <c r="CI304" s="149"/>
      <c r="CJ304" s="149"/>
      <c r="CK304" s="411">
        <f t="shared" si="430"/>
        <v>0</v>
      </c>
      <c r="CL304" s="23"/>
      <c r="CM304" s="54"/>
      <c r="CN304" s="54"/>
      <c r="CO304" s="54"/>
      <c r="CP304" s="148"/>
      <c r="CQ304" s="149"/>
      <c r="CR304" s="149"/>
      <c r="CS304" s="411">
        <f t="shared" si="431"/>
        <v>0</v>
      </c>
      <c r="CT304" s="23"/>
      <c r="CU304" s="54"/>
      <c r="CV304" s="54"/>
      <c r="CW304" s="54"/>
      <c r="CX304" s="148"/>
      <c r="CY304" s="149"/>
      <c r="CZ304" s="149"/>
      <c r="DA304" s="411">
        <f t="shared" si="1625"/>
        <v>0</v>
      </c>
      <c r="DB304" s="23"/>
      <c r="DC304" s="54"/>
      <c r="DD304" s="54"/>
      <c r="DE304" s="54"/>
      <c r="DF304" s="148"/>
      <c r="DG304" s="149"/>
      <c r="DH304" s="149"/>
      <c r="DI304" s="411">
        <f t="shared" si="433"/>
        <v>0</v>
      </c>
      <c r="DJ304" s="23"/>
      <c r="DK304" s="54"/>
      <c r="DL304" s="54"/>
      <c r="DM304" s="54"/>
      <c r="DN304" s="148"/>
      <c r="DO304" s="149"/>
      <c r="DP304" s="149"/>
      <c r="DQ304" s="411">
        <f t="shared" si="434"/>
        <v>0</v>
      </c>
      <c r="DR304" s="23"/>
      <c r="DS304" s="54"/>
      <c r="DT304" s="54"/>
      <c r="DU304" s="54"/>
      <c r="DV304" s="148"/>
      <c r="DW304" s="149"/>
      <c r="DX304" s="149"/>
      <c r="DY304" s="411">
        <f t="shared" si="435"/>
        <v>0</v>
      </c>
      <c r="DZ304" s="23"/>
      <c r="EA304" s="54"/>
      <c r="EB304" s="54"/>
      <c r="EC304" s="54"/>
      <c r="ED304" s="148"/>
      <c r="EE304" s="149"/>
      <c r="EF304" s="149"/>
      <c r="EG304" s="411">
        <f t="shared" si="436"/>
        <v>0</v>
      </c>
      <c r="EH304" s="23"/>
      <c r="EI304" s="54"/>
      <c r="EJ304" s="54"/>
      <c r="EK304" s="54"/>
      <c r="EL304" s="148"/>
      <c r="EM304" s="149"/>
      <c r="EN304" s="149"/>
      <c r="EO304" s="411">
        <f t="shared" si="840"/>
        <v>0</v>
      </c>
      <c r="EP304" s="23"/>
      <c r="EQ304" s="54"/>
      <c r="ER304" s="54"/>
      <c r="ES304" s="54"/>
      <c r="ET304" s="148"/>
      <c r="EU304" s="149"/>
      <c r="EV304" s="149"/>
      <c r="EW304" s="411">
        <f t="shared" si="438"/>
        <v>0</v>
      </c>
      <c r="EX304" s="23"/>
      <c r="EY304" s="54"/>
      <c r="EZ304" s="54"/>
      <c r="FA304" s="54"/>
      <c r="FB304" s="148"/>
      <c r="FC304" s="149"/>
      <c r="FD304" s="149"/>
      <c r="FE304" s="411">
        <f t="shared" si="439"/>
        <v>0</v>
      </c>
      <c r="FF304" s="23"/>
      <c r="FG304" s="54"/>
      <c r="FH304" s="54"/>
      <c r="FI304" s="54"/>
      <c r="FJ304" s="148"/>
      <c r="FK304" s="149"/>
      <c r="FL304" s="149"/>
      <c r="FM304" s="411">
        <f t="shared" si="440"/>
        <v>0</v>
      </c>
      <c r="FN304" s="23"/>
    </row>
    <row r="305" spans="1:170" ht="16">
      <c r="A305" s="41">
        <v>42709</v>
      </c>
      <c r="B305" s="23"/>
      <c r="C305" s="54"/>
      <c r="D305" s="54"/>
      <c r="E305" s="54"/>
      <c r="F305" s="148"/>
      <c r="G305" s="149"/>
      <c r="H305" s="149"/>
      <c r="I305" s="411">
        <f t="shared" si="420"/>
        <v>0</v>
      </c>
      <c r="J305" s="23"/>
      <c r="K305" s="54"/>
      <c r="L305" s="54"/>
      <c r="M305" s="54"/>
      <c r="N305" s="148"/>
      <c r="O305" s="149"/>
      <c r="P305" s="149"/>
      <c r="Q305" s="411">
        <f t="shared" si="421"/>
        <v>0</v>
      </c>
      <c r="R305" s="23"/>
      <c r="S305" s="54"/>
      <c r="T305" s="54"/>
      <c r="U305" s="54"/>
      <c r="V305" s="148"/>
      <c r="W305" s="149"/>
      <c r="X305" s="149"/>
      <c r="Y305" s="411">
        <f t="shared" si="422"/>
        <v>0</v>
      </c>
      <c r="Z305" s="23"/>
      <c r="AA305" s="54"/>
      <c r="AB305" s="54"/>
      <c r="AC305" s="54"/>
      <c r="AD305" s="151"/>
      <c r="AE305" s="149"/>
      <c r="AF305" s="149"/>
      <c r="AG305" s="411">
        <f t="shared" si="423"/>
        <v>0</v>
      </c>
      <c r="AH305" s="23"/>
      <c r="AI305" s="54"/>
      <c r="AJ305" s="54"/>
      <c r="AK305" s="54"/>
      <c r="AL305" s="148"/>
      <c r="AM305" s="149"/>
      <c r="AN305" s="149"/>
      <c r="AO305" s="411">
        <f t="shared" si="1915"/>
        <v>0</v>
      </c>
      <c r="AP305" s="23"/>
      <c r="AQ305" s="54"/>
      <c r="AR305" s="54"/>
      <c r="AS305" s="54"/>
      <c r="AT305" s="148"/>
      <c r="AU305" s="149"/>
      <c r="AV305" s="149"/>
      <c r="AW305" s="411">
        <f t="shared" si="425"/>
        <v>0</v>
      </c>
      <c r="AX305" s="23"/>
      <c r="AY305" s="54"/>
      <c r="AZ305" s="54"/>
      <c r="BA305" s="54"/>
      <c r="BB305" s="148"/>
      <c r="BC305" s="149"/>
      <c r="BD305" s="149"/>
      <c r="BE305" s="411">
        <f t="shared" si="426"/>
        <v>0</v>
      </c>
      <c r="BF305" s="23"/>
      <c r="BG305" s="54"/>
      <c r="BH305" s="54"/>
      <c r="BI305" s="54"/>
      <c r="BJ305" s="148"/>
      <c r="BK305" s="149"/>
      <c r="BL305" s="149"/>
      <c r="BM305" s="411">
        <f t="shared" si="427"/>
        <v>0</v>
      </c>
      <c r="BN305" s="23"/>
      <c r="BO305" s="54"/>
      <c r="BP305" s="54"/>
      <c r="BQ305" s="54"/>
      <c r="BR305" s="148"/>
      <c r="BS305" s="149"/>
      <c r="BT305" s="149"/>
      <c r="BU305" s="411">
        <f t="shared" si="1616"/>
        <v>0</v>
      </c>
      <c r="BV305" s="23"/>
      <c r="BW305" s="54"/>
      <c r="BX305" s="54"/>
      <c r="BY305" s="54"/>
      <c r="BZ305" s="148"/>
      <c r="CA305" s="149"/>
      <c r="CB305" s="149"/>
      <c r="CC305" s="411">
        <f t="shared" si="429"/>
        <v>0</v>
      </c>
      <c r="CD305" s="23"/>
      <c r="CE305" s="54"/>
      <c r="CF305" s="54"/>
      <c r="CG305" s="54"/>
      <c r="CH305" s="148"/>
      <c r="CI305" s="149"/>
      <c r="CJ305" s="149"/>
      <c r="CK305" s="411">
        <f t="shared" si="430"/>
        <v>0</v>
      </c>
      <c r="CL305" s="23"/>
      <c r="CM305" s="54"/>
      <c r="CN305" s="54"/>
      <c r="CO305" s="54"/>
      <c r="CP305" s="148"/>
      <c r="CQ305" s="149"/>
      <c r="CR305" s="149"/>
      <c r="CS305" s="411">
        <f t="shared" si="431"/>
        <v>0</v>
      </c>
      <c r="CT305" s="23"/>
      <c r="CU305" s="54"/>
      <c r="CV305" s="54"/>
      <c r="CW305" s="54"/>
      <c r="CX305" s="148"/>
      <c r="CY305" s="149"/>
      <c r="CZ305" s="149"/>
      <c r="DA305" s="411">
        <f t="shared" si="1625"/>
        <v>0</v>
      </c>
      <c r="DB305" s="23"/>
      <c r="DC305" s="54"/>
      <c r="DD305" s="54"/>
      <c r="DE305" s="54"/>
      <c r="DF305" s="148"/>
      <c r="DG305" s="149"/>
      <c r="DH305" s="149"/>
      <c r="DI305" s="411">
        <f t="shared" si="433"/>
        <v>0</v>
      </c>
      <c r="DJ305" s="23"/>
      <c r="DK305" s="54"/>
      <c r="DL305" s="54"/>
      <c r="DM305" s="54"/>
      <c r="DN305" s="148"/>
      <c r="DO305" s="149"/>
      <c r="DP305" s="149"/>
      <c r="DQ305" s="411">
        <f t="shared" si="434"/>
        <v>0</v>
      </c>
      <c r="DR305" s="23"/>
      <c r="DS305" s="54"/>
      <c r="DT305" s="54"/>
      <c r="DU305" s="54"/>
      <c r="DV305" s="148"/>
      <c r="DW305" s="149"/>
      <c r="DX305" s="149"/>
      <c r="DY305" s="411">
        <f t="shared" si="435"/>
        <v>0</v>
      </c>
      <c r="DZ305" s="23"/>
      <c r="EA305" s="54"/>
      <c r="EB305" s="54"/>
      <c r="EC305" s="54"/>
      <c r="ED305" s="148"/>
      <c r="EE305" s="149"/>
      <c r="EF305" s="149"/>
      <c r="EG305" s="411">
        <f t="shared" si="436"/>
        <v>0</v>
      </c>
      <c r="EH305" s="23"/>
      <c r="EI305" s="54"/>
      <c r="EJ305" s="54"/>
      <c r="EK305" s="54"/>
      <c r="EL305" s="148"/>
      <c r="EM305" s="149"/>
      <c r="EN305" s="149"/>
      <c r="EO305" s="411">
        <f t="shared" si="840"/>
        <v>0</v>
      </c>
      <c r="EP305" s="23"/>
      <c r="EQ305" s="54"/>
      <c r="ER305" s="54"/>
      <c r="ES305" s="54"/>
      <c r="ET305" s="148"/>
      <c r="EU305" s="149"/>
      <c r="EV305" s="149"/>
      <c r="EW305" s="411">
        <f t="shared" si="438"/>
        <v>0</v>
      </c>
      <c r="EX305" s="23"/>
      <c r="EY305" s="54"/>
      <c r="EZ305" s="54"/>
      <c r="FA305" s="54"/>
      <c r="FB305" s="148"/>
      <c r="FC305" s="149"/>
      <c r="FD305" s="149"/>
      <c r="FE305" s="411">
        <f t="shared" si="439"/>
        <v>0</v>
      </c>
      <c r="FF305" s="23"/>
      <c r="FG305" s="54"/>
      <c r="FH305" s="54"/>
      <c r="FI305" s="54"/>
      <c r="FJ305" s="148"/>
      <c r="FK305" s="149"/>
      <c r="FL305" s="149"/>
      <c r="FM305" s="411">
        <f t="shared" si="440"/>
        <v>0</v>
      </c>
      <c r="FN305" s="23"/>
    </row>
    <row r="306" spans="1:170" ht="16">
      <c r="A306" s="41">
        <v>42710</v>
      </c>
      <c r="B306" s="23"/>
      <c r="C306" s="54"/>
      <c r="D306" s="54"/>
      <c r="E306" s="54"/>
      <c r="F306" s="148"/>
      <c r="G306" s="149"/>
      <c r="H306" s="149"/>
      <c r="I306" s="411">
        <f t="shared" si="420"/>
        <v>0</v>
      </c>
      <c r="J306" s="23"/>
      <c r="K306" s="54"/>
      <c r="L306" s="54"/>
      <c r="M306" s="54"/>
      <c r="N306" s="148"/>
      <c r="O306" s="149"/>
      <c r="P306" s="149"/>
      <c r="Q306" s="411">
        <f t="shared" si="421"/>
        <v>0</v>
      </c>
      <c r="R306" s="23"/>
      <c r="S306" s="54"/>
      <c r="T306" s="54"/>
      <c r="U306" s="54"/>
      <c r="V306" s="148"/>
      <c r="W306" s="149"/>
      <c r="X306" s="149"/>
      <c r="Y306" s="411">
        <f t="shared" si="422"/>
        <v>0</v>
      </c>
      <c r="Z306" s="23"/>
      <c r="AA306" s="54"/>
      <c r="AB306" s="54"/>
      <c r="AC306" s="54"/>
      <c r="AD306" s="148"/>
      <c r="AE306" s="149"/>
      <c r="AF306" s="149"/>
      <c r="AG306" s="411">
        <f t="shared" si="423"/>
        <v>0</v>
      </c>
      <c r="AH306" s="23"/>
      <c r="AI306" s="54"/>
      <c r="AJ306" s="54"/>
      <c r="AK306" s="54"/>
      <c r="AL306" s="148"/>
      <c r="AM306" s="149"/>
      <c r="AN306" s="149"/>
      <c r="AO306" s="411">
        <f t="shared" si="1915"/>
        <v>0</v>
      </c>
      <c r="AP306" s="23"/>
      <c r="AQ306" s="54"/>
      <c r="AR306" s="54"/>
      <c r="AS306" s="54"/>
      <c r="AT306" s="148"/>
      <c r="AU306" s="149"/>
      <c r="AV306" s="149"/>
      <c r="AW306" s="411">
        <f t="shared" si="425"/>
        <v>0</v>
      </c>
      <c r="AX306" s="23"/>
      <c r="AY306" s="54"/>
      <c r="AZ306" s="54"/>
      <c r="BA306" s="54"/>
      <c r="BB306" s="148"/>
      <c r="BC306" s="149"/>
      <c r="BD306" s="149"/>
      <c r="BE306" s="411">
        <f t="shared" si="426"/>
        <v>0</v>
      </c>
      <c r="BF306" s="23"/>
      <c r="BG306" s="54"/>
      <c r="BH306" s="54"/>
      <c r="BI306" s="54"/>
      <c r="BJ306" s="148"/>
      <c r="BK306" s="149"/>
      <c r="BL306" s="149"/>
      <c r="BM306" s="411">
        <f t="shared" si="427"/>
        <v>0</v>
      </c>
      <c r="BN306" s="23"/>
      <c r="BO306" s="54"/>
      <c r="BP306" s="54"/>
      <c r="BQ306" s="54"/>
      <c r="BR306" s="148"/>
      <c r="BS306" s="149"/>
      <c r="BT306" s="149"/>
      <c r="BU306" s="411">
        <f t="shared" si="1616"/>
        <v>0</v>
      </c>
      <c r="BV306" s="23"/>
      <c r="BW306" s="54"/>
      <c r="BX306" s="54"/>
      <c r="BY306" s="54"/>
      <c r="BZ306" s="148"/>
      <c r="CA306" s="149"/>
      <c r="CB306" s="149"/>
      <c r="CC306" s="411">
        <f t="shared" si="429"/>
        <v>0</v>
      </c>
      <c r="CD306" s="23"/>
      <c r="CE306" s="54"/>
      <c r="CF306" s="54"/>
      <c r="CG306" s="54"/>
      <c r="CH306" s="148"/>
      <c r="CI306" s="149"/>
      <c r="CJ306" s="149"/>
      <c r="CK306" s="411">
        <f t="shared" si="430"/>
        <v>0</v>
      </c>
      <c r="CL306" s="23"/>
      <c r="CM306" s="54"/>
      <c r="CN306" s="54"/>
      <c r="CO306" s="54"/>
      <c r="CP306" s="148"/>
      <c r="CQ306" s="149"/>
      <c r="CR306" s="149"/>
      <c r="CS306" s="411">
        <f t="shared" si="431"/>
        <v>0</v>
      </c>
      <c r="CT306" s="23"/>
      <c r="CU306" s="54"/>
      <c r="CV306" s="54"/>
      <c r="CW306" s="54"/>
      <c r="CX306" s="148"/>
      <c r="CY306" s="149"/>
      <c r="CZ306" s="149"/>
      <c r="DA306" s="411">
        <f t="shared" si="1625"/>
        <v>0</v>
      </c>
      <c r="DB306" s="23"/>
      <c r="DC306" s="54"/>
      <c r="DD306" s="54"/>
      <c r="DE306" s="54"/>
      <c r="DF306" s="148"/>
      <c r="DG306" s="149"/>
      <c r="DH306" s="149"/>
      <c r="DI306" s="411">
        <f t="shared" si="433"/>
        <v>0</v>
      </c>
      <c r="DJ306" s="23"/>
      <c r="DK306" s="54"/>
      <c r="DL306" s="54"/>
      <c r="DM306" s="54"/>
      <c r="DN306" s="151"/>
      <c r="DO306" s="149"/>
      <c r="DP306" s="149"/>
      <c r="DQ306" s="411">
        <f t="shared" si="434"/>
        <v>0</v>
      </c>
      <c r="DR306" s="23"/>
      <c r="DS306" s="54"/>
      <c r="DT306" s="54"/>
      <c r="DU306" s="54"/>
      <c r="DV306" s="148"/>
      <c r="DW306" s="149"/>
      <c r="DX306" s="149"/>
      <c r="DY306" s="411">
        <f t="shared" si="435"/>
        <v>0</v>
      </c>
      <c r="DZ306" s="23"/>
      <c r="EA306" s="54"/>
      <c r="EB306" s="54"/>
      <c r="EC306" s="54"/>
      <c r="ED306" s="148"/>
      <c r="EE306" s="149"/>
      <c r="EF306" s="149"/>
      <c r="EG306" s="411">
        <f t="shared" si="436"/>
        <v>0</v>
      </c>
      <c r="EH306" s="23"/>
      <c r="EI306" s="54"/>
      <c r="EJ306" s="54"/>
      <c r="EK306" s="54"/>
      <c r="EL306" s="148"/>
      <c r="EM306" s="149"/>
      <c r="EN306" s="149"/>
      <c r="EO306" s="411">
        <f t="shared" si="840"/>
        <v>0</v>
      </c>
      <c r="EP306" s="23"/>
      <c r="EQ306" s="54"/>
      <c r="ER306" s="54"/>
      <c r="ES306" s="54"/>
      <c r="ET306" s="148"/>
      <c r="EU306" s="149"/>
      <c r="EV306" s="149"/>
      <c r="EW306" s="411">
        <f t="shared" si="438"/>
        <v>0</v>
      </c>
      <c r="EX306" s="23"/>
      <c r="EY306" s="54"/>
      <c r="EZ306" s="54"/>
      <c r="FA306" s="54"/>
      <c r="FB306" s="148"/>
      <c r="FC306" s="149"/>
      <c r="FD306" s="149"/>
      <c r="FE306" s="411">
        <f t="shared" si="439"/>
        <v>0</v>
      </c>
      <c r="FF306" s="23"/>
      <c r="FG306" s="54"/>
      <c r="FH306" s="54"/>
      <c r="FI306" s="54"/>
      <c r="FJ306" s="148"/>
      <c r="FK306" s="149"/>
      <c r="FL306" s="149"/>
      <c r="FM306" s="411">
        <f t="shared" si="440"/>
        <v>0</v>
      </c>
      <c r="FN306" s="23"/>
    </row>
    <row r="307" spans="1:170" ht="16">
      <c r="A307" s="48" t="s">
        <v>42</v>
      </c>
      <c r="B307" s="23"/>
      <c r="C307" s="49">
        <f t="shared" ref="C307:E307" si="2609">SUM(C302:C306)</f>
        <v>0</v>
      </c>
      <c r="D307" s="49">
        <f t="shared" si="2609"/>
        <v>0</v>
      </c>
      <c r="E307" s="49">
        <f t="shared" si="2609"/>
        <v>0</v>
      </c>
      <c r="F307" s="50">
        <f>IFERROR(SUM(D307/E307),0)</f>
        <v>0</v>
      </c>
      <c r="G307" s="51">
        <f t="shared" ref="G307:H307" si="2610">SUM(G302:G306)</f>
        <v>0</v>
      </c>
      <c r="H307" s="51">
        <f t="shared" si="2610"/>
        <v>0</v>
      </c>
      <c r="I307" s="52">
        <f t="shared" si="420"/>
        <v>0</v>
      </c>
      <c r="J307" s="23"/>
      <c r="K307" s="49">
        <f t="shared" ref="K307:M307" si="2611">SUM(K302:K306)</f>
        <v>0</v>
      </c>
      <c r="L307" s="49">
        <f t="shared" si="2611"/>
        <v>0</v>
      </c>
      <c r="M307" s="49">
        <f t="shared" si="2611"/>
        <v>0</v>
      </c>
      <c r="N307" s="50">
        <f>IFERROR(SUM(L307/M307),0)</f>
        <v>0</v>
      </c>
      <c r="O307" s="51">
        <f t="shared" ref="O307:P307" si="2612">SUM(O302:O306)</f>
        <v>0</v>
      </c>
      <c r="P307" s="51">
        <f t="shared" si="2612"/>
        <v>0</v>
      </c>
      <c r="Q307" s="52">
        <f t="shared" si="421"/>
        <v>0</v>
      </c>
      <c r="R307" s="23"/>
      <c r="S307" s="49">
        <f t="shared" ref="S307:U307" si="2613">SUM(S302:S306)</f>
        <v>0</v>
      </c>
      <c r="T307" s="49">
        <f t="shared" si="2613"/>
        <v>0</v>
      </c>
      <c r="U307" s="49">
        <f t="shared" si="2613"/>
        <v>0</v>
      </c>
      <c r="V307" s="50">
        <f>IFERROR(SUM(T307/U307),0)</f>
        <v>0</v>
      </c>
      <c r="W307" s="51">
        <f t="shared" ref="W307:X307" si="2614">SUM(W302:W306)</f>
        <v>0</v>
      </c>
      <c r="X307" s="51">
        <f t="shared" si="2614"/>
        <v>0</v>
      </c>
      <c r="Y307" s="52">
        <f t="shared" si="422"/>
        <v>0</v>
      </c>
      <c r="Z307" s="23"/>
      <c r="AA307" s="49">
        <f t="shared" ref="AA307:AC307" si="2615">SUM(AA302:AA306)</f>
        <v>0</v>
      </c>
      <c r="AB307" s="49">
        <f t="shared" si="2615"/>
        <v>0</v>
      </c>
      <c r="AC307" s="49">
        <f t="shared" si="2615"/>
        <v>0</v>
      </c>
      <c r="AD307" s="50">
        <f>IFERROR(SUM(AB307/AC307),0)</f>
        <v>0</v>
      </c>
      <c r="AE307" s="51">
        <f t="shared" ref="AE307:AF307" si="2616">SUM(AE302:AE306)</f>
        <v>0</v>
      </c>
      <c r="AF307" s="51">
        <f t="shared" si="2616"/>
        <v>0</v>
      </c>
      <c r="AG307" s="52">
        <f t="shared" si="423"/>
        <v>0</v>
      </c>
      <c r="AH307" s="23"/>
      <c r="AI307" s="49">
        <f t="shared" ref="AI307:AK307" si="2617">SUM(AI302:AI306)</f>
        <v>0</v>
      </c>
      <c r="AJ307" s="49">
        <f t="shared" si="2617"/>
        <v>0</v>
      </c>
      <c r="AK307" s="49">
        <f t="shared" si="2617"/>
        <v>0</v>
      </c>
      <c r="AL307" s="50">
        <f>IFERROR(SUM(AJ307/AK307),0)</f>
        <v>0</v>
      </c>
      <c r="AM307" s="403">
        <f t="shared" ref="AM307:AN307" si="2618">SUM(AM302:AM306)</f>
        <v>0</v>
      </c>
      <c r="AN307" s="51">
        <f t="shared" si="2618"/>
        <v>0</v>
      </c>
      <c r="AO307" s="52">
        <f t="shared" si="1915"/>
        <v>0</v>
      </c>
      <c r="AP307" s="23"/>
      <c r="AQ307" s="49">
        <f t="shared" ref="AQ307:AS307" si="2619">SUM(AQ302:AQ306)</f>
        <v>0</v>
      </c>
      <c r="AR307" s="49">
        <f t="shared" si="2619"/>
        <v>0</v>
      </c>
      <c r="AS307" s="49">
        <f t="shared" si="2619"/>
        <v>0</v>
      </c>
      <c r="AT307" s="50">
        <f>IFERROR(SUM(AR307/AS307),0)</f>
        <v>0</v>
      </c>
      <c r="AU307" s="51">
        <f t="shared" ref="AU307:AV307" si="2620">SUM(AU302:AU306)</f>
        <v>0</v>
      </c>
      <c r="AV307" s="51">
        <f t="shared" si="2620"/>
        <v>0</v>
      </c>
      <c r="AW307" s="52">
        <f t="shared" si="425"/>
        <v>0</v>
      </c>
      <c r="AX307" s="23"/>
      <c r="AY307" s="49">
        <f t="shared" ref="AY307:BA307" si="2621">SUM(AY302:AY306)</f>
        <v>0</v>
      </c>
      <c r="AZ307" s="49">
        <f t="shared" si="2621"/>
        <v>0</v>
      </c>
      <c r="BA307" s="49">
        <f t="shared" si="2621"/>
        <v>0</v>
      </c>
      <c r="BB307" s="50">
        <f>IFERROR(SUM(AZ307/BA307),0)</f>
        <v>0</v>
      </c>
      <c r="BC307" s="51">
        <f t="shared" ref="BC307:BD307" si="2622">SUM(BC302:BC306)</f>
        <v>0</v>
      </c>
      <c r="BD307" s="51">
        <f t="shared" si="2622"/>
        <v>0</v>
      </c>
      <c r="BE307" s="52">
        <f t="shared" si="426"/>
        <v>0</v>
      </c>
      <c r="BF307" s="23"/>
      <c r="BG307" s="49">
        <f t="shared" ref="BG307:BI307" si="2623">SUM(BG302:BG306)</f>
        <v>0</v>
      </c>
      <c r="BH307" s="49">
        <f t="shared" si="2623"/>
        <v>0</v>
      </c>
      <c r="BI307" s="49">
        <f t="shared" si="2623"/>
        <v>0</v>
      </c>
      <c r="BJ307" s="50">
        <f>IFERROR(SUM(BH307/BI307),0)</f>
        <v>0</v>
      </c>
      <c r="BK307" s="51">
        <f t="shared" ref="BK307:BL307" si="2624">SUM(BK302:BK306)</f>
        <v>0</v>
      </c>
      <c r="BL307" s="51">
        <f t="shared" si="2624"/>
        <v>0</v>
      </c>
      <c r="BM307" s="52">
        <f t="shared" si="427"/>
        <v>0</v>
      </c>
      <c r="BN307" s="23"/>
      <c r="BO307" s="49">
        <f t="shared" ref="BO307:BQ307" si="2625">SUM(BO302:BO306)</f>
        <v>0</v>
      </c>
      <c r="BP307" s="49">
        <f t="shared" si="2625"/>
        <v>0</v>
      </c>
      <c r="BQ307" s="49">
        <f t="shared" si="2625"/>
        <v>0</v>
      </c>
      <c r="BR307" s="50">
        <f>IFERROR(SUM(BP307/BQ307),0)</f>
        <v>0</v>
      </c>
      <c r="BS307" s="51">
        <f t="shared" ref="BS307:BT307" si="2626">SUM(BS302:BS306)</f>
        <v>0</v>
      </c>
      <c r="BT307" s="51">
        <f t="shared" si="2626"/>
        <v>0</v>
      </c>
      <c r="BU307" s="52">
        <f t="shared" si="1616"/>
        <v>0</v>
      </c>
      <c r="BV307" s="23"/>
      <c r="BW307" s="49">
        <f t="shared" ref="BW307:BY307" si="2627">SUM(BW302:BW306)</f>
        <v>0</v>
      </c>
      <c r="BX307" s="49">
        <f t="shared" si="2627"/>
        <v>0</v>
      </c>
      <c r="BY307" s="49">
        <f t="shared" si="2627"/>
        <v>0</v>
      </c>
      <c r="BZ307" s="50">
        <f>IFERROR(SUM(BX307/BY307),0)</f>
        <v>0</v>
      </c>
      <c r="CA307" s="51">
        <f t="shared" ref="CA307:CB307" si="2628">SUM(CA302:CA306)</f>
        <v>0</v>
      </c>
      <c r="CB307" s="51">
        <f t="shared" si="2628"/>
        <v>0</v>
      </c>
      <c r="CC307" s="52">
        <f t="shared" si="429"/>
        <v>0</v>
      </c>
      <c r="CD307" s="23"/>
      <c r="CE307" s="49">
        <f t="shared" ref="CE307:CG307" si="2629">SUM(CE302:CE306)</f>
        <v>0</v>
      </c>
      <c r="CF307" s="49">
        <f t="shared" si="2629"/>
        <v>0</v>
      </c>
      <c r="CG307" s="49">
        <f t="shared" si="2629"/>
        <v>0</v>
      </c>
      <c r="CH307" s="50">
        <f>IFERROR(SUM(CF307/CG307),0)</f>
        <v>0</v>
      </c>
      <c r="CI307" s="51">
        <f t="shared" ref="CI307:CJ307" si="2630">SUM(CI302:CI306)</f>
        <v>0</v>
      </c>
      <c r="CJ307" s="51">
        <f t="shared" si="2630"/>
        <v>0</v>
      </c>
      <c r="CK307" s="52">
        <f t="shared" si="430"/>
        <v>0</v>
      </c>
      <c r="CL307" s="23"/>
      <c r="CM307" s="49">
        <f t="shared" ref="CM307:CO307" si="2631">SUM(CM302:CM306)</f>
        <v>0</v>
      </c>
      <c r="CN307" s="49">
        <f t="shared" si="2631"/>
        <v>0</v>
      </c>
      <c r="CO307" s="49">
        <f t="shared" si="2631"/>
        <v>0</v>
      </c>
      <c r="CP307" s="50">
        <f>IFERROR(SUM(CN307/CO307),0)</f>
        <v>0</v>
      </c>
      <c r="CQ307" s="51">
        <f t="shared" ref="CQ307:CR307" si="2632">SUM(CQ302:CQ306)</f>
        <v>0</v>
      </c>
      <c r="CR307" s="51">
        <f t="shared" si="2632"/>
        <v>0</v>
      </c>
      <c r="CS307" s="52">
        <f t="shared" si="431"/>
        <v>0</v>
      </c>
      <c r="CT307" s="23"/>
      <c r="CU307" s="49">
        <f t="shared" ref="CU307:CW307" si="2633">SUM(CU302:CU306)</f>
        <v>0</v>
      </c>
      <c r="CV307" s="49">
        <f t="shared" si="2633"/>
        <v>0</v>
      </c>
      <c r="CW307" s="49">
        <f t="shared" si="2633"/>
        <v>0</v>
      </c>
      <c r="CX307" s="50">
        <f>IFERROR(SUM(CV307/CW307),0)</f>
        <v>0</v>
      </c>
      <c r="CY307" s="51">
        <f t="shared" ref="CY307:CZ307" si="2634">SUM(CY302:CY306)</f>
        <v>0</v>
      </c>
      <c r="CZ307" s="51">
        <f t="shared" si="2634"/>
        <v>0</v>
      </c>
      <c r="DA307" s="52">
        <f t="shared" si="1625"/>
        <v>0</v>
      </c>
      <c r="DB307" s="23"/>
      <c r="DC307" s="49">
        <f t="shared" ref="DC307:DE307" si="2635">SUM(DC302:DC306)</f>
        <v>0</v>
      </c>
      <c r="DD307" s="49">
        <f t="shared" si="2635"/>
        <v>0</v>
      </c>
      <c r="DE307" s="49">
        <f t="shared" si="2635"/>
        <v>0</v>
      </c>
      <c r="DF307" s="50">
        <f>IFERROR(SUM(DD307/DE307),0)</f>
        <v>0</v>
      </c>
      <c r="DG307" s="51">
        <f t="shared" ref="DG307:DH307" si="2636">SUM(DG302:DG306)</f>
        <v>0</v>
      </c>
      <c r="DH307" s="51">
        <f t="shared" si="2636"/>
        <v>0</v>
      </c>
      <c r="DI307" s="52">
        <f t="shared" si="433"/>
        <v>0</v>
      </c>
      <c r="DJ307" s="23"/>
      <c r="DK307" s="49">
        <f t="shared" ref="DK307:DM307" si="2637">SUM(DK302:DK306)</f>
        <v>0</v>
      </c>
      <c r="DL307" s="49">
        <f t="shared" si="2637"/>
        <v>0</v>
      </c>
      <c r="DM307" s="49">
        <f t="shared" si="2637"/>
        <v>0</v>
      </c>
      <c r="DN307" s="50">
        <f>IFERROR(SUM(DL307/DM307),0)</f>
        <v>0</v>
      </c>
      <c r="DO307" s="51">
        <f t="shared" ref="DO307:DP307" si="2638">SUM(DO302:DO306)</f>
        <v>0</v>
      </c>
      <c r="DP307" s="51">
        <f t="shared" si="2638"/>
        <v>0</v>
      </c>
      <c r="DQ307" s="52">
        <f t="shared" si="434"/>
        <v>0</v>
      </c>
      <c r="DR307" s="23"/>
      <c r="DS307" s="49">
        <f t="shared" ref="DS307:DU307" si="2639">SUM(DS302:DS306)</f>
        <v>0</v>
      </c>
      <c r="DT307" s="49">
        <f t="shared" si="2639"/>
        <v>0</v>
      </c>
      <c r="DU307" s="49">
        <f t="shared" si="2639"/>
        <v>0</v>
      </c>
      <c r="DV307" s="50">
        <f>IFERROR(SUM(DT307/DU307),0)</f>
        <v>0</v>
      </c>
      <c r="DW307" s="51">
        <f t="shared" ref="DW307:DX307" si="2640">SUM(DW302:DW306)</f>
        <v>0</v>
      </c>
      <c r="DX307" s="51">
        <f t="shared" si="2640"/>
        <v>0</v>
      </c>
      <c r="DY307" s="52">
        <f t="shared" si="435"/>
        <v>0</v>
      </c>
      <c r="DZ307" s="23"/>
      <c r="EA307" s="49">
        <f t="shared" ref="EA307:EC307" si="2641">SUM(EA302:EA306)</f>
        <v>0</v>
      </c>
      <c r="EB307" s="49">
        <f t="shared" si="2641"/>
        <v>0</v>
      </c>
      <c r="EC307" s="49">
        <f t="shared" si="2641"/>
        <v>0</v>
      </c>
      <c r="ED307" s="50">
        <f>IFERROR(SUM(EB307/EC307),0)</f>
        <v>0</v>
      </c>
      <c r="EE307" s="51">
        <f t="shared" ref="EE307:EF307" si="2642">SUM(EE302:EE306)</f>
        <v>0</v>
      </c>
      <c r="EF307" s="51">
        <f t="shared" si="2642"/>
        <v>0</v>
      </c>
      <c r="EG307" s="52">
        <f t="shared" si="436"/>
        <v>0</v>
      </c>
      <c r="EH307" s="23"/>
      <c r="EI307" s="49">
        <f t="shared" ref="EI307:EK307" si="2643">SUM(EI302:EI306)</f>
        <v>0</v>
      </c>
      <c r="EJ307" s="49">
        <f t="shared" si="2643"/>
        <v>0</v>
      </c>
      <c r="EK307" s="49">
        <f t="shared" si="2643"/>
        <v>0</v>
      </c>
      <c r="EL307" s="50">
        <f>IFERROR(SUM(EJ307/EK307),0)</f>
        <v>0</v>
      </c>
      <c r="EM307" s="51">
        <f t="shared" ref="EM307:EN307" si="2644">SUM(EM302:EM306)</f>
        <v>0</v>
      </c>
      <c r="EN307" s="51">
        <f t="shared" si="2644"/>
        <v>0</v>
      </c>
      <c r="EO307" s="52">
        <f t="shared" si="840"/>
        <v>0</v>
      </c>
      <c r="EP307" s="23"/>
      <c r="EQ307" s="49">
        <f t="shared" ref="EQ307:ES307" si="2645">SUM(EQ302:EQ306)</f>
        <v>0</v>
      </c>
      <c r="ER307" s="49">
        <f t="shared" si="2645"/>
        <v>0</v>
      </c>
      <c r="ES307" s="49">
        <f t="shared" si="2645"/>
        <v>0</v>
      </c>
      <c r="ET307" s="50">
        <f>IFERROR(SUM(ER307/ES307),0)</f>
        <v>0</v>
      </c>
      <c r="EU307" s="51">
        <f t="shared" ref="EU307:EV307" si="2646">SUM(EU302:EU306)</f>
        <v>0</v>
      </c>
      <c r="EV307" s="51">
        <f t="shared" si="2646"/>
        <v>0</v>
      </c>
      <c r="EW307" s="52">
        <f t="shared" si="438"/>
        <v>0</v>
      </c>
      <c r="EX307" s="23"/>
      <c r="EY307" s="49">
        <f t="shared" ref="EY307:FA307" si="2647">SUM(EY302:EY306)</f>
        <v>0</v>
      </c>
      <c r="EZ307" s="49">
        <f t="shared" si="2647"/>
        <v>0</v>
      </c>
      <c r="FA307" s="49">
        <f t="shared" si="2647"/>
        <v>0</v>
      </c>
      <c r="FB307" s="50">
        <f>IFERROR(SUM(EZ307/FA307),0)</f>
        <v>0</v>
      </c>
      <c r="FC307" s="51">
        <f t="shared" ref="FC307:FD307" si="2648">SUM(FC302:FC306)</f>
        <v>0</v>
      </c>
      <c r="FD307" s="51">
        <f t="shared" si="2648"/>
        <v>0</v>
      </c>
      <c r="FE307" s="52">
        <f t="shared" si="439"/>
        <v>0</v>
      </c>
      <c r="FF307" s="23"/>
      <c r="FG307" s="49">
        <f t="shared" ref="FG307:FI307" si="2649">SUM(FG302:FG306)</f>
        <v>0</v>
      </c>
      <c r="FH307" s="49">
        <f t="shared" si="2649"/>
        <v>0</v>
      </c>
      <c r="FI307" s="49">
        <f t="shared" si="2649"/>
        <v>0</v>
      </c>
      <c r="FJ307" s="50">
        <f>IFERROR(SUM(FH307/FI307),0)</f>
        <v>0</v>
      </c>
      <c r="FK307" s="51">
        <f t="shared" ref="FK307:FL307" si="2650">SUM(FK302:FK306)</f>
        <v>0</v>
      </c>
      <c r="FL307" s="51">
        <f t="shared" si="2650"/>
        <v>0</v>
      </c>
      <c r="FM307" s="52">
        <f t="shared" si="440"/>
        <v>0</v>
      </c>
      <c r="FN307" s="23"/>
    </row>
    <row r="308" spans="1:170" ht="16">
      <c r="A308" s="41">
        <v>42713</v>
      </c>
      <c r="B308" s="23"/>
      <c r="C308" s="42"/>
      <c r="D308" s="42"/>
      <c r="E308" s="42"/>
      <c r="F308" s="43"/>
      <c r="G308" s="44"/>
      <c r="H308" s="44"/>
      <c r="I308" s="45">
        <f t="shared" si="420"/>
        <v>0</v>
      </c>
      <c r="J308" s="23"/>
      <c r="K308" s="42"/>
      <c r="L308" s="42"/>
      <c r="M308" s="42"/>
      <c r="N308" s="43"/>
      <c r="O308" s="44"/>
      <c r="P308" s="44"/>
      <c r="Q308" s="45">
        <f t="shared" si="421"/>
        <v>0</v>
      </c>
      <c r="R308" s="23"/>
      <c r="S308" s="42"/>
      <c r="T308" s="42"/>
      <c r="U308" s="42"/>
      <c r="V308" s="43"/>
      <c r="W308" s="44"/>
      <c r="X308" s="44"/>
      <c r="Y308" s="45">
        <f t="shared" si="422"/>
        <v>0</v>
      </c>
      <c r="Z308" s="23"/>
      <c r="AA308" s="42"/>
      <c r="AB308" s="42"/>
      <c r="AC308" s="42"/>
      <c r="AD308" s="43"/>
      <c r="AE308" s="44"/>
      <c r="AF308" s="44"/>
      <c r="AG308" s="45">
        <f t="shared" si="423"/>
        <v>0</v>
      </c>
      <c r="AH308" s="23"/>
      <c r="AI308" s="42"/>
      <c r="AJ308" s="42"/>
      <c r="AK308" s="42"/>
      <c r="AL308" s="43"/>
      <c r="AM308" s="44"/>
      <c r="AN308" s="44"/>
      <c r="AO308" s="45">
        <f t="shared" si="1915"/>
        <v>0</v>
      </c>
      <c r="AP308" s="23"/>
      <c r="AQ308" s="42"/>
      <c r="AR308" s="42"/>
      <c r="AS308" s="42"/>
      <c r="AT308" s="43"/>
      <c r="AU308" s="44"/>
      <c r="AV308" s="44"/>
      <c r="AW308" s="45">
        <f t="shared" si="425"/>
        <v>0</v>
      </c>
      <c r="AX308" s="23"/>
      <c r="AY308" s="42"/>
      <c r="AZ308" s="42"/>
      <c r="BA308" s="42"/>
      <c r="BB308" s="43"/>
      <c r="BC308" s="44"/>
      <c r="BD308" s="44"/>
      <c r="BE308" s="45">
        <f t="shared" si="426"/>
        <v>0</v>
      </c>
      <c r="BF308" s="23"/>
      <c r="BG308" s="137"/>
      <c r="BH308" s="137"/>
      <c r="BI308" s="137"/>
      <c r="BJ308" s="43"/>
      <c r="BK308" s="152"/>
      <c r="BL308" s="152"/>
      <c r="BM308" s="45">
        <f t="shared" si="427"/>
        <v>0</v>
      </c>
      <c r="BN308" s="23"/>
      <c r="BO308" s="42"/>
      <c r="BP308" s="42"/>
      <c r="BQ308" s="42"/>
      <c r="BR308" s="43"/>
      <c r="BS308" s="44"/>
      <c r="BT308" s="44"/>
      <c r="BU308" s="45">
        <f t="shared" si="1616"/>
        <v>0</v>
      </c>
      <c r="BV308" s="23"/>
      <c r="BW308" s="42"/>
      <c r="BX308" s="42"/>
      <c r="BY308" s="42"/>
      <c r="BZ308" s="43"/>
      <c r="CA308" s="44"/>
      <c r="CB308" s="44"/>
      <c r="CC308" s="45">
        <f t="shared" si="429"/>
        <v>0</v>
      </c>
      <c r="CD308" s="23"/>
      <c r="CE308" s="42"/>
      <c r="CF308" s="42"/>
      <c r="CG308" s="42"/>
      <c r="CH308" s="43"/>
      <c r="CI308" s="44"/>
      <c r="CJ308" s="44"/>
      <c r="CK308" s="45">
        <f t="shared" si="430"/>
        <v>0</v>
      </c>
      <c r="CL308" s="23"/>
      <c r="CM308" s="137"/>
      <c r="CN308" s="137"/>
      <c r="CO308" s="137"/>
      <c r="CP308" s="43"/>
      <c r="CQ308" s="152"/>
      <c r="CR308" s="152"/>
      <c r="CS308" s="45">
        <f t="shared" si="431"/>
        <v>0</v>
      </c>
      <c r="CT308" s="23"/>
      <c r="CU308" s="42"/>
      <c r="CV308" s="42"/>
      <c r="CW308" s="42"/>
      <c r="CX308" s="43"/>
      <c r="CY308" s="44"/>
      <c r="CZ308" s="44"/>
      <c r="DA308" s="45">
        <f t="shared" si="1625"/>
        <v>0</v>
      </c>
      <c r="DB308" s="23"/>
      <c r="DC308" s="42"/>
      <c r="DD308" s="42"/>
      <c r="DE308" s="42"/>
      <c r="DF308" s="43"/>
      <c r="DG308" s="44"/>
      <c r="DH308" s="44"/>
      <c r="DI308" s="45">
        <f t="shared" si="433"/>
        <v>0</v>
      </c>
      <c r="DJ308" s="23"/>
      <c r="DK308" s="42"/>
      <c r="DL308" s="42"/>
      <c r="DM308" s="42"/>
      <c r="DN308" s="43"/>
      <c r="DO308" s="44"/>
      <c r="DP308" s="44"/>
      <c r="DQ308" s="45">
        <f t="shared" si="434"/>
        <v>0</v>
      </c>
      <c r="DR308" s="23"/>
      <c r="DS308" s="42"/>
      <c r="DT308" s="42"/>
      <c r="DU308" s="42"/>
      <c r="DV308" s="43"/>
      <c r="DW308" s="44"/>
      <c r="DX308" s="44"/>
      <c r="DY308" s="45">
        <f t="shared" si="435"/>
        <v>0</v>
      </c>
      <c r="DZ308" s="23"/>
      <c r="EA308" s="137"/>
      <c r="EB308" s="137"/>
      <c r="EC308" s="137"/>
      <c r="ED308" s="43"/>
      <c r="EE308" s="152"/>
      <c r="EF308" s="152"/>
      <c r="EG308" s="45">
        <f t="shared" si="436"/>
        <v>0</v>
      </c>
      <c r="EH308" s="23"/>
      <c r="EI308" s="137"/>
      <c r="EJ308" s="137"/>
      <c r="EK308" s="137"/>
      <c r="EL308" s="43"/>
      <c r="EM308" s="152"/>
      <c r="EN308" s="152"/>
      <c r="EO308" s="45">
        <f t="shared" si="840"/>
        <v>0</v>
      </c>
      <c r="EP308" s="23"/>
      <c r="EQ308" s="137"/>
      <c r="ER308" s="137"/>
      <c r="ES308" s="137"/>
      <c r="ET308" s="43"/>
      <c r="EU308" s="152"/>
      <c r="EV308" s="152"/>
      <c r="EW308" s="45">
        <f t="shared" si="438"/>
        <v>0</v>
      </c>
      <c r="EX308" s="23"/>
      <c r="EY308" s="137"/>
      <c r="EZ308" s="137"/>
      <c r="FA308" s="137"/>
      <c r="FB308" s="43"/>
      <c r="FC308" s="152"/>
      <c r="FD308" s="152"/>
      <c r="FE308" s="45">
        <f t="shared" si="439"/>
        <v>0</v>
      </c>
      <c r="FF308" s="23"/>
      <c r="FG308" s="137"/>
      <c r="FH308" s="137"/>
      <c r="FI308" s="137"/>
      <c r="FJ308" s="43"/>
      <c r="FK308" s="152"/>
      <c r="FL308" s="152"/>
      <c r="FM308" s="45">
        <f t="shared" si="440"/>
        <v>0</v>
      </c>
      <c r="FN308" s="23"/>
    </row>
    <row r="309" spans="1:170" ht="16">
      <c r="A309" s="41">
        <v>42714</v>
      </c>
      <c r="B309" s="23"/>
      <c r="C309" s="42"/>
      <c r="D309" s="42"/>
      <c r="E309" s="42"/>
      <c r="F309" s="43"/>
      <c r="G309" s="44"/>
      <c r="H309" s="44"/>
      <c r="I309" s="45">
        <f t="shared" si="420"/>
        <v>0</v>
      </c>
      <c r="J309" s="23"/>
      <c r="K309" s="42"/>
      <c r="L309" s="42"/>
      <c r="M309" s="42"/>
      <c r="N309" s="43"/>
      <c r="O309" s="44"/>
      <c r="P309" s="44"/>
      <c r="Q309" s="45">
        <f t="shared" si="421"/>
        <v>0</v>
      </c>
      <c r="R309" s="23"/>
      <c r="S309" s="42"/>
      <c r="T309" s="42"/>
      <c r="U309" s="42"/>
      <c r="V309" s="43"/>
      <c r="W309" s="44"/>
      <c r="X309" s="44"/>
      <c r="Y309" s="45">
        <f t="shared" si="422"/>
        <v>0</v>
      </c>
      <c r="Z309" s="23"/>
      <c r="AA309" s="42"/>
      <c r="AB309" s="42"/>
      <c r="AC309" s="42"/>
      <c r="AD309" s="43"/>
      <c r="AE309" s="44"/>
      <c r="AF309" s="44"/>
      <c r="AG309" s="45">
        <f t="shared" si="423"/>
        <v>0</v>
      </c>
      <c r="AH309" s="23"/>
      <c r="AI309" s="42"/>
      <c r="AJ309" s="42"/>
      <c r="AK309" s="42"/>
      <c r="AL309" s="43"/>
      <c r="AM309" s="44"/>
      <c r="AN309" s="44"/>
      <c r="AO309" s="45">
        <f t="shared" si="1915"/>
        <v>0</v>
      </c>
      <c r="AP309" s="23"/>
      <c r="AQ309" s="42"/>
      <c r="AR309" s="42"/>
      <c r="AS309" s="42"/>
      <c r="AT309" s="43"/>
      <c r="AU309" s="44"/>
      <c r="AV309" s="44"/>
      <c r="AW309" s="45">
        <f t="shared" si="425"/>
        <v>0</v>
      </c>
      <c r="AX309" s="23"/>
      <c r="AY309" s="42"/>
      <c r="AZ309" s="42"/>
      <c r="BA309" s="42"/>
      <c r="BB309" s="43"/>
      <c r="BC309" s="44"/>
      <c r="BD309" s="44"/>
      <c r="BE309" s="45">
        <f t="shared" si="426"/>
        <v>0</v>
      </c>
      <c r="BF309" s="23"/>
      <c r="BG309" s="42"/>
      <c r="BH309" s="42"/>
      <c r="BI309" s="42"/>
      <c r="BJ309" s="43"/>
      <c r="BK309" s="44"/>
      <c r="BL309" s="44"/>
      <c r="BM309" s="45">
        <f t="shared" si="427"/>
        <v>0</v>
      </c>
      <c r="BN309" s="23"/>
      <c r="BO309" s="42"/>
      <c r="BP309" s="42"/>
      <c r="BQ309" s="42"/>
      <c r="BR309" s="43"/>
      <c r="BS309" s="44"/>
      <c r="BT309" s="44"/>
      <c r="BU309" s="45">
        <f t="shared" si="1616"/>
        <v>0</v>
      </c>
      <c r="BV309" s="23"/>
      <c r="BW309" s="137"/>
      <c r="BX309" s="137"/>
      <c r="BY309" s="137"/>
      <c r="BZ309" s="43"/>
      <c r="CA309" s="152"/>
      <c r="CB309" s="152"/>
      <c r="CC309" s="45">
        <f t="shared" si="429"/>
        <v>0</v>
      </c>
      <c r="CD309" s="23"/>
      <c r="CE309" s="42"/>
      <c r="CF309" s="42"/>
      <c r="CG309" s="42"/>
      <c r="CH309" s="43"/>
      <c r="CI309" s="44"/>
      <c r="CJ309" s="44"/>
      <c r="CK309" s="45">
        <f t="shared" si="430"/>
        <v>0</v>
      </c>
      <c r="CL309" s="23"/>
      <c r="CM309" s="137"/>
      <c r="CN309" s="137"/>
      <c r="CO309" s="137"/>
      <c r="CP309" s="43"/>
      <c r="CQ309" s="152"/>
      <c r="CR309" s="152"/>
      <c r="CS309" s="45">
        <f t="shared" si="431"/>
        <v>0</v>
      </c>
      <c r="CT309" s="23"/>
      <c r="CU309" s="42"/>
      <c r="CV309" s="42"/>
      <c r="CW309" s="42"/>
      <c r="CX309" s="43"/>
      <c r="CY309" s="44"/>
      <c r="CZ309" s="44"/>
      <c r="DA309" s="45">
        <f t="shared" si="1625"/>
        <v>0</v>
      </c>
      <c r="DB309" s="23"/>
      <c r="DC309" s="42"/>
      <c r="DD309" s="42"/>
      <c r="DE309" s="42"/>
      <c r="DF309" s="43"/>
      <c r="DG309" s="44"/>
      <c r="DH309" s="44"/>
      <c r="DI309" s="45">
        <f t="shared" si="433"/>
        <v>0</v>
      </c>
      <c r="DJ309" s="23"/>
      <c r="DK309" s="42"/>
      <c r="DL309" s="42"/>
      <c r="DM309" s="42"/>
      <c r="DN309" s="43"/>
      <c r="DO309" s="44"/>
      <c r="DP309" s="44"/>
      <c r="DQ309" s="45">
        <f t="shared" si="434"/>
        <v>0</v>
      </c>
      <c r="DR309" s="23"/>
      <c r="DS309" s="137"/>
      <c r="DT309" s="137"/>
      <c r="DU309" s="137"/>
      <c r="DV309" s="43"/>
      <c r="DW309" s="152"/>
      <c r="DX309" s="152"/>
      <c r="DY309" s="45">
        <f t="shared" si="435"/>
        <v>0</v>
      </c>
      <c r="DZ309" s="23"/>
      <c r="EA309" s="42"/>
      <c r="EB309" s="42"/>
      <c r="EC309" s="42"/>
      <c r="ED309" s="43"/>
      <c r="EE309" s="44"/>
      <c r="EF309" s="44"/>
      <c r="EG309" s="45">
        <f t="shared" si="436"/>
        <v>0</v>
      </c>
      <c r="EH309" s="23"/>
      <c r="EI309" s="137"/>
      <c r="EJ309" s="137"/>
      <c r="EK309" s="137"/>
      <c r="EL309" s="43"/>
      <c r="EM309" s="152"/>
      <c r="EN309" s="152"/>
      <c r="EO309" s="45">
        <f t="shared" si="840"/>
        <v>0</v>
      </c>
      <c r="EP309" s="23"/>
      <c r="EQ309" s="137"/>
      <c r="ER309" s="137"/>
      <c r="ES309" s="137"/>
      <c r="ET309" s="43"/>
      <c r="EU309" s="152"/>
      <c r="EV309" s="152"/>
      <c r="EW309" s="45">
        <f t="shared" si="438"/>
        <v>0</v>
      </c>
      <c r="EX309" s="23"/>
      <c r="EY309" s="137"/>
      <c r="EZ309" s="137"/>
      <c r="FA309" s="137"/>
      <c r="FB309" s="43"/>
      <c r="FC309" s="152"/>
      <c r="FD309" s="152"/>
      <c r="FE309" s="45">
        <f t="shared" si="439"/>
        <v>0</v>
      </c>
      <c r="FF309" s="23"/>
      <c r="FG309" s="137"/>
      <c r="FH309" s="137"/>
      <c r="FI309" s="137"/>
      <c r="FJ309" s="43"/>
      <c r="FK309" s="152"/>
      <c r="FL309" s="152"/>
      <c r="FM309" s="45">
        <f t="shared" si="440"/>
        <v>0</v>
      </c>
      <c r="FN309" s="23"/>
    </row>
    <row r="310" spans="1:170" ht="16">
      <c r="A310" s="41">
        <v>42715</v>
      </c>
      <c r="B310" s="23"/>
      <c r="C310" s="54"/>
      <c r="D310" s="54"/>
      <c r="E310" s="54"/>
      <c r="F310" s="148"/>
      <c r="G310" s="149"/>
      <c r="H310" s="149"/>
      <c r="I310" s="411">
        <f t="shared" si="420"/>
        <v>0</v>
      </c>
      <c r="J310" s="23"/>
      <c r="K310" s="54"/>
      <c r="L310" s="54"/>
      <c r="M310" s="54"/>
      <c r="N310" s="148"/>
      <c r="O310" s="149"/>
      <c r="P310" s="149"/>
      <c r="Q310" s="411">
        <f t="shared" si="421"/>
        <v>0</v>
      </c>
      <c r="R310" s="23"/>
      <c r="S310" s="54"/>
      <c r="T310" s="54"/>
      <c r="U310" s="54"/>
      <c r="V310" s="148"/>
      <c r="W310" s="149"/>
      <c r="X310" s="149"/>
      <c r="Y310" s="411">
        <f t="shared" si="422"/>
        <v>0</v>
      </c>
      <c r="Z310" s="23"/>
      <c r="AA310" s="54"/>
      <c r="AB310" s="54"/>
      <c r="AC310" s="54"/>
      <c r="AD310" s="148"/>
      <c r="AE310" s="149"/>
      <c r="AF310" s="149"/>
      <c r="AG310" s="411">
        <f t="shared" si="423"/>
        <v>0</v>
      </c>
      <c r="AH310" s="23"/>
      <c r="AI310" s="54"/>
      <c r="AJ310" s="54"/>
      <c r="AK310" s="54"/>
      <c r="AL310" s="148"/>
      <c r="AM310" s="149"/>
      <c r="AN310" s="149"/>
      <c r="AO310" s="411">
        <f t="shared" si="1915"/>
        <v>0</v>
      </c>
      <c r="AP310" s="23"/>
      <c r="AQ310" s="54"/>
      <c r="AR310" s="54"/>
      <c r="AS310" s="54"/>
      <c r="AT310" s="148"/>
      <c r="AU310" s="149"/>
      <c r="AV310" s="149"/>
      <c r="AW310" s="411">
        <f t="shared" si="425"/>
        <v>0</v>
      </c>
      <c r="AX310" s="23"/>
      <c r="AY310" s="54"/>
      <c r="AZ310" s="54"/>
      <c r="BA310" s="54"/>
      <c r="BB310" s="148"/>
      <c r="BC310" s="149"/>
      <c r="BD310" s="149"/>
      <c r="BE310" s="411">
        <f t="shared" si="426"/>
        <v>0</v>
      </c>
      <c r="BF310" s="23"/>
      <c r="BG310" s="54"/>
      <c r="BH310" s="54"/>
      <c r="BI310" s="54"/>
      <c r="BJ310" s="148"/>
      <c r="BK310" s="149"/>
      <c r="BL310" s="149"/>
      <c r="BM310" s="411">
        <f t="shared" si="427"/>
        <v>0</v>
      </c>
      <c r="BN310" s="23"/>
      <c r="BO310" s="54"/>
      <c r="BP310" s="54"/>
      <c r="BQ310" s="54"/>
      <c r="BR310" s="148"/>
      <c r="BS310" s="149"/>
      <c r="BT310" s="149"/>
      <c r="BU310" s="411">
        <f t="shared" si="1616"/>
        <v>0</v>
      </c>
      <c r="BV310" s="23"/>
      <c r="BW310" s="54"/>
      <c r="BX310" s="54"/>
      <c r="BY310" s="54"/>
      <c r="BZ310" s="148"/>
      <c r="CA310" s="149"/>
      <c r="CB310" s="149"/>
      <c r="CC310" s="411">
        <f t="shared" si="429"/>
        <v>0</v>
      </c>
      <c r="CD310" s="23"/>
      <c r="CE310" s="54"/>
      <c r="CF310" s="54"/>
      <c r="CG310" s="54"/>
      <c r="CH310" s="148"/>
      <c r="CI310" s="149"/>
      <c r="CJ310" s="149"/>
      <c r="CK310" s="411">
        <f t="shared" si="430"/>
        <v>0</v>
      </c>
      <c r="CL310" s="23"/>
      <c r="CM310" s="54"/>
      <c r="CN310" s="54"/>
      <c r="CO310" s="54"/>
      <c r="CP310" s="148"/>
      <c r="CQ310" s="149"/>
      <c r="CR310" s="149"/>
      <c r="CS310" s="411">
        <f t="shared" si="431"/>
        <v>0</v>
      </c>
      <c r="CT310" s="23"/>
      <c r="CU310" s="54"/>
      <c r="CV310" s="54"/>
      <c r="CW310" s="54"/>
      <c r="CX310" s="148"/>
      <c r="CY310" s="149"/>
      <c r="CZ310" s="149"/>
      <c r="DA310" s="411">
        <f t="shared" si="1625"/>
        <v>0</v>
      </c>
      <c r="DB310" s="23"/>
      <c r="DC310" s="54"/>
      <c r="DD310" s="54"/>
      <c r="DE310" s="54"/>
      <c r="DF310" s="148"/>
      <c r="DG310" s="149"/>
      <c r="DH310" s="149"/>
      <c r="DI310" s="411">
        <f t="shared" si="433"/>
        <v>0</v>
      </c>
      <c r="DJ310" s="23"/>
      <c r="DK310" s="54"/>
      <c r="DL310" s="54"/>
      <c r="DM310" s="54"/>
      <c r="DN310" s="148"/>
      <c r="DO310" s="149"/>
      <c r="DP310" s="149"/>
      <c r="DQ310" s="411">
        <f t="shared" si="434"/>
        <v>0</v>
      </c>
      <c r="DR310" s="23"/>
      <c r="DS310" s="54"/>
      <c r="DT310" s="54"/>
      <c r="DU310" s="54"/>
      <c r="DV310" s="148"/>
      <c r="DW310" s="149"/>
      <c r="DX310" s="149"/>
      <c r="DY310" s="411">
        <f t="shared" si="435"/>
        <v>0</v>
      </c>
      <c r="DZ310" s="23"/>
      <c r="EA310" s="54"/>
      <c r="EB310" s="54"/>
      <c r="EC310" s="54"/>
      <c r="ED310" s="148"/>
      <c r="EE310" s="149"/>
      <c r="EF310" s="149"/>
      <c r="EG310" s="411">
        <f t="shared" si="436"/>
        <v>0</v>
      </c>
      <c r="EH310" s="23"/>
      <c r="EI310" s="54"/>
      <c r="EJ310" s="54"/>
      <c r="EK310" s="54"/>
      <c r="EL310" s="148"/>
      <c r="EM310" s="149"/>
      <c r="EN310" s="149"/>
      <c r="EO310" s="411">
        <f t="shared" si="840"/>
        <v>0</v>
      </c>
      <c r="EP310" s="23"/>
      <c r="EQ310" s="54"/>
      <c r="ER310" s="54"/>
      <c r="ES310" s="54"/>
      <c r="ET310" s="148"/>
      <c r="EU310" s="149"/>
      <c r="EV310" s="149"/>
      <c r="EW310" s="411">
        <f t="shared" si="438"/>
        <v>0</v>
      </c>
      <c r="EX310" s="23"/>
      <c r="EY310" s="54"/>
      <c r="EZ310" s="54"/>
      <c r="FA310" s="54"/>
      <c r="FB310" s="148"/>
      <c r="FC310" s="149"/>
      <c r="FD310" s="149"/>
      <c r="FE310" s="411">
        <f t="shared" si="439"/>
        <v>0</v>
      </c>
      <c r="FF310" s="23"/>
      <c r="FG310" s="54"/>
      <c r="FH310" s="54"/>
      <c r="FI310" s="54"/>
      <c r="FJ310" s="148"/>
      <c r="FK310" s="149"/>
      <c r="FL310" s="149"/>
      <c r="FM310" s="411">
        <f t="shared" si="440"/>
        <v>0</v>
      </c>
      <c r="FN310" s="23"/>
    </row>
    <row r="311" spans="1:170" ht="16">
      <c r="A311" s="41">
        <v>42716</v>
      </c>
      <c r="B311" s="23"/>
      <c r="C311" s="54"/>
      <c r="D311" s="54"/>
      <c r="E311" s="54"/>
      <c r="F311" s="148"/>
      <c r="G311" s="149"/>
      <c r="H311" s="149"/>
      <c r="I311" s="411">
        <f t="shared" si="420"/>
        <v>0</v>
      </c>
      <c r="J311" s="23"/>
      <c r="K311" s="54"/>
      <c r="L311" s="54"/>
      <c r="M311" s="54"/>
      <c r="N311" s="148"/>
      <c r="O311" s="149"/>
      <c r="P311" s="149"/>
      <c r="Q311" s="411">
        <f t="shared" si="421"/>
        <v>0</v>
      </c>
      <c r="R311" s="23"/>
      <c r="S311" s="54"/>
      <c r="T311" s="54"/>
      <c r="U311" s="54"/>
      <c r="V311" s="148"/>
      <c r="W311" s="149"/>
      <c r="X311" s="149"/>
      <c r="Y311" s="411">
        <f t="shared" si="422"/>
        <v>0</v>
      </c>
      <c r="Z311" s="23"/>
      <c r="AA311" s="54"/>
      <c r="AB311" s="54"/>
      <c r="AC311" s="54"/>
      <c r="AD311" s="148"/>
      <c r="AE311" s="149"/>
      <c r="AF311" s="149"/>
      <c r="AG311" s="411">
        <f t="shared" si="423"/>
        <v>0</v>
      </c>
      <c r="AH311" s="23"/>
      <c r="AI311" s="54"/>
      <c r="AJ311" s="54"/>
      <c r="AK311" s="54"/>
      <c r="AL311" s="148"/>
      <c r="AM311" s="149"/>
      <c r="AN311" s="149"/>
      <c r="AO311" s="411">
        <f t="shared" si="1915"/>
        <v>0</v>
      </c>
      <c r="AP311" s="23"/>
      <c r="AQ311" s="54"/>
      <c r="AR311" s="54"/>
      <c r="AS311" s="54"/>
      <c r="AT311" s="148"/>
      <c r="AU311" s="149"/>
      <c r="AV311" s="149"/>
      <c r="AW311" s="411">
        <f t="shared" si="425"/>
        <v>0</v>
      </c>
      <c r="AX311" s="23"/>
      <c r="AY311" s="54"/>
      <c r="AZ311" s="54"/>
      <c r="BA311" s="54"/>
      <c r="BB311" s="148"/>
      <c r="BC311" s="149"/>
      <c r="BD311" s="149"/>
      <c r="BE311" s="411">
        <f t="shared" si="426"/>
        <v>0</v>
      </c>
      <c r="BF311" s="23"/>
      <c r="BG311" s="54"/>
      <c r="BH311" s="54"/>
      <c r="BI311" s="54"/>
      <c r="BJ311" s="148"/>
      <c r="BK311" s="149"/>
      <c r="BL311" s="149"/>
      <c r="BM311" s="411">
        <f t="shared" si="427"/>
        <v>0</v>
      </c>
      <c r="BN311" s="23"/>
      <c r="BO311" s="54"/>
      <c r="BP311" s="54"/>
      <c r="BQ311" s="54"/>
      <c r="BR311" s="148"/>
      <c r="BS311" s="149"/>
      <c r="BT311" s="149"/>
      <c r="BU311" s="411">
        <f t="shared" si="1616"/>
        <v>0</v>
      </c>
      <c r="BV311" s="23"/>
      <c r="BW311" s="54"/>
      <c r="BX311" s="54"/>
      <c r="BY311" s="54"/>
      <c r="BZ311" s="148"/>
      <c r="CA311" s="149"/>
      <c r="CB311" s="149"/>
      <c r="CC311" s="411">
        <f t="shared" si="429"/>
        <v>0</v>
      </c>
      <c r="CD311" s="23"/>
      <c r="CE311" s="54"/>
      <c r="CF311" s="54"/>
      <c r="CG311" s="54"/>
      <c r="CH311" s="148"/>
      <c r="CI311" s="149"/>
      <c r="CJ311" s="149"/>
      <c r="CK311" s="411">
        <f t="shared" si="430"/>
        <v>0</v>
      </c>
      <c r="CL311" s="23"/>
      <c r="CM311" s="54"/>
      <c r="CN311" s="54"/>
      <c r="CO311" s="54"/>
      <c r="CP311" s="148"/>
      <c r="CQ311" s="149"/>
      <c r="CR311" s="149"/>
      <c r="CS311" s="411">
        <f t="shared" si="431"/>
        <v>0</v>
      </c>
      <c r="CT311" s="23"/>
      <c r="CU311" s="54"/>
      <c r="CV311" s="54"/>
      <c r="CW311" s="54"/>
      <c r="CX311" s="148"/>
      <c r="CY311" s="149"/>
      <c r="CZ311" s="149"/>
      <c r="DA311" s="411">
        <f t="shared" si="1625"/>
        <v>0</v>
      </c>
      <c r="DB311" s="23"/>
      <c r="DC311" s="54"/>
      <c r="DD311" s="54"/>
      <c r="DE311" s="54"/>
      <c r="DF311" s="148"/>
      <c r="DG311" s="149"/>
      <c r="DH311" s="149"/>
      <c r="DI311" s="411">
        <f t="shared" si="433"/>
        <v>0</v>
      </c>
      <c r="DJ311" s="23"/>
      <c r="DK311" s="54"/>
      <c r="DL311" s="54"/>
      <c r="DM311" s="54"/>
      <c r="DN311" s="148"/>
      <c r="DO311" s="149"/>
      <c r="DP311" s="149"/>
      <c r="DQ311" s="411">
        <f t="shared" si="434"/>
        <v>0</v>
      </c>
      <c r="DR311" s="23"/>
      <c r="DS311" s="54"/>
      <c r="DT311" s="54"/>
      <c r="DU311" s="54"/>
      <c r="DV311" s="148"/>
      <c r="DW311" s="149"/>
      <c r="DX311" s="149"/>
      <c r="DY311" s="411">
        <f t="shared" si="435"/>
        <v>0</v>
      </c>
      <c r="DZ311" s="23"/>
      <c r="EA311" s="54"/>
      <c r="EB311" s="54"/>
      <c r="EC311" s="54"/>
      <c r="ED311" s="148"/>
      <c r="EE311" s="149"/>
      <c r="EF311" s="149"/>
      <c r="EG311" s="411">
        <f t="shared" si="436"/>
        <v>0</v>
      </c>
      <c r="EH311" s="23"/>
      <c r="EI311" s="54"/>
      <c r="EJ311" s="54"/>
      <c r="EK311" s="54"/>
      <c r="EL311" s="148"/>
      <c r="EM311" s="149"/>
      <c r="EN311" s="149"/>
      <c r="EO311" s="411">
        <f t="shared" si="840"/>
        <v>0</v>
      </c>
      <c r="EP311" s="23"/>
      <c r="EQ311" s="54"/>
      <c r="ER311" s="54"/>
      <c r="ES311" s="54"/>
      <c r="ET311" s="148"/>
      <c r="EU311" s="149"/>
      <c r="EV311" s="149"/>
      <c r="EW311" s="411">
        <f t="shared" si="438"/>
        <v>0</v>
      </c>
      <c r="EX311" s="23"/>
      <c r="EY311" s="54"/>
      <c r="EZ311" s="54"/>
      <c r="FA311" s="54"/>
      <c r="FB311" s="148"/>
      <c r="FC311" s="149"/>
      <c r="FD311" s="149"/>
      <c r="FE311" s="411">
        <f t="shared" si="439"/>
        <v>0</v>
      </c>
      <c r="FF311" s="23"/>
      <c r="FG311" s="54"/>
      <c r="FH311" s="54"/>
      <c r="FI311" s="54"/>
      <c r="FJ311" s="148"/>
      <c r="FK311" s="149"/>
      <c r="FL311" s="149"/>
      <c r="FM311" s="411">
        <f t="shared" si="440"/>
        <v>0</v>
      </c>
      <c r="FN311" s="23"/>
    </row>
    <row r="312" spans="1:170" ht="16">
      <c r="A312" s="41">
        <v>42717</v>
      </c>
      <c r="B312" s="23"/>
      <c r="C312" s="54"/>
      <c r="D312" s="54"/>
      <c r="E312" s="54"/>
      <c r="F312" s="148"/>
      <c r="G312" s="149"/>
      <c r="H312" s="149"/>
      <c r="I312" s="411">
        <f t="shared" si="420"/>
        <v>0</v>
      </c>
      <c r="J312" s="23"/>
      <c r="K312" s="54"/>
      <c r="L312" s="54"/>
      <c r="M312" s="54"/>
      <c r="N312" s="148"/>
      <c r="O312" s="149"/>
      <c r="P312" s="149"/>
      <c r="Q312" s="411">
        <f t="shared" si="421"/>
        <v>0</v>
      </c>
      <c r="R312" s="23"/>
      <c r="S312" s="54"/>
      <c r="T312" s="54"/>
      <c r="U312" s="54"/>
      <c r="V312" s="148"/>
      <c r="W312" s="149"/>
      <c r="X312" s="149"/>
      <c r="Y312" s="411">
        <f t="shared" si="422"/>
        <v>0</v>
      </c>
      <c r="Z312" s="23"/>
      <c r="AA312" s="54"/>
      <c r="AB312" s="54"/>
      <c r="AC312" s="54"/>
      <c r="AD312" s="151"/>
      <c r="AE312" s="149"/>
      <c r="AF312" s="149"/>
      <c r="AG312" s="411">
        <f t="shared" si="423"/>
        <v>0</v>
      </c>
      <c r="AH312" s="23"/>
      <c r="AI312" s="54"/>
      <c r="AJ312" s="54"/>
      <c r="AK312" s="54"/>
      <c r="AL312" s="151"/>
      <c r="AM312" s="149"/>
      <c r="AN312" s="149"/>
      <c r="AO312" s="411">
        <f t="shared" si="1915"/>
        <v>0</v>
      </c>
      <c r="AP312" s="23"/>
      <c r="AQ312" s="54"/>
      <c r="AR312" s="54"/>
      <c r="AS312" s="54"/>
      <c r="AT312" s="148"/>
      <c r="AU312" s="149"/>
      <c r="AV312" s="149"/>
      <c r="AW312" s="411">
        <f t="shared" si="425"/>
        <v>0</v>
      </c>
      <c r="AX312" s="23"/>
      <c r="AY312" s="54"/>
      <c r="AZ312" s="54"/>
      <c r="BA312" s="54"/>
      <c r="BB312" s="151"/>
      <c r="BC312" s="149"/>
      <c r="BD312" s="149"/>
      <c r="BE312" s="411">
        <f t="shared" si="426"/>
        <v>0</v>
      </c>
      <c r="BF312" s="23"/>
      <c r="BG312" s="54"/>
      <c r="BH312" s="54"/>
      <c r="BI312" s="54"/>
      <c r="BJ312" s="148"/>
      <c r="BK312" s="149"/>
      <c r="BL312" s="149"/>
      <c r="BM312" s="411">
        <f t="shared" si="427"/>
        <v>0</v>
      </c>
      <c r="BN312" s="23"/>
      <c r="BO312" s="54"/>
      <c r="BP312" s="54"/>
      <c r="BQ312" s="54"/>
      <c r="BR312" s="148"/>
      <c r="BS312" s="149"/>
      <c r="BT312" s="149"/>
      <c r="BU312" s="411">
        <f t="shared" si="1616"/>
        <v>0</v>
      </c>
      <c r="BV312" s="23"/>
      <c r="BW312" s="54"/>
      <c r="BX312" s="54"/>
      <c r="BY312" s="54"/>
      <c r="BZ312" s="148"/>
      <c r="CA312" s="149"/>
      <c r="CB312" s="149"/>
      <c r="CC312" s="411">
        <f t="shared" si="429"/>
        <v>0</v>
      </c>
      <c r="CD312" s="23"/>
      <c r="CE312" s="54"/>
      <c r="CF312" s="54"/>
      <c r="CG312" s="54"/>
      <c r="CH312" s="148"/>
      <c r="CI312" s="149"/>
      <c r="CJ312" s="149"/>
      <c r="CK312" s="411">
        <f t="shared" si="430"/>
        <v>0</v>
      </c>
      <c r="CL312" s="23"/>
      <c r="CM312" s="54"/>
      <c r="CN312" s="54"/>
      <c r="CO312" s="54"/>
      <c r="CP312" s="148"/>
      <c r="CQ312" s="149"/>
      <c r="CR312" s="149"/>
      <c r="CS312" s="411">
        <f t="shared" si="431"/>
        <v>0</v>
      </c>
      <c r="CT312" s="23"/>
      <c r="CU312" s="54"/>
      <c r="CV312" s="54"/>
      <c r="CW312" s="54"/>
      <c r="CX312" s="148"/>
      <c r="CY312" s="149"/>
      <c r="CZ312" s="149"/>
      <c r="DA312" s="411">
        <f t="shared" si="1625"/>
        <v>0</v>
      </c>
      <c r="DB312" s="23"/>
      <c r="DC312" s="54"/>
      <c r="DD312" s="54"/>
      <c r="DE312" s="54"/>
      <c r="DF312" s="148"/>
      <c r="DG312" s="149"/>
      <c r="DH312" s="149"/>
      <c r="DI312" s="411">
        <f t="shared" si="433"/>
        <v>0</v>
      </c>
      <c r="DJ312" s="23"/>
      <c r="DK312" s="54"/>
      <c r="DL312" s="54"/>
      <c r="DM312" s="54"/>
      <c r="DN312" s="148"/>
      <c r="DO312" s="149"/>
      <c r="DP312" s="149"/>
      <c r="DQ312" s="411">
        <f t="shared" si="434"/>
        <v>0</v>
      </c>
      <c r="DR312" s="23"/>
      <c r="DS312" s="54"/>
      <c r="DT312" s="54"/>
      <c r="DU312" s="54"/>
      <c r="DV312" s="151"/>
      <c r="DW312" s="149"/>
      <c r="DX312" s="149"/>
      <c r="DY312" s="411">
        <f t="shared" si="435"/>
        <v>0</v>
      </c>
      <c r="DZ312" s="23"/>
      <c r="EA312" s="54"/>
      <c r="EB312" s="54"/>
      <c r="EC312" s="54"/>
      <c r="ED312" s="148"/>
      <c r="EE312" s="149"/>
      <c r="EF312" s="149"/>
      <c r="EG312" s="411">
        <f t="shared" si="436"/>
        <v>0</v>
      </c>
      <c r="EH312" s="23"/>
      <c r="EI312" s="54"/>
      <c r="EJ312" s="54"/>
      <c r="EK312" s="54"/>
      <c r="EL312" s="148"/>
      <c r="EM312" s="149"/>
      <c r="EN312" s="149"/>
      <c r="EO312" s="411">
        <f t="shared" si="840"/>
        <v>0</v>
      </c>
      <c r="EP312" s="23"/>
      <c r="EQ312" s="54"/>
      <c r="ER312" s="54"/>
      <c r="ES312" s="54"/>
      <c r="ET312" s="148"/>
      <c r="EU312" s="149"/>
      <c r="EV312" s="149"/>
      <c r="EW312" s="411">
        <f t="shared" si="438"/>
        <v>0</v>
      </c>
      <c r="EX312" s="23"/>
      <c r="EY312" s="54"/>
      <c r="EZ312" s="54"/>
      <c r="FA312" s="54"/>
      <c r="FB312" s="148"/>
      <c r="FC312" s="149"/>
      <c r="FD312" s="149"/>
      <c r="FE312" s="411">
        <f t="shared" si="439"/>
        <v>0</v>
      </c>
      <c r="FF312" s="23"/>
      <c r="FG312" s="54"/>
      <c r="FH312" s="54"/>
      <c r="FI312" s="54"/>
      <c r="FJ312" s="148"/>
      <c r="FK312" s="149"/>
      <c r="FL312" s="149"/>
      <c r="FM312" s="411">
        <f t="shared" si="440"/>
        <v>0</v>
      </c>
      <c r="FN312" s="23"/>
    </row>
    <row r="313" spans="1:170" ht="16">
      <c r="A313" s="48" t="s">
        <v>42</v>
      </c>
      <c r="B313" s="23"/>
      <c r="C313" s="49">
        <f t="shared" ref="C313:E313" si="2651">SUM(C308:C312)</f>
        <v>0</v>
      </c>
      <c r="D313" s="49">
        <f t="shared" si="2651"/>
        <v>0</v>
      </c>
      <c r="E313" s="49">
        <f t="shared" si="2651"/>
        <v>0</v>
      </c>
      <c r="F313" s="50">
        <f>IFERROR(SUM(D313/E313),0)</f>
        <v>0</v>
      </c>
      <c r="G313" s="51">
        <f t="shared" ref="G313:H313" si="2652">SUM(G308:G312)</f>
        <v>0</v>
      </c>
      <c r="H313" s="51">
        <f t="shared" si="2652"/>
        <v>0</v>
      </c>
      <c r="I313" s="52">
        <f t="shared" si="420"/>
        <v>0</v>
      </c>
      <c r="J313" s="23"/>
      <c r="K313" s="49">
        <f t="shared" ref="K313:M313" si="2653">SUM(K308:K312)</f>
        <v>0</v>
      </c>
      <c r="L313" s="49">
        <f t="shared" si="2653"/>
        <v>0</v>
      </c>
      <c r="M313" s="49">
        <f t="shared" si="2653"/>
        <v>0</v>
      </c>
      <c r="N313" s="50">
        <f>IFERROR(SUM(L313/M313),0)</f>
        <v>0</v>
      </c>
      <c r="O313" s="51">
        <f t="shared" ref="O313:P313" si="2654">SUM(O308:O312)</f>
        <v>0</v>
      </c>
      <c r="P313" s="51">
        <f t="shared" si="2654"/>
        <v>0</v>
      </c>
      <c r="Q313" s="52">
        <f t="shared" si="421"/>
        <v>0</v>
      </c>
      <c r="R313" s="23"/>
      <c r="S313" s="49">
        <f t="shared" ref="S313:U313" si="2655">SUM(S308:S312)</f>
        <v>0</v>
      </c>
      <c r="T313" s="49">
        <f t="shared" si="2655"/>
        <v>0</v>
      </c>
      <c r="U313" s="49">
        <f t="shared" si="2655"/>
        <v>0</v>
      </c>
      <c r="V313" s="50">
        <f>IFERROR(SUM(T313/U313),0)</f>
        <v>0</v>
      </c>
      <c r="W313" s="51">
        <f t="shared" ref="W313:X313" si="2656">SUM(W308:W312)</f>
        <v>0</v>
      </c>
      <c r="X313" s="51">
        <f t="shared" si="2656"/>
        <v>0</v>
      </c>
      <c r="Y313" s="52">
        <f t="shared" si="422"/>
        <v>0</v>
      </c>
      <c r="Z313" s="23"/>
      <c r="AA313" s="49">
        <f t="shared" ref="AA313:AC313" si="2657">SUM(AA308:AA312)</f>
        <v>0</v>
      </c>
      <c r="AB313" s="49">
        <f t="shared" si="2657"/>
        <v>0</v>
      </c>
      <c r="AC313" s="49">
        <f t="shared" si="2657"/>
        <v>0</v>
      </c>
      <c r="AD313" s="50">
        <f>IFERROR(SUM(AB313/AC313),0)</f>
        <v>0</v>
      </c>
      <c r="AE313" s="51">
        <f t="shared" ref="AE313:AF313" si="2658">SUM(AE308:AE312)</f>
        <v>0</v>
      </c>
      <c r="AF313" s="51">
        <f t="shared" si="2658"/>
        <v>0</v>
      </c>
      <c r="AG313" s="52">
        <f t="shared" si="423"/>
        <v>0</v>
      </c>
      <c r="AH313" s="23"/>
      <c r="AI313" s="49">
        <f t="shared" ref="AI313:AK313" si="2659">SUM(AI308:AI312)</f>
        <v>0</v>
      </c>
      <c r="AJ313" s="49">
        <f t="shared" si="2659"/>
        <v>0</v>
      </c>
      <c r="AK313" s="49">
        <f t="shared" si="2659"/>
        <v>0</v>
      </c>
      <c r="AL313" s="50">
        <f>IFERROR(SUM(AJ313/AK313),0)</f>
        <v>0</v>
      </c>
      <c r="AM313" s="51">
        <f t="shared" ref="AM313:AN313" si="2660">SUM(AM308:AM312)</f>
        <v>0</v>
      </c>
      <c r="AN313" s="51">
        <f t="shared" si="2660"/>
        <v>0</v>
      </c>
      <c r="AO313" s="52">
        <f t="shared" si="1915"/>
        <v>0</v>
      </c>
      <c r="AP313" s="23"/>
      <c r="AQ313" s="49">
        <f t="shared" ref="AQ313:AS313" si="2661">SUM(AQ308:AQ312)</f>
        <v>0</v>
      </c>
      <c r="AR313" s="49">
        <f t="shared" si="2661"/>
        <v>0</v>
      </c>
      <c r="AS313" s="49">
        <f t="shared" si="2661"/>
        <v>0</v>
      </c>
      <c r="AT313" s="50">
        <f>IFERROR(SUM(AR313/AS313),0)</f>
        <v>0</v>
      </c>
      <c r="AU313" s="51">
        <f t="shared" ref="AU313:AV313" si="2662">SUM(AU308:AU312)</f>
        <v>0</v>
      </c>
      <c r="AV313" s="51">
        <f t="shared" si="2662"/>
        <v>0</v>
      </c>
      <c r="AW313" s="52">
        <f t="shared" si="425"/>
        <v>0</v>
      </c>
      <c r="AX313" s="23"/>
      <c r="AY313" s="49">
        <f t="shared" ref="AY313:BA313" si="2663">SUM(AY308:AY312)</f>
        <v>0</v>
      </c>
      <c r="AZ313" s="49">
        <f t="shared" si="2663"/>
        <v>0</v>
      </c>
      <c r="BA313" s="49">
        <f t="shared" si="2663"/>
        <v>0</v>
      </c>
      <c r="BB313" s="50">
        <f>IFERROR(SUM(AZ313/BA313),0)</f>
        <v>0</v>
      </c>
      <c r="BC313" s="51">
        <f t="shared" ref="BC313:BD313" si="2664">SUM(BC308:BC312)</f>
        <v>0</v>
      </c>
      <c r="BD313" s="51">
        <f t="shared" si="2664"/>
        <v>0</v>
      </c>
      <c r="BE313" s="52">
        <f t="shared" si="426"/>
        <v>0</v>
      </c>
      <c r="BF313" s="23"/>
      <c r="BG313" s="49">
        <f t="shared" ref="BG313:BI313" si="2665">SUM(BG308:BG312)</f>
        <v>0</v>
      </c>
      <c r="BH313" s="49">
        <f t="shared" si="2665"/>
        <v>0</v>
      </c>
      <c r="BI313" s="49">
        <f t="shared" si="2665"/>
        <v>0</v>
      </c>
      <c r="BJ313" s="50">
        <f>IFERROR(SUM(BH313/BI313),0)</f>
        <v>0</v>
      </c>
      <c r="BK313" s="51">
        <f t="shared" ref="BK313:BL313" si="2666">SUM(BK308:BK312)</f>
        <v>0</v>
      </c>
      <c r="BL313" s="51">
        <f t="shared" si="2666"/>
        <v>0</v>
      </c>
      <c r="BM313" s="52">
        <f t="shared" si="427"/>
        <v>0</v>
      </c>
      <c r="BN313" s="23"/>
      <c r="BO313" s="49">
        <f t="shared" ref="BO313:BQ313" si="2667">SUM(BO308:BO312)</f>
        <v>0</v>
      </c>
      <c r="BP313" s="49">
        <f t="shared" si="2667"/>
        <v>0</v>
      </c>
      <c r="BQ313" s="49">
        <f t="shared" si="2667"/>
        <v>0</v>
      </c>
      <c r="BR313" s="50">
        <f>IFERROR(SUM(BP313/BQ313),0)</f>
        <v>0</v>
      </c>
      <c r="BS313" s="51">
        <f t="shared" ref="BS313:BT313" si="2668">SUM(BS308:BS312)</f>
        <v>0</v>
      </c>
      <c r="BT313" s="51">
        <f t="shared" si="2668"/>
        <v>0</v>
      </c>
      <c r="BU313" s="52">
        <f t="shared" si="1616"/>
        <v>0</v>
      </c>
      <c r="BV313" s="23"/>
      <c r="BW313" s="49">
        <f t="shared" ref="BW313:BY313" si="2669">SUM(BW308:BW312)</f>
        <v>0</v>
      </c>
      <c r="BX313" s="49">
        <f t="shared" si="2669"/>
        <v>0</v>
      </c>
      <c r="BY313" s="49">
        <f t="shared" si="2669"/>
        <v>0</v>
      </c>
      <c r="BZ313" s="50">
        <f>IFERROR(SUM(BX313/BY313),0)</f>
        <v>0</v>
      </c>
      <c r="CA313" s="51">
        <f t="shared" ref="CA313:CB313" si="2670">SUM(CA308:CA312)</f>
        <v>0</v>
      </c>
      <c r="CB313" s="51">
        <f t="shared" si="2670"/>
        <v>0</v>
      </c>
      <c r="CC313" s="52">
        <f t="shared" si="429"/>
        <v>0</v>
      </c>
      <c r="CD313" s="23"/>
      <c r="CE313" s="49">
        <f t="shared" ref="CE313:CG313" si="2671">SUM(CE308:CE312)</f>
        <v>0</v>
      </c>
      <c r="CF313" s="49">
        <f t="shared" si="2671"/>
        <v>0</v>
      </c>
      <c r="CG313" s="49">
        <f t="shared" si="2671"/>
        <v>0</v>
      </c>
      <c r="CH313" s="50">
        <f>IFERROR(SUM(CF313/CG313),0)</f>
        <v>0</v>
      </c>
      <c r="CI313" s="51">
        <f t="shared" ref="CI313:CJ313" si="2672">SUM(CI308:CI312)</f>
        <v>0</v>
      </c>
      <c r="CJ313" s="51">
        <f t="shared" si="2672"/>
        <v>0</v>
      </c>
      <c r="CK313" s="52">
        <f t="shared" si="430"/>
        <v>0</v>
      </c>
      <c r="CL313" s="23"/>
      <c r="CM313" s="49">
        <f t="shared" ref="CM313:CO313" si="2673">SUM(CM308:CM312)</f>
        <v>0</v>
      </c>
      <c r="CN313" s="49">
        <f t="shared" si="2673"/>
        <v>0</v>
      </c>
      <c r="CO313" s="49">
        <f t="shared" si="2673"/>
        <v>0</v>
      </c>
      <c r="CP313" s="50">
        <f>IFERROR(SUM(CN313/CO313),0)</f>
        <v>0</v>
      </c>
      <c r="CQ313" s="51">
        <f t="shared" ref="CQ313:CR313" si="2674">SUM(CQ308:CQ312)</f>
        <v>0</v>
      </c>
      <c r="CR313" s="51">
        <f t="shared" si="2674"/>
        <v>0</v>
      </c>
      <c r="CS313" s="52">
        <f t="shared" si="431"/>
        <v>0</v>
      </c>
      <c r="CT313" s="23"/>
      <c r="CU313" s="49">
        <f t="shared" ref="CU313:CW313" si="2675">SUM(CU308:CU312)</f>
        <v>0</v>
      </c>
      <c r="CV313" s="49">
        <f t="shared" si="2675"/>
        <v>0</v>
      </c>
      <c r="CW313" s="49">
        <f t="shared" si="2675"/>
        <v>0</v>
      </c>
      <c r="CX313" s="50">
        <f>IFERROR(SUM(CV313/CW313),0)</f>
        <v>0</v>
      </c>
      <c r="CY313" s="51">
        <f t="shared" ref="CY313:CZ313" si="2676">SUM(CY308:CY312)</f>
        <v>0</v>
      </c>
      <c r="CZ313" s="51">
        <f t="shared" si="2676"/>
        <v>0</v>
      </c>
      <c r="DA313" s="52">
        <f t="shared" si="1625"/>
        <v>0</v>
      </c>
      <c r="DB313" s="23"/>
      <c r="DC313" s="49">
        <f t="shared" ref="DC313:DE313" si="2677">SUM(DC308:DC312)</f>
        <v>0</v>
      </c>
      <c r="DD313" s="49">
        <f t="shared" si="2677"/>
        <v>0</v>
      </c>
      <c r="DE313" s="49">
        <f t="shared" si="2677"/>
        <v>0</v>
      </c>
      <c r="DF313" s="50">
        <f>IFERROR(SUM(DD313/DE313),0)</f>
        <v>0</v>
      </c>
      <c r="DG313" s="51">
        <f t="shared" ref="DG313:DH313" si="2678">SUM(DG308:DG312)</f>
        <v>0</v>
      </c>
      <c r="DH313" s="51">
        <f t="shared" si="2678"/>
        <v>0</v>
      </c>
      <c r="DI313" s="52">
        <f t="shared" si="433"/>
        <v>0</v>
      </c>
      <c r="DJ313" s="23"/>
      <c r="DK313" s="49">
        <f t="shared" ref="DK313:DM313" si="2679">SUM(DK308:DK312)</f>
        <v>0</v>
      </c>
      <c r="DL313" s="49">
        <f t="shared" si="2679"/>
        <v>0</v>
      </c>
      <c r="DM313" s="49">
        <f t="shared" si="2679"/>
        <v>0</v>
      </c>
      <c r="DN313" s="50">
        <f>IFERROR(SUM(DL313/DM313),0)</f>
        <v>0</v>
      </c>
      <c r="DO313" s="51">
        <f t="shared" ref="DO313:DP313" si="2680">SUM(DO308:DO312)</f>
        <v>0</v>
      </c>
      <c r="DP313" s="51">
        <f t="shared" si="2680"/>
        <v>0</v>
      </c>
      <c r="DQ313" s="52">
        <f t="shared" si="434"/>
        <v>0</v>
      </c>
      <c r="DR313" s="23"/>
      <c r="DS313" s="49">
        <f t="shared" ref="DS313:DU313" si="2681">SUM(DS308:DS312)</f>
        <v>0</v>
      </c>
      <c r="DT313" s="49">
        <f t="shared" si="2681"/>
        <v>0</v>
      </c>
      <c r="DU313" s="49">
        <f t="shared" si="2681"/>
        <v>0</v>
      </c>
      <c r="DV313" s="50">
        <f>IFERROR(SUM(DT313/DU313),0)</f>
        <v>0</v>
      </c>
      <c r="DW313" s="51">
        <f t="shared" ref="DW313:DX313" si="2682">SUM(DW308:DW312)</f>
        <v>0</v>
      </c>
      <c r="DX313" s="51">
        <f t="shared" si="2682"/>
        <v>0</v>
      </c>
      <c r="DY313" s="52">
        <f t="shared" si="435"/>
        <v>0</v>
      </c>
      <c r="DZ313" s="23"/>
      <c r="EA313" s="49">
        <f t="shared" ref="EA313:EC313" si="2683">SUM(EA308:EA312)</f>
        <v>0</v>
      </c>
      <c r="EB313" s="49">
        <f t="shared" si="2683"/>
        <v>0</v>
      </c>
      <c r="EC313" s="49">
        <f t="shared" si="2683"/>
        <v>0</v>
      </c>
      <c r="ED313" s="50">
        <f>IFERROR(SUM(EB313/EC313),0)</f>
        <v>0</v>
      </c>
      <c r="EE313" s="51">
        <f t="shared" ref="EE313:EF313" si="2684">SUM(EE308:EE312)</f>
        <v>0</v>
      </c>
      <c r="EF313" s="51">
        <f t="shared" si="2684"/>
        <v>0</v>
      </c>
      <c r="EG313" s="52">
        <f t="shared" si="436"/>
        <v>0</v>
      </c>
      <c r="EH313" s="23"/>
      <c r="EI313" s="49">
        <f t="shared" ref="EI313:EK313" si="2685">SUM(EI308:EI312)</f>
        <v>0</v>
      </c>
      <c r="EJ313" s="49">
        <f t="shared" si="2685"/>
        <v>0</v>
      </c>
      <c r="EK313" s="49">
        <f t="shared" si="2685"/>
        <v>0</v>
      </c>
      <c r="EL313" s="50">
        <f>IFERROR(SUM(EJ313/EK313),0)</f>
        <v>0</v>
      </c>
      <c r="EM313" s="51">
        <f t="shared" ref="EM313:EN313" si="2686">SUM(EM308:EM312)</f>
        <v>0</v>
      </c>
      <c r="EN313" s="51">
        <f t="shared" si="2686"/>
        <v>0</v>
      </c>
      <c r="EO313" s="52">
        <f t="shared" si="840"/>
        <v>0</v>
      </c>
      <c r="EP313" s="23"/>
      <c r="EQ313" s="49">
        <f t="shared" ref="EQ313:ES313" si="2687">SUM(EQ308:EQ312)</f>
        <v>0</v>
      </c>
      <c r="ER313" s="49">
        <f t="shared" si="2687"/>
        <v>0</v>
      </c>
      <c r="ES313" s="49">
        <f t="shared" si="2687"/>
        <v>0</v>
      </c>
      <c r="ET313" s="50">
        <f>IFERROR(SUM(ER313/ES313),0)</f>
        <v>0</v>
      </c>
      <c r="EU313" s="51">
        <f t="shared" ref="EU313:EV313" si="2688">SUM(EU308:EU312)</f>
        <v>0</v>
      </c>
      <c r="EV313" s="51">
        <f t="shared" si="2688"/>
        <v>0</v>
      </c>
      <c r="EW313" s="52">
        <f t="shared" si="438"/>
        <v>0</v>
      </c>
      <c r="EX313" s="23"/>
      <c r="EY313" s="49">
        <f t="shared" ref="EY313:FA313" si="2689">SUM(EY308:EY312)</f>
        <v>0</v>
      </c>
      <c r="EZ313" s="49">
        <f t="shared" si="2689"/>
        <v>0</v>
      </c>
      <c r="FA313" s="49">
        <f t="shared" si="2689"/>
        <v>0</v>
      </c>
      <c r="FB313" s="50">
        <f>IFERROR(SUM(EZ313/FA313),0)</f>
        <v>0</v>
      </c>
      <c r="FC313" s="51">
        <f t="shared" ref="FC313:FD313" si="2690">SUM(FC308:FC312)</f>
        <v>0</v>
      </c>
      <c r="FD313" s="51">
        <f t="shared" si="2690"/>
        <v>0</v>
      </c>
      <c r="FE313" s="52">
        <f t="shared" si="439"/>
        <v>0</v>
      </c>
      <c r="FF313" s="23"/>
      <c r="FG313" s="49">
        <f t="shared" ref="FG313:FI313" si="2691">SUM(FG308:FG312)</f>
        <v>0</v>
      </c>
      <c r="FH313" s="49">
        <f t="shared" si="2691"/>
        <v>0</v>
      </c>
      <c r="FI313" s="49">
        <f t="shared" si="2691"/>
        <v>0</v>
      </c>
      <c r="FJ313" s="50">
        <f>IFERROR(SUM(FH313/FI313),0)</f>
        <v>0</v>
      </c>
      <c r="FK313" s="51">
        <f t="shared" ref="FK313:FL313" si="2692">SUM(FK308:FK312)</f>
        <v>0</v>
      </c>
      <c r="FL313" s="51">
        <f t="shared" si="2692"/>
        <v>0</v>
      </c>
      <c r="FM313" s="52">
        <f t="shared" si="440"/>
        <v>0</v>
      </c>
      <c r="FN313" s="23"/>
    </row>
    <row r="314" spans="1:170" ht="16">
      <c r="A314" s="41">
        <v>42720</v>
      </c>
      <c r="B314" s="23"/>
      <c r="C314" s="42"/>
      <c r="D314" s="42"/>
      <c r="E314" s="42"/>
      <c r="F314" s="43"/>
      <c r="G314" s="44"/>
      <c r="H314" s="44"/>
      <c r="I314" s="45">
        <f t="shared" si="420"/>
        <v>0</v>
      </c>
      <c r="J314" s="23"/>
      <c r="K314" s="42"/>
      <c r="L314" s="42"/>
      <c r="M314" s="42"/>
      <c r="N314" s="43"/>
      <c r="O314" s="44"/>
      <c r="P314" s="44"/>
      <c r="Q314" s="45">
        <f t="shared" si="421"/>
        <v>0</v>
      </c>
      <c r="R314" s="23"/>
      <c r="S314" s="42"/>
      <c r="T314" s="42"/>
      <c r="U314" s="42"/>
      <c r="V314" s="43"/>
      <c r="W314" s="44"/>
      <c r="X314" s="44"/>
      <c r="Y314" s="45">
        <f t="shared" si="422"/>
        <v>0</v>
      </c>
      <c r="Z314" s="23"/>
      <c r="AA314" s="42"/>
      <c r="AB314" s="42"/>
      <c r="AC314" s="42"/>
      <c r="AD314" s="43"/>
      <c r="AE314" s="44"/>
      <c r="AF314" s="44"/>
      <c r="AG314" s="45">
        <f t="shared" si="423"/>
        <v>0</v>
      </c>
      <c r="AH314" s="23"/>
      <c r="AI314" s="42"/>
      <c r="AJ314" s="42"/>
      <c r="AK314" s="42"/>
      <c r="AL314" s="43"/>
      <c r="AM314" s="44"/>
      <c r="AN314" s="44"/>
      <c r="AO314" s="45">
        <f t="shared" si="1915"/>
        <v>0</v>
      </c>
      <c r="AP314" s="23"/>
      <c r="AQ314" s="42"/>
      <c r="AR314" s="42"/>
      <c r="AS314" s="42"/>
      <c r="AT314" s="43"/>
      <c r="AU314" s="44"/>
      <c r="AV314" s="44"/>
      <c r="AW314" s="45">
        <f t="shared" si="425"/>
        <v>0</v>
      </c>
      <c r="AX314" s="23"/>
      <c r="AY314" s="42"/>
      <c r="AZ314" s="42"/>
      <c r="BA314" s="42"/>
      <c r="BB314" s="43"/>
      <c r="BC314" s="44"/>
      <c r="BD314" s="44"/>
      <c r="BE314" s="45">
        <f t="shared" si="426"/>
        <v>0</v>
      </c>
      <c r="BF314" s="23"/>
      <c r="BG314" s="42"/>
      <c r="BH314" s="42"/>
      <c r="BI314" s="42"/>
      <c r="BJ314" s="43"/>
      <c r="BK314" s="44"/>
      <c r="BL314" s="44"/>
      <c r="BM314" s="45">
        <f t="shared" si="427"/>
        <v>0</v>
      </c>
      <c r="BN314" s="23"/>
      <c r="BO314" s="42"/>
      <c r="BP314" s="42"/>
      <c r="BQ314" s="42"/>
      <c r="BR314" s="43"/>
      <c r="BS314" s="44"/>
      <c r="BT314" s="44"/>
      <c r="BU314" s="45">
        <f t="shared" si="1616"/>
        <v>0</v>
      </c>
      <c r="BV314" s="23"/>
      <c r="BW314" s="137"/>
      <c r="BX314" s="137"/>
      <c r="BY314" s="137"/>
      <c r="BZ314" s="43"/>
      <c r="CA314" s="152"/>
      <c r="CB314" s="152"/>
      <c r="CC314" s="45">
        <f t="shared" si="429"/>
        <v>0</v>
      </c>
      <c r="CD314" s="23"/>
      <c r="CE314" s="42"/>
      <c r="CF314" s="42"/>
      <c r="CG314" s="42"/>
      <c r="CH314" s="43"/>
      <c r="CI314" s="44"/>
      <c r="CJ314" s="44"/>
      <c r="CK314" s="45">
        <f t="shared" si="430"/>
        <v>0</v>
      </c>
      <c r="CL314" s="23"/>
      <c r="CM314" s="137"/>
      <c r="CN314" s="137"/>
      <c r="CO314" s="137"/>
      <c r="CP314" s="43"/>
      <c r="CQ314" s="152"/>
      <c r="CR314" s="152"/>
      <c r="CS314" s="45">
        <f t="shared" si="431"/>
        <v>0</v>
      </c>
      <c r="CT314" s="23"/>
      <c r="CU314" s="42"/>
      <c r="CV314" s="42"/>
      <c r="CW314" s="42"/>
      <c r="CX314" s="43"/>
      <c r="CY314" s="44"/>
      <c r="CZ314" s="44"/>
      <c r="DA314" s="45">
        <f t="shared" si="1625"/>
        <v>0</v>
      </c>
      <c r="DB314" s="23"/>
      <c r="DC314" s="42"/>
      <c r="DD314" s="42"/>
      <c r="DE314" s="42"/>
      <c r="DF314" s="43"/>
      <c r="DG314" s="44"/>
      <c r="DH314" s="44"/>
      <c r="DI314" s="45">
        <f t="shared" si="433"/>
        <v>0</v>
      </c>
      <c r="DJ314" s="23"/>
      <c r="DK314" s="42"/>
      <c r="DL314" s="42"/>
      <c r="DM314" s="42"/>
      <c r="DN314" s="43"/>
      <c r="DO314" s="44"/>
      <c r="DP314" s="44"/>
      <c r="DQ314" s="45">
        <f t="shared" si="434"/>
        <v>0</v>
      </c>
      <c r="DR314" s="23"/>
      <c r="DS314" s="42"/>
      <c r="DT314" s="42"/>
      <c r="DU314" s="42"/>
      <c r="DV314" s="43"/>
      <c r="DW314" s="44"/>
      <c r="DX314" s="44"/>
      <c r="DY314" s="45">
        <f t="shared" si="435"/>
        <v>0</v>
      </c>
      <c r="DZ314" s="23"/>
      <c r="EA314" s="42"/>
      <c r="EB314" s="42"/>
      <c r="EC314" s="42"/>
      <c r="ED314" s="43"/>
      <c r="EE314" s="44"/>
      <c r="EF314" s="44"/>
      <c r="EG314" s="45">
        <f t="shared" si="436"/>
        <v>0</v>
      </c>
      <c r="EH314" s="23"/>
      <c r="EI314" s="137"/>
      <c r="EJ314" s="137"/>
      <c r="EK314" s="137"/>
      <c r="EL314" s="43"/>
      <c r="EM314" s="152"/>
      <c r="EN314" s="152"/>
      <c r="EO314" s="45">
        <f t="shared" si="840"/>
        <v>0</v>
      </c>
      <c r="EP314" s="23"/>
      <c r="EQ314" s="137"/>
      <c r="ER314" s="137"/>
      <c r="ES314" s="137"/>
      <c r="ET314" s="43"/>
      <c r="EU314" s="152"/>
      <c r="EV314" s="152"/>
      <c r="EW314" s="45">
        <f t="shared" si="438"/>
        <v>0</v>
      </c>
      <c r="EX314" s="23"/>
      <c r="EY314" s="137"/>
      <c r="EZ314" s="137"/>
      <c r="FA314" s="137"/>
      <c r="FB314" s="43"/>
      <c r="FC314" s="152"/>
      <c r="FD314" s="152"/>
      <c r="FE314" s="45">
        <f t="shared" si="439"/>
        <v>0</v>
      </c>
      <c r="FF314" s="23"/>
      <c r="FG314" s="137"/>
      <c r="FH314" s="137"/>
      <c r="FI314" s="137"/>
      <c r="FJ314" s="43"/>
      <c r="FK314" s="152"/>
      <c r="FL314" s="152"/>
      <c r="FM314" s="45">
        <f t="shared" si="440"/>
        <v>0</v>
      </c>
      <c r="FN314" s="23"/>
    </row>
    <row r="315" spans="1:170" ht="16">
      <c r="A315" s="41">
        <v>42721</v>
      </c>
      <c r="B315" s="23"/>
      <c r="C315" s="42"/>
      <c r="D315" s="42"/>
      <c r="E315" s="42"/>
      <c r="F315" s="43"/>
      <c r="G315" s="44"/>
      <c r="H315" s="44"/>
      <c r="I315" s="45">
        <f t="shared" si="420"/>
        <v>0</v>
      </c>
      <c r="J315" s="23"/>
      <c r="K315" s="42"/>
      <c r="L315" s="42"/>
      <c r="M315" s="42"/>
      <c r="N315" s="43"/>
      <c r="O315" s="44"/>
      <c r="P315" s="44"/>
      <c r="Q315" s="45">
        <f t="shared" si="421"/>
        <v>0</v>
      </c>
      <c r="R315" s="23"/>
      <c r="S315" s="42"/>
      <c r="T315" s="42"/>
      <c r="U315" s="42"/>
      <c r="V315" s="43"/>
      <c r="W315" s="44"/>
      <c r="X315" s="44"/>
      <c r="Y315" s="45">
        <f t="shared" si="422"/>
        <v>0</v>
      </c>
      <c r="Z315" s="23"/>
      <c r="AA315" s="42"/>
      <c r="AB315" s="42"/>
      <c r="AC315" s="42"/>
      <c r="AD315" s="43"/>
      <c r="AE315" s="44"/>
      <c r="AF315" s="44"/>
      <c r="AG315" s="45">
        <f t="shared" si="423"/>
        <v>0</v>
      </c>
      <c r="AH315" s="23"/>
      <c r="AI315" s="42"/>
      <c r="AJ315" s="42"/>
      <c r="AK315" s="42"/>
      <c r="AL315" s="43"/>
      <c r="AM315" s="44"/>
      <c r="AN315" s="44"/>
      <c r="AO315" s="45">
        <f t="shared" si="1915"/>
        <v>0</v>
      </c>
      <c r="AP315" s="23"/>
      <c r="AQ315" s="42"/>
      <c r="AR315" s="42"/>
      <c r="AS315" s="42"/>
      <c r="AT315" s="43"/>
      <c r="AU315" s="44"/>
      <c r="AV315" s="44"/>
      <c r="AW315" s="45">
        <f t="shared" si="425"/>
        <v>0</v>
      </c>
      <c r="AX315" s="23"/>
      <c r="AY315" s="42"/>
      <c r="AZ315" s="42"/>
      <c r="BA315" s="42"/>
      <c r="BB315" s="43"/>
      <c r="BC315" s="44"/>
      <c r="BD315" s="44"/>
      <c r="BE315" s="45">
        <f t="shared" si="426"/>
        <v>0</v>
      </c>
      <c r="BF315" s="23"/>
      <c r="BG315" s="42"/>
      <c r="BH315" s="42"/>
      <c r="BI315" s="42"/>
      <c r="BJ315" s="43"/>
      <c r="BK315" s="44"/>
      <c r="BL315" s="44"/>
      <c r="BM315" s="45">
        <f t="shared" si="427"/>
        <v>0</v>
      </c>
      <c r="BN315" s="23"/>
      <c r="BO315" s="42"/>
      <c r="BP315" s="42"/>
      <c r="BQ315" s="42"/>
      <c r="BR315" s="43"/>
      <c r="BS315" s="44"/>
      <c r="BT315" s="44"/>
      <c r="BU315" s="45">
        <f t="shared" si="1616"/>
        <v>0</v>
      </c>
      <c r="BV315" s="23"/>
      <c r="BW315" s="42"/>
      <c r="BX315" s="42"/>
      <c r="BY315" s="42"/>
      <c r="BZ315" s="43"/>
      <c r="CA315" s="44"/>
      <c r="CB315" s="44"/>
      <c r="CC315" s="45">
        <f t="shared" si="429"/>
        <v>0</v>
      </c>
      <c r="CD315" s="23"/>
      <c r="CE315" s="42"/>
      <c r="CF315" s="42"/>
      <c r="CG315" s="42"/>
      <c r="CH315" s="43"/>
      <c r="CI315" s="44"/>
      <c r="CJ315" s="44"/>
      <c r="CK315" s="45">
        <f t="shared" si="430"/>
        <v>0</v>
      </c>
      <c r="CL315" s="23"/>
      <c r="CM315" s="42"/>
      <c r="CN315" s="42"/>
      <c r="CO315" s="42"/>
      <c r="CP315" s="43"/>
      <c r="CQ315" s="44"/>
      <c r="CR315" s="44"/>
      <c r="CS315" s="45">
        <f t="shared" si="431"/>
        <v>0</v>
      </c>
      <c r="CT315" s="23"/>
      <c r="CU315" s="42"/>
      <c r="CV315" s="42"/>
      <c r="CW315" s="42"/>
      <c r="CX315" s="43"/>
      <c r="CY315" s="44"/>
      <c r="CZ315" s="44"/>
      <c r="DA315" s="45">
        <f t="shared" si="1625"/>
        <v>0</v>
      </c>
      <c r="DB315" s="23"/>
      <c r="DC315" s="42"/>
      <c r="DD315" s="42"/>
      <c r="DE315" s="42"/>
      <c r="DF315" s="43"/>
      <c r="DG315" s="44"/>
      <c r="DH315" s="44"/>
      <c r="DI315" s="45">
        <f t="shared" si="433"/>
        <v>0</v>
      </c>
      <c r="DJ315" s="23"/>
      <c r="DK315" s="42"/>
      <c r="DL315" s="42"/>
      <c r="DM315" s="42"/>
      <c r="DN315" s="43"/>
      <c r="DO315" s="44"/>
      <c r="DP315" s="44"/>
      <c r="DQ315" s="45">
        <f t="shared" si="434"/>
        <v>0</v>
      </c>
      <c r="DR315" s="23"/>
      <c r="DS315" s="42"/>
      <c r="DT315" s="42"/>
      <c r="DU315" s="42"/>
      <c r="DV315" s="43"/>
      <c r="DW315" s="44"/>
      <c r="DX315" s="44"/>
      <c r="DY315" s="45">
        <f t="shared" si="435"/>
        <v>0</v>
      </c>
      <c r="DZ315" s="23"/>
      <c r="EA315" s="42"/>
      <c r="EB315" s="42"/>
      <c r="EC315" s="42"/>
      <c r="ED315" s="43"/>
      <c r="EE315" s="44"/>
      <c r="EF315" s="44"/>
      <c r="EG315" s="45">
        <f t="shared" si="436"/>
        <v>0</v>
      </c>
      <c r="EH315" s="23"/>
      <c r="EI315" s="42"/>
      <c r="EJ315" s="42"/>
      <c r="EK315" s="42"/>
      <c r="EL315" s="43"/>
      <c r="EM315" s="44"/>
      <c r="EN315" s="44"/>
      <c r="EO315" s="45">
        <f t="shared" si="840"/>
        <v>0</v>
      </c>
      <c r="EP315" s="23"/>
      <c r="EQ315" s="42"/>
      <c r="ER315" s="42"/>
      <c r="ES315" s="42"/>
      <c r="ET315" s="43"/>
      <c r="EU315" s="44"/>
      <c r="EV315" s="44"/>
      <c r="EW315" s="45">
        <f t="shared" si="438"/>
        <v>0</v>
      </c>
      <c r="EX315" s="23"/>
      <c r="EY315" s="42"/>
      <c r="EZ315" s="42"/>
      <c r="FA315" s="42"/>
      <c r="FB315" s="43"/>
      <c r="FC315" s="44"/>
      <c r="FD315" s="44"/>
      <c r="FE315" s="45">
        <f t="shared" si="439"/>
        <v>0</v>
      </c>
      <c r="FF315" s="23"/>
      <c r="FG315" s="42"/>
      <c r="FH315" s="42"/>
      <c r="FI315" s="42"/>
      <c r="FJ315" s="43"/>
      <c r="FK315" s="44"/>
      <c r="FL315" s="44"/>
      <c r="FM315" s="45">
        <f t="shared" si="440"/>
        <v>0</v>
      </c>
      <c r="FN315" s="23"/>
    </row>
    <row r="316" spans="1:170" ht="16">
      <c r="A316" s="41">
        <v>42722</v>
      </c>
      <c r="B316" s="23"/>
      <c r="C316" s="54"/>
      <c r="D316" s="54"/>
      <c r="E316" s="54"/>
      <c r="F316" s="148"/>
      <c r="G316" s="149"/>
      <c r="H316" s="149"/>
      <c r="I316" s="411">
        <f t="shared" si="420"/>
        <v>0</v>
      </c>
      <c r="J316" s="23"/>
      <c r="K316" s="54"/>
      <c r="L316" s="54"/>
      <c r="M316" s="54"/>
      <c r="N316" s="148"/>
      <c r="O316" s="149"/>
      <c r="P316" s="149"/>
      <c r="Q316" s="411">
        <f t="shared" si="421"/>
        <v>0</v>
      </c>
      <c r="R316" s="23"/>
      <c r="S316" s="54"/>
      <c r="T316" s="54"/>
      <c r="U316" s="54"/>
      <c r="V316" s="148"/>
      <c r="W316" s="149"/>
      <c r="X316" s="149"/>
      <c r="Y316" s="411">
        <f t="shared" si="422"/>
        <v>0</v>
      </c>
      <c r="Z316" s="23"/>
      <c r="AA316" s="54"/>
      <c r="AB316" s="54"/>
      <c r="AC316" s="54"/>
      <c r="AD316" s="148"/>
      <c r="AE316" s="149"/>
      <c r="AF316" s="149"/>
      <c r="AG316" s="411">
        <f t="shared" si="423"/>
        <v>0</v>
      </c>
      <c r="AH316" s="23"/>
      <c r="AI316" s="54"/>
      <c r="AJ316" s="54"/>
      <c r="AK316" s="54"/>
      <c r="AL316" s="148"/>
      <c r="AM316" s="149"/>
      <c r="AN316" s="149"/>
      <c r="AO316" s="411">
        <f t="shared" si="1915"/>
        <v>0</v>
      </c>
      <c r="AP316" s="23"/>
      <c r="AQ316" s="54"/>
      <c r="AR316" s="54"/>
      <c r="AS316" s="54"/>
      <c r="AT316" s="148"/>
      <c r="AU316" s="149"/>
      <c r="AV316" s="149"/>
      <c r="AW316" s="411">
        <f t="shared" si="425"/>
        <v>0</v>
      </c>
      <c r="AX316" s="23"/>
      <c r="AY316" s="54"/>
      <c r="AZ316" s="54"/>
      <c r="BA316" s="54"/>
      <c r="BB316" s="148"/>
      <c r="BC316" s="149"/>
      <c r="BD316" s="149"/>
      <c r="BE316" s="411">
        <f t="shared" si="426"/>
        <v>0</v>
      </c>
      <c r="BF316" s="23"/>
      <c r="BG316" s="54"/>
      <c r="BH316" s="54"/>
      <c r="BI316" s="54"/>
      <c r="BJ316" s="148"/>
      <c r="BK316" s="149"/>
      <c r="BL316" s="149"/>
      <c r="BM316" s="411">
        <f t="shared" si="427"/>
        <v>0</v>
      </c>
      <c r="BN316" s="23"/>
      <c r="BO316" s="54"/>
      <c r="BP316" s="54"/>
      <c r="BQ316" s="54"/>
      <c r="BR316" s="148"/>
      <c r="BS316" s="149"/>
      <c r="BT316" s="149"/>
      <c r="BU316" s="411">
        <f t="shared" si="1616"/>
        <v>0</v>
      </c>
      <c r="BV316" s="23"/>
      <c r="BW316" s="54"/>
      <c r="BX316" s="54"/>
      <c r="BY316" s="54"/>
      <c r="BZ316" s="148"/>
      <c r="CA316" s="149"/>
      <c r="CB316" s="149"/>
      <c r="CC316" s="411">
        <f t="shared" si="429"/>
        <v>0</v>
      </c>
      <c r="CD316" s="23"/>
      <c r="CE316" s="54"/>
      <c r="CF316" s="54"/>
      <c r="CG316" s="54"/>
      <c r="CH316" s="148"/>
      <c r="CI316" s="149"/>
      <c r="CJ316" s="149"/>
      <c r="CK316" s="411">
        <f t="shared" si="430"/>
        <v>0</v>
      </c>
      <c r="CL316" s="23"/>
      <c r="CM316" s="54"/>
      <c r="CN316" s="54"/>
      <c r="CO316" s="54"/>
      <c r="CP316" s="148"/>
      <c r="CQ316" s="149"/>
      <c r="CR316" s="149"/>
      <c r="CS316" s="411">
        <f t="shared" si="431"/>
        <v>0</v>
      </c>
      <c r="CT316" s="23"/>
      <c r="CU316" s="54"/>
      <c r="CV316" s="54"/>
      <c r="CW316" s="54"/>
      <c r="CX316" s="148"/>
      <c r="CY316" s="149"/>
      <c r="CZ316" s="149"/>
      <c r="DA316" s="411">
        <f t="shared" si="1625"/>
        <v>0</v>
      </c>
      <c r="DB316" s="23"/>
      <c r="DC316" s="54"/>
      <c r="DD316" s="54"/>
      <c r="DE316" s="54"/>
      <c r="DF316" s="148"/>
      <c r="DG316" s="149"/>
      <c r="DH316" s="149"/>
      <c r="DI316" s="411">
        <f t="shared" si="433"/>
        <v>0</v>
      </c>
      <c r="DJ316" s="23"/>
      <c r="DK316" s="54"/>
      <c r="DL316" s="54"/>
      <c r="DM316" s="54"/>
      <c r="DN316" s="148"/>
      <c r="DO316" s="149"/>
      <c r="DP316" s="149"/>
      <c r="DQ316" s="411">
        <f t="shared" si="434"/>
        <v>0</v>
      </c>
      <c r="DR316" s="23"/>
      <c r="DS316" s="54"/>
      <c r="DT316" s="54"/>
      <c r="DU316" s="54"/>
      <c r="DV316" s="148"/>
      <c r="DW316" s="149"/>
      <c r="DX316" s="149"/>
      <c r="DY316" s="411">
        <f t="shared" si="435"/>
        <v>0</v>
      </c>
      <c r="DZ316" s="23"/>
      <c r="EA316" s="54"/>
      <c r="EB316" s="54"/>
      <c r="EC316" s="54"/>
      <c r="ED316" s="148"/>
      <c r="EE316" s="149"/>
      <c r="EF316" s="149"/>
      <c r="EG316" s="411">
        <f t="shared" si="436"/>
        <v>0</v>
      </c>
      <c r="EH316" s="23"/>
      <c r="EI316" s="54"/>
      <c r="EJ316" s="54"/>
      <c r="EK316" s="54"/>
      <c r="EL316" s="148"/>
      <c r="EM316" s="149"/>
      <c r="EN316" s="149"/>
      <c r="EO316" s="411">
        <f t="shared" si="840"/>
        <v>0</v>
      </c>
      <c r="EP316" s="23"/>
      <c r="EQ316" s="54"/>
      <c r="ER316" s="54"/>
      <c r="ES316" s="54"/>
      <c r="ET316" s="148"/>
      <c r="EU316" s="149"/>
      <c r="EV316" s="149"/>
      <c r="EW316" s="411">
        <f t="shared" si="438"/>
        <v>0</v>
      </c>
      <c r="EX316" s="23"/>
      <c r="EY316" s="54"/>
      <c r="EZ316" s="54"/>
      <c r="FA316" s="54"/>
      <c r="FB316" s="148"/>
      <c r="FC316" s="149"/>
      <c r="FD316" s="149"/>
      <c r="FE316" s="411">
        <f t="shared" si="439"/>
        <v>0</v>
      </c>
      <c r="FF316" s="23"/>
      <c r="FG316" s="54"/>
      <c r="FH316" s="54"/>
      <c r="FI316" s="54"/>
      <c r="FJ316" s="148"/>
      <c r="FK316" s="149"/>
      <c r="FL316" s="149"/>
      <c r="FM316" s="411">
        <f t="shared" si="440"/>
        <v>0</v>
      </c>
      <c r="FN316" s="23"/>
    </row>
    <row r="317" spans="1:170" ht="16">
      <c r="A317" s="41">
        <v>42723</v>
      </c>
      <c r="B317" s="23"/>
      <c r="C317" s="54"/>
      <c r="D317" s="54"/>
      <c r="E317" s="54"/>
      <c r="F317" s="148"/>
      <c r="G317" s="149"/>
      <c r="H317" s="149"/>
      <c r="I317" s="411">
        <f t="shared" si="420"/>
        <v>0</v>
      </c>
      <c r="J317" s="23"/>
      <c r="K317" s="54"/>
      <c r="L317" s="54"/>
      <c r="M317" s="54"/>
      <c r="N317" s="148"/>
      <c r="O317" s="149"/>
      <c r="P317" s="149"/>
      <c r="Q317" s="411">
        <f t="shared" si="421"/>
        <v>0</v>
      </c>
      <c r="R317" s="23"/>
      <c r="S317" s="54"/>
      <c r="T317" s="54"/>
      <c r="U317" s="54"/>
      <c r="V317" s="148"/>
      <c r="W317" s="149"/>
      <c r="X317" s="149"/>
      <c r="Y317" s="411">
        <f t="shared" si="422"/>
        <v>0</v>
      </c>
      <c r="Z317" s="23"/>
      <c r="AA317" s="54"/>
      <c r="AB317" s="54"/>
      <c r="AC317" s="54"/>
      <c r="AD317" s="148"/>
      <c r="AE317" s="149"/>
      <c r="AF317" s="149"/>
      <c r="AG317" s="411">
        <f t="shared" si="423"/>
        <v>0</v>
      </c>
      <c r="AH317" s="23"/>
      <c r="AI317" s="54"/>
      <c r="AJ317" s="54"/>
      <c r="AK317" s="54"/>
      <c r="AL317" s="148"/>
      <c r="AM317" s="149"/>
      <c r="AN317" s="149"/>
      <c r="AO317" s="411">
        <f t="shared" si="1915"/>
        <v>0</v>
      </c>
      <c r="AP317" s="23"/>
      <c r="AQ317" s="54"/>
      <c r="AR317" s="54"/>
      <c r="AS317" s="54"/>
      <c r="AT317" s="151"/>
      <c r="AU317" s="149"/>
      <c r="AV317" s="149"/>
      <c r="AW317" s="411">
        <f t="shared" si="425"/>
        <v>0</v>
      </c>
      <c r="AX317" s="23"/>
      <c r="AY317" s="54"/>
      <c r="AZ317" s="54"/>
      <c r="BA317" s="54"/>
      <c r="BB317" s="148"/>
      <c r="BC317" s="149"/>
      <c r="BD317" s="149"/>
      <c r="BE317" s="411">
        <f t="shared" si="426"/>
        <v>0</v>
      </c>
      <c r="BF317" s="23"/>
      <c r="BG317" s="54"/>
      <c r="BH317" s="54"/>
      <c r="BI317" s="54"/>
      <c r="BJ317" s="148"/>
      <c r="BK317" s="149"/>
      <c r="BL317" s="149"/>
      <c r="BM317" s="411">
        <f t="shared" si="427"/>
        <v>0</v>
      </c>
      <c r="BN317" s="23"/>
      <c r="BO317" s="54"/>
      <c r="BP317" s="54"/>
      <c r="BQ317" s="54"/>
      <c r="BR317" s="148"/>
      <c r="BS317" s="149"/>
      <c r="BT317" s="149"/>
      <c r="BU317" s="411">
        <f t="shared" si="1616"/>
        <v>0</v>
      </c>
      <c r="BV317" s="23"/>
      <c r="BW317" s="54"/>
      <c r="BX317" s="54"/>
      <c r="BY317" s="54"/>
      <c r="BZ317" s="148"/>
      <c r="CA317" s="149"/>
      <c r="CB317" s="149"/>
      <c r="CC317" s="411">
        <f t="shared" si="429"/>
        <v>0</v>
      </c>
      <c r="CD317" s="23"/>
      <c r="CE317" s="54"/>
      <c r="CF317" s="54"/>
      <c r="CG317" s="54"/>
      <c r="CH317" s="148"/>
      <c r="CI317" s="149"/>
      <c r="CJ317" s="149"/>
      <c r="CK317" s="411">
        <f t="shared" si="430"/>
        <v>0</v>
      </c>
      <c r="CL317" s="23"/>
      <c r="CM317" s="54"/>
      <c r="CN317" s="54"/>
      <c r="CO317" s="54"/>
      <c r="CP317" s="148"/>
      <c r="CQ317" s="149"/>
      <c r="CR317" s="149"/>
      <c r="CS317" s="411">
        <f t="shared" si="431"/>
        <v>0</v>
      </c>
      <c r="CT317" s="23"/>
      <c r="CU317" s="54"/>
      <c r="CV317" s="54"/>
      <c r="CW317" s="54"/>
      <c r="CX317" s="148"/>
      <c r="CY317" s="149"/>
      <c r="CZ317" s="149"/>
      <c r="DA317" s="411">
        <f t="shared" si="1625"/>
        <v>0</v>
      </c>
      <c r="DB317" s="23"/>
      <c r="DC317" s="54"/>
      <c r="DD317" s="54"/>
      <c r="DE317" s="54"/>
      <c r="DF317" s="148"/>
      <c r="DG317" s="149"/>
      <c r="DH317" s="149"/>
      <c r="DI317" s="411">
        <f t="shared" si="433"/>
        <v>0</v>
      </c>
      <c r="DJ317" s="23"/>
      <c r="DK317" s="54"/>
      <c r="DL317" s="54"/>
      <c r="DM317" s="54"/>
      <c r="DN317" s="148"/>
      <c r="DO317" s="149"/>
      <c r="DP317" s="149"/>
      <c r="DQ317" s="411">
        <f t="shared" si="434"/>
        <v>0</v>
      </c>
      <c r="DR317" s="23"/>
      <c r="DS317" s="54"/>
      <c r="DT317" s="54"/>
      <c r="DU317" s="54"/>
      <c r="DV317" s="148"/>
      <c r="DW317" s="149"/>
      <c r="DX317" s="149"/>
      <c r="DY317" s="411">
        <f t="shared" si="435"/>
        <v>0</v>
      </c>
      <c r="DZ317" s="23"/>
      <c r="EA317" s="54"/>
      <c r="EB317" s="54"/>
      <c r="EC317" s="54"/>
      <c r="ED317" s="148"/>
      <c r="EE317" s="149"/>
      <c r="EF317" s="149"/>
      <c r="EG317" s="411">
        <f t="shared" si="436"/>
        <v>0</v>
      </c>
      <c r="EH317" s="23"/>
      <c r="EI317" s="54"/>
      <c r="EJ317" s="54"/>
      <c r="EK317" s="54"/>
      <c r="EL317" s="148"/>
      <c r="EM317" s="149"/>
      <c r="EN317" s="149"/>
      <c r="EO317" s="411">
        <f t="shared" si="840"/>
        <v>0</v>
      </c>
      <c r="EP317" s="23"/>
      <c r="EQ317" s="54"/>
      <c r="ER317" s="54"/>
      <c r="ES317" s="54"/>
      <c r="ET317" s="148"/>
      <c r="EU317" s="149"/>
      <c r="EV317" s="149"/>
      <c r="EW317" s="411">
        <f t="shared" si="438"/>
        <v>0</v>
      </c>
      <c r="EX317" s="23"/>
      <c r="EY317" s="54"/>
      <c r="EZ317" s="54"/>
      <c r="FA317" s="54"/>
      <c r="FB317" s="148"/>
      <c r="FC317" s="149"/>
      <c r="FD317" s="149"/>
      <c r="FE317" s="411">
        <f t="shared" si="439"/>
        <v>0</v>
      </c>
      <c r="FF317" s="23"/>
      <c r="FG317" s="54"/>
      <c r="FH317" s="54"/>
      <c r="FI317" s="54"/>
      <c r="FJ317" s="148"/>
      <c r="FK317" s="149"/>
      <c r="FL317" s="149"/>
      <c r="FM317" s="411">
        <f t="shared" si="440"/>
        <v>0</v>
      </c>
      <c r="FN317" s="23"/>
    </row>
    <row r="318" spans="1:170" ht="16">
      <c r="A318" s="41">
        <v>42724</v>
      </c>
      <c r="B318" s="23"/>
      <c r="C318" s="54"/>
      <c r="D318" s="54"/>
      <c r="E318" s="54"/>
      <c r="F318" s="148"/>
      <c r="G318" s="149"/>
      <c r="H318" s="149"/>
      <c r="I318" s="411">
        <f t="shared" si="420"/>
        <v>0</v>
      </c>
      <c r="J318" s="23"/>
      <c r="K318" s="54"/>
      <c r="L318" s="54"/>
      <c r="M318" s="54"/>
      <c r="N318" s="148"/>
      <c r="O318" s="149"/>
      <c r="P318" s="149"/>
      <c r="Q318" s="411">
        <f t="shared" si="421"/>
        <v>0</v>
      </c>
      <c r="R318" s="23"/>
      <c r="S318" s="54"/>
      <c r="T318" s="54"/>
      <c r="U318" s="54"/>
      <c r="V318" s="148"/>
      <c r="W318" s="149"/>
      <c r="X318" s="149"/>
      <c r="Y318" s="411">
        <f t="shared" si="422"/>
        <v>0</v>
      </c>
      <c r="Z318" s="23"/>
      <c r="AA318" s="54"/>
      <c r="AB318" s="54"/>
      <c r="AC318" s="54"/>
      <c r="AD318" s="148"/>
      <c r="AE318" s="149"/>
      <c r="AF318" s="149"/>
      <c r="AG318" s="411">
        <f t="shared" si="423"/>
        <v>0</v>
      </c>
      <c r="AH318" s="23"/>
      <c r="AI318" s="54"/>
      <c r="AJ318" s="54"/>
      <c r="AK318" s="54"/>
      <c r="AL318" s="148"/>
      <c r="AM318" s="149"/>
      <c r="AN318" s="149"/>
      <c r="AO318" s="411">
        <f t="shared" si="1915"/>
        <v>0</v>
      </c>
      <c r="AP318" s="23"/>
      <c r="AQ318" s="54"/>
      <c r="AR318" s="54"/>
      <c r="AS318" s="54"/>
      <c r="AT318" s="148"/>
      <c r="AU318" s="149"/>
      <c r="AV318" s="149"/>
      <c r="AW318" s="411">
        <f t="shared" si="425"/>
        <v>0</v>
      </c>
      <c r="AX318" s="23"/>
      <c r="AY318" s="54"/>
      <c r="AZ318" s="54"/>
      <c r="BA318" s="54"/>
      <c r="BB318" s="148"/>
      <c r="BC318" s="149"/>
      <c r="BD318" s="149"/>
      <c r="BE318" s="411">
        <f t="shared" si="426"/>
        <v>0</v>
      </c>
      <c r="BF318" s="23"/>
      <c r="BG318" s="54"/>
      <c r="BH318" s="54"/>
      <c r="BI318" s="54"/>
      <c r="BJ318" s="148"/>
      <c r="BK318" s="149"/>
      <c r="BL318" s="149"/>
      <c r="BM318" s="411">
        <f t="shared" si="427"/>
        <v>0</v>
      </c>
      <c r="BN318" s="23"/>
      <c r="BO318" s="54"/>
      <c r="BP318" s="54"/>
      <c r="BQ318" s="54"/>
      <c r="BR318" s="148"/>
      <c r="BS318" s="149"/>
      <c r="BT318" s="149"/>
      <c r="BU318" s="411">
        <f t="shared" si="1616"/>
        <v>0</v>
      </c>
      <c r="BV318" s="23"/>
      <c r="BW318" s="54"/>
      <c r="BX318" s="54"/>
      <c r="BY318" s="54"/>
      <c r="BZ318" s="148"/>
      <c r="CA318" s="149"/>
      <c r="CB318" s="149"/>
      <c r="CC318" s="411">
        <f t="shared" si="429"/>
        <v>0</v>
      </c>
      <c r="CD318" s="23"/>
      <c r="CE318" s="54"/>
      <c r="CF318" s="54"/>
      <c r="CG318" s="54"/>
      <c r="CH318" s="148"/>
      <c r="CI318" s="149"/>
      <c r="CJ318" s="149"/>
      <c r="CK318" s="411">
        <f t="shared" si="430"/>
        <v>0</v>
      </c>
      <c r="CL318" s="23"/>
      <c r="CM318" s="54"/>
      <c r="CN318" s="54"/>
      <c r="CO318" s="54"/>
      <c r="CP318" s="148"/>
      <c r="CQ318" s="149"/>
      <c r="CR318" s="149"/>
      <c r="CS318" s="411">
        <f t="shared" si="431"/>
        <v>0</v>
      </c>
      <c r="CT318" s="23"/>
      <c r="CU318" s="54"/>
      <c r="CV318" s="54"/>
      <c r="CW318" s="54"/>
      <c r="CX318" s="148"/>
      <c r="CY318" s="149"/>
      <c r="CZ318" s="149"/>
      <c r="DA318" s="411">
        <f t="shared" si="1625"/>
        <v>0</v>
      </c>
      <c r="DB318" s="23"/>
      <c r="DC318" s="54"/>
      <c r="DD318" s="54"/>
      <c r="DE318" s="54"/>
      <c r="DF318" s="151"/>
      <c r="DG318" s="149"/>
      <c r="DH318" s="149"/>
      <c r="DI318" s="411">
        <f t="shared" si="433"/>
        <v>0</v>
      </c>
      <c r="DJ318" s="23"/>
      <c r="DK318" s="54"/>
      <c r="DL318" s="54"/>
      <c r="DM318" s="54"/>
      <c r="DN318" s="148"/>
      <c r="DO318" s="149"/>
      <c r="DP318" s="149"/>
      <c r="DQ318" s="411">
        <f t="shared" si="434"/>
        <v>0</v>
      </c>
      <c r="DR318" s="23"/>
      <c r="DS318" s="54"/>
      <c r="DT318" s="54"/>
      <c r="DU318" s="54"/>
      <c r="DV318" s="148"/>
      <c r="DW318" s="149"/>
      <c r="DX318" s="149"/>
      <c r="DY318" s="411">
        <f t="shared" si="435"/>
        <v>0</v>
      </c>
      <c r="DZ318" s="23"/>
      <c r="EA318" s="54"/>
      <c r="EB318" s="54"/>
      <c r="EC318" s="54"/>
      <c r="ED318" s="148"/>
      <c r="EE318" s="149"/>
      <c r="EF318" s="149"/>
      <c r="EG318" s="411">
        <f t="shared" si="436"/>
        <v>0</v>
      </c>
      <c r="EH318" s="23"/>
      <c r="EI318" s="54"/>
      <c r="EJ318" s="54"/>
      <c r="EK318" s="54"/>
      <c r="EL318" s="148"/>
      <c r="EM318" s="149"/>
      <c r="EN318" s="149"/>
      <c r="EO318" s="411">
        <f t="shared" si="840"/>
        <v>0</v>
      </c>
      <c r="EP318" s="23"/>
      <c r="EQ318" s="54"/>
      <c r="ER318" s="54"/>
      <c r="ES318" s="54"/>
      <c r="ET318" s="148"/>
      <c r="EU318" s="149"/>
      <c r="EV318" s="149"/>
      <c r="EW318" s="411">
        <f t="shared" si="438"/>
        <v>0</v>
      </c>
      <c r="EX318" s="23"/>
      <c r="EY318" s="54"/>
      <c r="EZ318" s="54"/>
      <c r="FA318" s="54"/>
      <c r="FB318" s="148"/>
      <c r="FC318" s="149"/>
      <c r="FD318" s="149"/>
      <c r="FE318" s="411">
        <f t="shared" si="439"/>
        <v>0</v>
      </c>
      <c r="FF318" s="23"/>
      <c r="FG318" s="54"/>
      <c r="FH318" s="54"/>
      <c r="FI318" s="54"/>
      <c r="FJ318" s="148"/>
      <c r="FK318" s="149"/>
      <c r="FL318" s="149"/>
      <c r="FM318" s="411">
        <f t="shared" si="440"/>
        <v>0</v>
      </c>
      <c r="FN318" s="23"/>
    </row>
    <row r="319" spans="1:170" ht="16">
      <c r="A319" s="48" t="s">
        <v>42</v>
      </c>
      <c r="B319" s="23"/>
      <c r="C319" s="49">
        <f t="shared" ref="C319:E319" si="2693">SUM(C314:C318)</f>
        <v>0</v>
      </c>
      <c r="D319" s="49">
        <f t="shared" si="2693"/>
        <v>0</v>
      </c>
      <c r="E319" s="49">
        <f t="shared" si="2693"/>
        <v>0</v>
      </c>
      <c r="F319" s="50">
        <f>IFERROR(SUM(D319/E319),0)</f>
        <v>0</v>
      </c>
      <c r="G319" s="51">
        <f t="shared" ref="G319:H319" si="2694">SUM(G314:G318)</f>
        <v>0</v>
      </c>
      <c r="H319" s="51">
        <f t="shared" si="2694"/>
        <v>0</v>
      </c>
      <c r="I319" s="52">
        <f t="shared" si="420"/>
        <v>0</v>
      </c>
      <c r="J319" s="23"/>
      <c r="K319" s="49">
        <f t="shared" ref="K319:M319" si="2695">SUM(K314:K318)</f>
        <v>0</v>
      </c>
      <c r="L319" s="49">
        <f t="shared" si="2695"/>
        <v>0</v>
      </c>
      <c r="M319" s="49">
        <f t="shared" si="2695"/>
        <v>0</v>
      </c>
      <c r="N319" s="50">
        <f>IFERROR(SUM(L319/M319),0)</f>
        <v>0</v>
      </c>
      <c r="O319" s="51">
        <f t="shared" ref="O319:P319" si="2696">SUM(O314:O318)</f>
        <v>0</v>
      </c>
      <c r="P319" s="51">
        <f t="shared" si="2696"/>
        <v>0</v>
      </c>
      <c r="Q319" s="52">
        <f t="shared" si="421"/>
        <v>0</v>
      </c>
      <c r="R319" s="23"/>
      <c r="S319" s="49">
        <f t="shared" ref="S319:U319" si="2697">SUM(S314:S318)</f>
        <v>0</v>
      </c>
      <c r="T319" s="49">
        <f t="shared" si="2697"/>
        <v>0</v>
      </c>
      <c r="U319" s="49">
        <f t="shared" si="2697"/>
        <v>0</v>
      </c>
      <c r="V319" s="50">
        <f>IFERROR(SUM(T319/U319),0)</f>
        <v>0</v>
      </c>
      <c r="W319" s="51">
        <f t="shared" ref="W319:X319" si="2698">SUM(W314:W318)</f>
        <v>0</v>
      </c>
      <c r="X319" s="51">
        <f t="shared" si="2698"/>
        <v>0</v>
      </c>
      <c r="Y319" s="52">
        <f t="shared" si="422"/>
        <v>0</v>
      </c>
      <c r="Z319" s="23"/>
      <c r="AA319" s="49">
        <f t="shared" ref="AA319:AC319" si="2699">SUM(AA314:AA318)</f>
        <v>0</v>
      </c>
      <c r="AB319" s="49">
        <f t="shared" si="2699"/>
        <v>0</v>
      </c>
      <c r="AC319" s="49">
        <f t="shared" si="2699"/>
        <v>0</v>
      </c>
      <c r="AD319" s="50">
        <f>IFERROR(SUM(AB319/AC319),0)</f>
        <v>0</v>
      </c>
      <c r="AE319" s="51">
        <f t="shared" ref="AE319:AF319" si="2700">SUM(AE314:AE318)</f>
        <v>0</v>
      </c>
      <c r="AF319" s="51">
        <f t="shared" si="2700"/>
        <v>0</v>
      </c>
      <c r="AG319" s="52">
        <f t="shared" si="423"/>
        <v>0</v>
      </c>
      <c r="AH319" s="23"/>
      <c r="AI319" s="49">
        <f t="shared" ref="AI319:AK319" si="2701">SUM(AI314:AI318)</f>
        <v>0</v>
      </c>
      <c r="AJ319" s="49">
        <f t="shared" si="2701"/>
        <v>0</v>
      </c>
      <c r="AK319" s="49">
        <f t="shared" si="2701"/>
        <v>0</v>
      </c>
      <c r="AL319" s="50">
        <f>IFERROR(SUM(AJ319/AK319),0)</f>
        <v>0</v>
      </c>
      <c r="AM319" s="51">
        <f t="shared" ref="AM319:AN319" si="2702">SUM(AM314:AM318)</f>
        <v>0</v>
      </c>
      <c r="AN319" s="51">
        <f t="shared" si="2702"/>
        <v>0</v>
      </c>
      <c r="AO319" s="52">
        <f t="shared" si="1915"/>
        <v>0</v>
      </c>
      <c r="AP319" s="23"/>
      <c r="AQ319" s="49">
        <f t="shared" ref="AQ319:AS319" si="2703">SUM(AQ314:AQ318)</f>
        <v>0</v>
      </c>
      <c r="AR319" s="49">
        <f t="shared" si="2703"/>
        <v>0</v>
      </c>
      <c r="AS319" s="49">
        <f t="shared" si="2703"/>
        <v>0</v>
      </c>
      <c r="AT319" s="50">
        <f>IFERROR(SUM(AR319/AS319),0)</f>
        <v>0</v>
      </c>
      <c r="AU319" s="51">
        <f t="shared" ref="AU319:AV319" si="2704">SUM(AU314:AU318)</f>
        <v>0</v>
      </c>
      <c r="AV319" s="51">
        <f t="shared" si="2704"/>
        <v>0</v>
      </c>
      <c r="AW319" s="52">
        <f t="shared" si="425"/>
        <v>0</v>
      </c>
      <c r="AX319" s="23"/>
      <c r="AY319" s="49">
        <f t="shared" ref="AY319:BA319" si="2705">SUM(AY314:AY318)</f>
        <v>0</v>
      </c>
      <c r="AZ319" s="49">
        <f t="shared" si="2705"/>
        <v>0</v>
      </c>
      <c r="BA319" s="49">
        <f t="shared" si="2705"/>
        <v>0</v>
      </c>
      <c r="BB319" s="50">
        <f>IFERROR(SUM(AZ319/BA319),0)</f>
        <v>0</v>
      </c>
      <c r="BC319" s="51">
        <f t="shared" ref="BC319:BD319" si="2706">SUM(BC314:BC318)</f>
        <v>0</v>
      </c>
      <c r="BD319" s="51">
        <f t="shared" si="2706"/>
        <v>0</v>
      </c>
      <c r="BE319" s="52">
        <f t="shared" si="426"/>
        <v>0</v>
      </c>
      <c r="BF319" s="23"/>
      <c r="BG319" s="49">
        <f t="shared" ref="BG319:BI319" si="2707">SUM(BG314:BG318)</f>
        <v>0</v>
      </c>
      <c r="BH319" s="49">
        <f t="shared" si="2707"/>
        <v>0</v>
      </c>
      <c r="BI319" s="49">
        <f t="shared" si="2707"/>
        <v>0</v>
      </c>
      <c r="BJ319" s="50">
        <f>IFERROR(SUM(BH319/BI319),0)</f>
        <v>0</v>
      </c>
      <c r="BK319" s="51">
        <f t="shared" ref="BK319:BL319" si="2708">SUM(BK314:BK318)</f>
        <v>0</v>
      </c>
      <c r="BL319" s="51">
        <f t="shared" si="2708"/>
        <v>0</v>
      </c>
      <c r="BM319" s="52">
        <f t="shared" si="427"/>
        <v>0</v>
      </c>
      <c r="BN319" s="23"/>
      <c r="BO319" s="49">
        <f t="shared" ref="BO319:BQ319" si="2709">SUM(BO314:BO318)</f>
        <v>0</v>
      </c>
      <c r="BP319" s="49">
        <f t="shared" si="2709"/>
        <v>0</v>
      </c>
      <c r="BQ319" s="49">
        <f t="shared" si="2709"/>
        <v>0</v>
      </c>
      <c r="BR319" s="50">
        <f>IFERROR(SUM(BP319/BQ319),0)</f>
        <v>0</v>
      </c>
      <c r="BS319" s="51">
        <f t="shared" ref="BS319:BT319" si="2710">SUM(BS314:BS318)</f>
        <v>0</v>
      </c>
      <c r="BT319" s="51">
        <f t="shared" si="2710"/>
        <v>0</v>
      </c>
      <c r="BU319" s="52">
        <f t="shared" si="1616"/>
        <v>0</v>
      </c>
      <c r="BV319" s="23"/>
      <c r="BW319" s="49">
        <f t="shared" ref="BW319:BY319" si="2711">SUM(BW314:BW318)</f>
        <v>0</v>
      </c>
      <c r="BX319" s="49">
        <f t="shared" si="2711"/>
        <v>0</v>
      </c>
      <c r="BY319" s="49">
        <f t="shared" si="2711"/>
        <v>0</v>
      </c>
      <c r="BZ319" s="50">
        <f>IFERROR(SUM(BX319/BY319),0)</f>
        <v>0</v>
      </c>
      <c r="CA319" s="51">
        <f t="shared" ref="CA319:CB319" si="2712">SUM(CA314:CA318)</f>
        <v>0</v>
      </c>
      <c r="CB319" s="51">
        <f t="shared" si="2712"/>
        <v>0</v>
      </c>
      <c r="CC319" s="52">
        <f t="shared" si="429"/>
        <v>0</v>
      </c>
      <c r="CD319" s="23"/>
      <c r="CE319" s="49">
        <f t="shared" ref="CE319:CG319" si="2713">SUM(CE314:CE318)</f>
        <v>0</v>
      </c>
      <c r="CF319" s="49">
        <f t="shared" si="2713"/>
        <v>0</v>
      </c>
      <c r="CG319" s="49">
        <f t="shared" si="2713"/>
        <v>0</v>
      </c>
      <c r="CH319" s="50">
        <f>IFERROR(SUM(CF319/CG319),0)</f>
        <v>0</v>
      </c>
      <c r="CI319" s="51">
        <f t="shared" ref="CI319:CJ319" si="2714">SUM(CI314:CI318)</f>
        <v>0</v>
      </c>
      <c r="CJ319" s="51">
        <f t="shared" si="2714"/>
        <v>0</v>
      </c>
      <c r="CK319" s="52">
        <f t="shared" si="430"/>
        <v>0</v>
      </c>
      <c r="CL319" s="23"/>
      <c r="CM319" s="49">
        <f t="shared" ref="CM319:CO319" si="2715">SUM(CM314:CM318)</f>
        <v>0</v>
      </c>
      <c r="CN319" s="49">
        <f t="shared" si="2715"/>
        <v>0</v>
      </c>
      <c r="CO319" s="49">
        <f t="shared" si="2715"/>
        <v>0</v>
      </c>
      <c r="CP319" s="50">
        <f>IFERROR(SUM(CN319/CO319),0)</f>
        <v>0</v>
      </c>
      <c r="CQ319" s="51">
        <f t="shared" ref="CQ319:CR319" si="2716">SUM(CQ314:CQ318)</f>
        <v>0</v>
      </c>
      <c r="CR319" s="51">
        <f t="shared" si="2716"/>
        <v>0</v>
      </c>
      <c r="CS319" s="52">
        <f t="shared" si="431"/>
        <v>0</v>
      </c>
      <c r="CT319" s="23"/>
      <c r="CU319" s="49">
        <f t="shared" ref="CU319:CW319" si="2717">SUM(CU314:CU318)</f>
        <v>0</v>
      </c>
      <c r="CV319" s="49">
        <f t="shared" si="2717"/>
        <v>0</v>
      </c>
      <c r="CW319" s="49">
        <f t="shared" si="2717"/>
        <v>0</v>
      </c>
      <c r="CX319" s="50">
        <f>IFERROR(SUM(CV319/CW319),0)</f>
        <v>0</v>
      </c>
      <c r="CY319" s="51">
        <f t="shared" ref="CY319:CZ319" si="2718">SUM(CY314:CY318)</f>
        <v>0</v>
      </c>
      <c r="CZ319" s="51">
        <f t="shared" si="2718"/>
        <v>0</v>
      </c>
      <c r="DA319" s="52">
        <f t="shared" si="1625"/>
        <v>0</v>
      </c>
      <c r="DB319" s="23"/>
      <c r="DC319" s="49">
        <f t="shared" ref="DC319:DE319" si="2719">SUM(DC314:DC318)</f>
        <v>0</v>
      </c>
      <c r="DD319" s="49">
        <f t="shared" si="2719"/>
        <v>0</v>
      </c>
      <c r="DE319" s="49">
        <f t="shared" si="2719"/>
        <v>0</v>
      </c>
      <c r="DF319" s="50">
        <f>IFERROR(SUM(DD319/DE319),0)</f>
        <v>0</v>
      </c>
      <c r="DG319" s="51">
        <f t="shared" ref="DG319:DH319" si="2720">SUM(DG314:DG318)</f>
        <v>0</v>
      </c>
      <c r="DH319" s="51">
        <f t="shared" si="2720"/>
        <v>0</v>
      </c>
      <c r="DI319" s="52">
        <f t="shared" si="433"/>
        <v>0</v>
      </c>
      <c r="DJ319" s="23"/>
      <c r="DK319" s="49">
        <f t="shared" ref="DK319:DM319" si="2721">SUM(DK314:DK318)</f>
        <v>0</v>
      </c>
      <c r="DL319" s="49">
        <f t="shared" si="2721"/>
        <v>0</v>
      </c>
      <c r="DM319" s="49">
        <f t="shared" si="2721"/>
        <v>0</v>
      </c>
      <c r="DN319" s="50">
        <f>IFERROR(SUM(DL319/DM319),0)</f>
        <v>0</v>
      </c>
      <c r="DO319" s="51">
        <f t="shared" ref="DO319:DP319" si="2722">SUM(DO314:DO318)</f>
        <v>0</v>
      </c>
      <c r="DP319" s="51">
        <f t="shared" si="2722"/>
        <v>0</v>
      </c>
      <c r="DQ319" s="52">
        <f t="shared" si="434"/>
        <v>0</v>
      </c>
      <c r="DR319" s="23"/>
      <c r="DS319" s="49">
        <f t="shared" ref="DS319:DU319" si="2723">SUM(DS314:DS318)</f>
        <v>0</v>
      </c>
      <c r="DT319" s="49">
        <f t="shared" si="2723"/>
        <v>0</v>
      </c>
      <c r="DU319" s="49">
        <f t="shared" si="2723"/>
        <v>0</v>
      </c>
      <c r="DV319" s="50">
        <f>IFERROR(SUM(DT319/DU319),0)</f>
        <v>0</v>
      </c>
      <c r="DW319" s="51">
        <f t="shared" ref="DW319:DX319" si="2724">SUM(DW314:DW318)</f>
        <v>0</v>
      </c>
      <c r="DX319" s="51">
        <f t="shared" si="2724"/>
        <v>0</v>
      </c>
      <c r="DY319" s="52">
        <f t="shared" si="435"/>
        <v>0</v>
      </c>
      <c r="DZ319" s="23"/>
      <c r="EA319" s="49">
        <f t="shared" ref="EA319:EC319" si="2725">SUM(EA314:EA318)</f>
        <v>0</v>
      </c>
      <c r="EB319" s="49">
        <f t="shared" si="2725"/>
        <v>0</v>
      </c>
      <c r="EC319" s="49">
        <f t="shared" si="2725"/>
        <v>0</v>
      </c>
      <c r="ED319" s="50">
        <f>IFERROR(SUM(EB319/EC319),0)</f>
        <v>0</v>
      </c>
      <c r="EE319" s="51">
        <f t="shared" ref="EE319:EF319" si="2726">SUM(EE314:EE318)</f>
        <v>0</v>
      </c>
      <c r="EF319" s="51">
        <f t="shared" si="2726"/>
        <v>0</v>
      </c>
      <c r="EG319" s="52">
        <f t="shared" si="436"/>
        <v>0</v>
      </c>
      <c r="EH319" s="23"/>
      <c r="EI319" s="49">
        <f t="shared" ref="EI319:EK319" si="2727">SUM(EI314:EI318)</f>
        <v>0</v>
      </c>
      <c r="EJ319" s="49">
        <f t="shared" si="2727"/>
        <v>0</v>
      </c>
      <c r="EK319" s="49">
        <f t="shared" si="2727"/>
        <v>0</v>
      </c>
      <c r="EL319" s="50">
        <f>IFERROR(SUM(EJ319/EK319),0)</f>
        <v>0</v>
      </c>
      <c r="EM319" s="51">
        <f t="shared" ref="EM319:EN319" si="2728">SUM(EM314:EM318)</f>
        <v>0</v>
      </c>
      <c r="EN319" s="51">
        <f t="shared" si="2728"/>
        <v>0</v>
      </c>
      <c r="EO319" s="52">
        <f t="shared" si="840"/>
        <v>0</v>
      </c>
      <c r="EP319" s="23"/>
      <c r="EQ319" s="49">
        <f t="shared" ref="EQ319:ES319" si="2729">SUM(EQ314:EQ318)</f>
        <v>0</v>
      </c>
      <c r="ER319" s="49">
        <f t="shared" si="2729"/>
        <v>0</v>
      </c>
      <c r="ES319" s="49">
        <f t="shared" si="2729"/>
        <v>0</v>
      </c>
      <c r="ET319" s="50">
        <f>IFERROR(SUM(ER319/ES319),0)</f>
        <v>0</v>
      </c>
      <c r="EU319" s="51">
        <f t="shared" ref="EU319:EV319" si="2730">SUM(EU314:EU318)</f>
        <v>0</v>
      </c>
      <c r="EV319" s="51">
        <f t="shared" si="2730"/>
        <v>0</v>
      </c>
      <c r="EW319" s="52">
        <f t="shared" si="438"/>
        <v>0</v>
      </c>
      <c r="EX319" s="23"/>
      <c r="EY319" s="49">
        <f t="shared" ref="EY319:FA319" si="2731">SUM(EY314:EY318)</f>
        <v>0</v>
      </c>
      <c r="EZ319" s="49">
        <f t="shared" si="2731"/>
        <v>0</v>
      </c>
      <c r="FA319" s="49">
        <f t="shared" si="2731"/>
        <v>0</v>
      </c>
      <c r="FB319" s="50">
        <f>IFERROR(SUM(EZ319/FA319),0)</f>
        <v>0</v>
      </c>
      <c r="FC319" s="51">
        <f t="shared" ref="FC319:FD319" si="2732">SUM(FC314:FC318)</f>
        <v>0</v>
      </c>
      <c r="FD319" s="51">
        <f t="shared" si="2732"/>
        <v>0</v>
      </c>
      <c r="FE319" s="52">
        <f t="shared" si="439"/>
        <v>0</v>
      </c>
      <c r="FF319" s="23"/>
      <c r="FG319" s="49">
        <f t="shared" ref="FG319:FI319" si="2733">SUM(FG314:FG318)</f>
        <v>0</v>
      </c>
      <c r="FH319" s="49">
        <f t="shared" si="2733"/>
        <v>0</v>
      </c>
      <c r="FI319" s="49">
        <f t="shared" si="2733"/>
        <v>0</v>
      </c>
      <c r="FJ319" s="50">
        <f>IFERROR(SUM(FH319/FI319),0)</f>
        <v>0</v>
      </c>
      <c r="FK319" s="51">
        <f t="shared" ref="FK319:FL319" si="2734">SUM(FK314:FK318)</f>
        <v>0</v>
      </c>
      <c r="FL319" s="51">
        <f t="shared" si="2734"/>
        <v>0</v>
      </c>
      <c r="FM319" s="52">
        <f t="shared" si="440"/>
        <v>0</v>
      </c>
      <c r="FN319" s="23"/>
    </row>
    <row r="320" spans="1:170" ht="16">
      <c r="A320" s="41">
        <v>42727</v>
      </c>
      <c r="B320" s="23"/>
      <c r="C320" s="137"/>
      <c r="D320" s="137"/>
      <c r="E320" s="137"/>
      <c r="F320" s="43"/>
      <c r="G320" s="152"/>
      <c r="H320" s="152"/>
      <c r="I320" s="435">
        <f t="shared" si="420"/>
        <v>0</v>
      </c>
      <c r="J320" s="23"/>
      <c r="K320" s="42"/>
      <c r="L320" s="42"/>
      <c r="M320" s="42"/>
      <c r="N320" s="43"/>
      <c r="O320" s="44"/>
      <c r="P320" s="44"/>
      <c r="Q320" s="435">
        <f t="shared" si="421"/>
        <v>0</v>
      </c>
      <c r="R320" s="23"/>
      <c r="S320" s="137"/>
      <c r="T320" s="137"/>
      <c r="U320" s="137"/>
      <c r="V320" s="43"/>
      <c r="W320" s="152"/>
      <c r="X320" s="152"/>
      <c r="Y320" s="435">
        <f t="shared" si="422"/>
        <v>0</v>
      </c>
      <c r="Z320" s="23"/>
      <c r="AA320" s="137"/>
      <c r="AB320" s="137"/>
      <c r="AC320" s="137"/>
      <c r="AD320" s="43"/>
      <c r="AE320" s="152"/>
      <c r="AF320" s="152"/>
      <c r="AG320" s="435">
        <f t="shared" si="423"/>
        <v>0</v>
      </c>
      <c r="AH320" s="23"/>
      <c r="AI320" s="137"/>
      <c r="AJ320" s="137"/>
      <c r="AK320" s="137"/>
      <c r="AL320" s="43"/>
      <c r="AM320" s="152"/>
      <c r="AN320" s="152"/>
      <c r="AO320" s="435">
        <f t="shared" si="1915"/>
        <v>0</v>
      </c>
      <c r="AP320" s="23"/>
      <c r="AQ320" s="137"/>
      <c r="AR320" s="137"/>
      <c r="AS320" s="137"/>
      <c r="AT320" s="43"/>
      <c r="AU320" s="152"/>
      <c r="AV320" s="152"/>
      <c r="AW320" s="435">
        <f t="shared" si="425"/>
        <v>0</v>
      </c>
      <c r="AX320" s="23"/>
      <c r="AY320" s="42"/>
      <c r="AZ320" s="42"/>
      <c r="BA320" s="42"/>
      <c r="BB320" s="43"/>
      <c r="BC320" s="44"/>
      <c r="BD320" s="44"/>
      <c r="BE320" s="435">
        <f t="shared" si="426"/>
        <v>0</v>
      </c>
      <c r="BF320" s="23"/>
      <c r="BG320" s="137"/>
      <c r="BH320" s="137"/>
      <c r="BI320" s="137"/>
      <c r="BJ320" s="43"/>
      <c r="BK320" s="152"/>
      <c r="BL320" s="152"/>
      <c r="BM320" s="435">
        <f t="shared" si="427"/>
        <v>0</v>
      </c>
      <c r="BN320" s="23"/>
      <c r="BO320" s="137"/>
      <c r="BP320" s="137"/>
      <c r="BQ320" s="137"/>
      <c r="BR320" s="43"/>
      <c r="BS320" s="152"/>
      <c r="BT320" s="152"/>
      <c r="BU320" s="435">
        <f t="shared" si="1616"/>
        <v>0</v>
      </c>
      <c r="BV320" s="23"/>
      <c r="BW320" s="42"/>
      <c r="BX320" s="42"/>
      <c r="BY320" s="42"/>
      <c r="BZ320" s="43"/>
      <c r="CA320" s="44"/>
      <c r="CB320" s="44"/>
      <c r="CC320" s="435">
        <f t="shared" si="429"/>
        <v>0</v>
      </c>
      <c r="CD320" s="23"/>
      <c r="CE320" s="42"/>
      <c r="CF320" s="42"/>
      <c r="CG320" s="42"/>
      <c r="CH320" s="46"/>
      <c r="CI320" s="44"/>
      <c r="CJ320" s="44"/>
      <c r="CK320" s="435">
        <f t="shared" si="430"/>
        <v>0</v>
      </c>
      <c r="CL320" s="23"/>
      <c r="CM320" s="42"/>
      <c r="CN320" s="42"/>
      <c r="CO320" s="42"/>
      <c r="CP320" s="43"/>
      <c r="CQ320" s="44"/>
      <c r="CR320" s="44"/>
      <c r="CS320" s="435">
        <f t="shared" si="431"/>
        <v>0</v>
      </c>
      <c r="CT320" s="23"/>
      <c r="CU320" s="42"/>
      <c r="CV320" s="42"/>
      <c r="CW320" s="42"/>
      <c r="CX320" s="43"/>
      <c r="CY320" s="44"/>
      <c r="CZ320" s="44"/>
      <c r="DA320" s="435">
        <f t="shared" si="1625"/>
        <v>0</v>
      </c>
      <c r="DB320" s="23"/>
      <c r="DC320" s="42"/>
      <c r="DD320" s="42"/>
      <c r="DE320" s="42"/>
      <c r="DF320" s="43"/>
      <c r="DG320" s="44"/>
      <c r="DH320" s="44"/>
      <c r="DI320" s="435">
        <f t="shared" si="433"/>
        <v>0</v>
      </c>
      <c r="DJ320" s="23"/>
      <c r="DK320" s="42"/>
      <c r="DL320" s="42"/>
      <c r="DM320" s="42"/>
      <c r="DN320" s="43"/>
      <c r="DO320" s="44"/>
      <c r="DP320" s="44"/>
      <c r="DQ320" s="435">
        <f t="shared" si="434"/>
        <v>0</v>
      </c>
      <c r="DR320" s="23"/>
      <c r="DS320" s="137"/>
      <c r="DT320" s="137"/>
      <c r="DU320" s="137"/>
      <c r="DV320" s="43"/>
      <c r="DW320" s="152"/>
      <c r="DX320" s="152"/>
      <c r="DY320" s="435">
        <f t="shared" si="435"/>
        <v>0</v>
      </c>
      <c r="DZ320" s="23"/>
      <c r="EA320" s="137"/>
      <c r="EB320" s="137"/>
      <c r="EC320" s="137"/>
      <c r="ED320" s="43"/>
      <c r="EE320" s="152"/>
      <c r="EF320" s="152"/>
      <c r="EG320" s="435">
        <f t="shared" si="436"/>
        <v>0</v>
      </c>
      <c r="EH320" s="23"/>
      <c r="EI320" s="42"/>
      <c r="EJ320" s="42"/>
      <c r="EK320" s="42"/>
      <c r="EL320" s="43"/>
      <c r="EM320" s="44"/>
      <c r="EN320" s="44"/>
      <c r="EO320" s="435">
        <f t="shared" si="840"/>
        <v>0</v>
      </c>
      <c r="EP320" s="23"/>
      <c r="EQ320" s="137"/>
      <c r="ER320" s="137"/>
      <c r="ES320" s="137"/>
      <c r="ET320" s="43"/>
      <c r="EU320" s="152"/>
      <c r="EV320" s="152"/>
      <c r="EW320" s="435">
        <f t="shared" si="438"/>
        <v>0</v>
      </c>
      <c r="EX320" s="23"/>
      <c r="EY320" s="137"/>
      <c r="EZ320" s="137"/>
      <c r="FA320" s="137"/>
      <c r="FB320" s="43"/>
      <c r="FC320" s="152"/>
      <c r="FD320" s="152"/>
      <c r="FE320" s="435">
        <f t="shared" si="439"/>
        <v>0</v>
      </c>
      <c r="FF320" s="23"/>
      <c r="FG320" s="137"/>
      <c r="FH320" s="137"/>
      <c r="FI320" s="137"/>
      <c r="FJ320" s="43"/>
      <c r="FK320" s="152"/>
      <c r="FL320" s="152"/>
      <c r="FM320" s="435">
        <f t="shared" si="440"/>
        <v>0</v>
      </c>
      <c r="FN320" s="23"/>
    </row>
    <row r="321" spans="1:170" ht="16">
      <c r="A321" s="41">
        <v>42728</v>
      </c>
      <c r="B321" s="23"/>
      <c r="C321" s="137"/>
      <c r="D321" s="137"/>
      <c r="E321" s="137"/>
      <c r="F321" s="43"/>
      <c r="G321" s="152"/>
      <c r="H321" s="152"/>
      <c r="I321" s="435">
        <f t="shared" si="420"/>
        <v>0</v>
      </c>
      <c r="J321" s="23"/>
      <c r="K321" s="42"/>
      <c r="L321" s="42"/>
      <c r="M321" s="42"/>
      <c r="N321" s="43"/>
      <c r="O321" s="44"/>
      <c r="P321" s="44"/>
      <c r="Q321" s="435">
        <f t="shared" si="421"/>
        <v>0</v>
      </c>
      <c r="R321" s="23"/>
      <c r="S321" s="42"/>
      <c r="T321" s="42"/>
      <c r="U321" s="42"/>
      <c r="V321" s="43"/>
      <c r="W321" s="44"/>
      <c r="X321" s="44"/>
      <c r="Y321" s="435">
        <f t="shared" si="422"/>
        <v>0</v>
      </c>
      <c r="Z321" s="23"/>
      <c r="AA321" s="137"/>
      <c r="AB321" s="137"/>
      <c r="AC321" s="137"/>
      <c r="AD321" s="43"/>
      <c r="AE321" s="152"/>
      <c r="AF321" s="152"/>
      <c r="AG321" s="435">
        <f t="shared" si="423"/>
        <v>0</v>
      </c>
      <c r="AH321" s="23"/>
      <c r="AI321" s="42"/>
      <c r="AJ321" s="42"/>
      <c r="AK321" s="42"/>
      <c r="AL321" s="43"/>
      <c r="AM321" s="44"/>
      <c r="AN321" s="44"/>
      <c r="AO321" s="435">
        <f t="shared" si="1915"/>
        <v>0</v>
      </c>
      <c r="AP321" s="23"/>
      <c r="AQ321" s="42"/>
      <c r="AR321" s="42"/>
      <c r="AS321" s="42"/>
      <c r="AT321" s="43"/>
      <c r="AU321" s="44"/>
      <c r="AV321" s="44"/>
      <c r="AW321" s="435">
        <f t="shared" si="425"/>
        <v>0</v>
      </c>
      <c r="AX321" s="23"/>
      <c r="AY321" s="42"/>
      <c r="AZ321" s="42"/>
      <c r="BA321" s="42"/>
      <c r="BB321" s="43"/>
      <c r="BC321" s="44"/>
      <c r="BD321" s="44"/>
      <c r="BE321" s="435">
        <f t="shared" si="426"/>
        <v>0</v>
      </c>
      <c r="BF321" s="23"/>
      <c r="BG321" s="42"/>
      <c r="BH321" s="42"/>
      <c r="BI321" s="42"/>
      <c r="BJ321" s="43"/>
      <c r="BK321" s="44"/>
      <c r="BL321" s="44"/>
      <c r="BM321" s="435">
        <f t="shared" si="427"/>
        <v>0</v>
      </c>
      <c r="BN321" s="23"/>
      <c r="BO321" s="42"/>
      <c r="BP321" s="42"/>
      <c r="BQ321" s="42"/>
      <c r="BR321" s="43"/>
      <c r="BS321" s="44"/>
      <c r="BT321" s="44"/>
      <c r="BU321" s="435">
        <f t="shared" si="1616"/>
        <v>0</v>
      </c>
      <c r="BV321" s="23"/>
      <c r="BW321" s="42"/>
      <c r="BX321" s="42"/>
      <c r="BY321" s="42"/>
      <c r="BZ321" s="43"/>
      <c r="CA321" s="44"/>
      <c r="CB321" s="44"/>
      <c r="CC321" s="435">
        <f t="shared" si="429"/>
        <v>0</v>
      </c>
      <c r="CD321" s="23"/>
      <c r="CE321" s="137"/>
      <c r="CF321" s="137"/>
      <c r="CG321" s="137"/>
      <c r="CH321" s="43"/>
      <c r="CI321" s="152"/>
      <c r="CJ321" s="152"/>
      <c r="CK321" s="435">
        <f t="shared" si="430"/>
        <v>0</v>
      </c>
      <c r="CL321" s="23"/>
      <c r="CM321" s="137"/>
      <c r="CN321" s="137"/>
      <c r="CO321" s="137"/>
      <c r="CP321" s="43"/>
      <c r="CQ321" s="152"/>
      <c r="CR321" s="152"/>
      <c r="CS321" s="435">
        <f t="shared" si="431"/>
        <v>0</v>
      </c>
      <c r="CT321" s="23"/>
      <c r="CU321" s="42"/>
      <c r="CV321" s="42"/>
      <c r="CW321" s="42"/>
      <c r="CX321" s="43"/>
      <c r="CY321" s="44"/>
      <c r="CZ321" s="44"/>
      <c r="DA321" s="435">
        <f t="shared" si="1625"/>
        <v>0</v>
      </c>
      <c r="DB321" s="23"/>
      <c r="DC321" s="42"/>
      <c r="DD321" s="42"/>
      <c r="DE321" s="42"/>
      <c r="DF321" s="43"/>
      <c r="DG321" s="44"/>
      <c r="DH321" s="44"/>
      <c r="DI321" s="435">
        <f t="shared" si="433"/>
        <v>0</v>
      </c>
      <c r="DJ321" s="23"/>
      <c r="DK321" s="42"/>
      <c r="DL321" s="42"/>
      <c r="DM321" s="42"/>
      <c r="DN321" s="43"/>
      <c r="DO321" s="44"/>
      <c r="DP321" s="44"/>
      <c r="DQ321" s="435">
        <f t="shared" si="434"/>
        <v>0</v>
      </c>
      <c r="DR321" s="23"/>
      <c r="DS321" s="42"/>
      <c r="DT321" s="42"/>
      <c r="DU321" s="42"/>
      <c r="DV321" s="43"/>
      <c r="DW321" s="44"/>
      <c r="DX321" s="44"/>
      <c r="DY321" s="435">
        <f t="shared" si="435"/>
        <v>0</v>
      </c>
      <c r="DZ321" s="23"/>
      <c r="EA321" s="42"/>
      <c r="EB321" s="42"/>
      <c r="EC321" s="42"/>
      <c r="ED321" s="43"/>
      <c r="EE321" s="44"/>
      <c r="EF321" s="44"/>
      <c r="EG321" s="435">
        <f t="shared" si="436"/>
        <v>0</v>
      </c>
      <c r="EH321" s="23"/>
      <c r="EI321" s="42"/>
      <c r="EJ321" s="42"/>
      <c r="EK321" s="42"/>
      <c r="EL321" s="43"/>
      <c r="EM321" s="44"/>
      <c r="EN321" s="44"/>
      <c r="EO321" s="435">
        <f t="shared" si="840"/>
        <v>0</v>
      </c>
      <c r="EP321" s="23"/>
      <c r="EQ321" s="137"/>
      <c r="ER321" s="137"/>
      <c r="ES321" s="137"/>
      <c r="ET321" s="43"/>
      <c r="EU321" s="152"/>
      <c r="EV321" s="152"/>
      <c r="EW321" s="435">
        <f t="shared" si="438"/>
        <v>0</v>
      </c>
      <c r="EX321" s="23"/>
      <c r="EY321" s="137"/>
      <c r="EZ321" s="137"/>
      <c r="FA321" s="137"/>
      <c r="FB321" s="43"/>
      <c r="FC321" s="152"/>
      <c r="FD321" s="152"/>
      <c r="FE321" s="435">
        <f t="shared" si="439"/>
        <v>0</v>
      </c>
      <c r="FF321" s="23"/>
      <c r="FG321" s="137"/>
      <c r="FH321" s="137"/>
      <c r="FI321" s="137"/>
      <c r="FJ321" s="43"/>
      <c r="FK321" s="152"/>
      <c r="FL321" s="152"/>
      <c r="FM321" s="435">
        <f t="shared" si="440"/>
        <v>0</v>
      </c>
      <c r="FN321" s="23"/>
    </row>
    <row r="322" spans="1:170" ht="16">
      <c r="A322" s="41">
        <v>42729</v>
      </c>
      <c r="B322" s="23"/>
      <c r="C322" s="54"/>
      <c r="D322" s="54"/>
      <c r="E322" s="54"/>
      <c r="F322" s="148"/>
      <c r="G322" s="149"/>
      <c r="H322" s="149"/>
      <c r="I322" s="411">
        <f t="shared" si="420"/>
        <v>0</v>
      </c>
      <c r="J322" s="23"/>
      <c r="K322" s="54"/>
      <c r="L322" s="54"/>
      <c r="M322" s="54"/>
      <c r="N322" s="148"/>
      <c r="O322" s="149"/>
      <c r="P322" s="149"/>
      <c r="Q322" s="411">
        <f t="shared" si="421"/>
        <v>0</v>
      </c>
      <c r="R322" s="23"/>
      <c r="S322" s="54"/>
      <c r="T322" s="54"/>
      <c r="U322" s="54"/>
      <c r="V322" s="148"/>
      <c r="W322" s="149"/>
      <c r="X322" s="149"/>
      <c r="Y322" s="411">
        <f t="shared" si="422"/>
        <v>0</v>
      </c>
      <c r="Z322" s="23"/>
      <c r="AA322" s="54"/>
      <c r="AB322" s="54"/>
      <c r="AC322" s="54"/>
      <c r="AD322" s="148"/>
      <c r="AE322" s="149"/>
      <c r="AF322" s="149"/>
      <c r="AG322" s="411">
        <f t="shared" si="423"/>
        <v>0</v>
      </c>
      <c r="AH322" s="23"/>
      <c r="AI322" s="54"/>
      <c r="AJ322" s="54"/>
      <c r="AK322" s="54"/>
      <c r="AL322" s="148"/>
      <c r="AM322" s="149"/>
      <c r="AN322" s="149"/>
      <c r="AO322" s="411">
        <f t="shared" si="1915"/>
        <v>0</v>
      </c>
      <c r="AP322" s="23"/>
      <c r="AQ322" s="54"/>
      <c r="AR322" s="54"/>
      <c r="AS322" s="54"/>
      <c r="AT322" s="148"/>
      <c r="AU322" s="149"/>
      <c r="AV322" s="149"/>
      <c r="AW322" s="411">
        <f t="shared" si="425"/>
        <v>0</v>
      </c>
      <c r="AX322" s="23"/>
      <c r="AY322" s="54"/>
      <c r="AZ322" s="54"/>
      <c r="BA322" s="54"/>
      <c r="BB322" s="148"/>
      <c r="BC322" s="149"/>
      <c r="BD322" s="149"/>
      <c r="BE322" s="411">
        <f t="shared" si="426"/>
        <v>0</v>
      </c>
      <c r="BF322" s="23"/>
      <c r="BG322" s="54"/>
      <c r="BH322" s="54"/>
      <c r="BI322" s="54"/>
      <c r="BJ322" s="148"/>
      <c r="BK322" s="149"/>
      <c r="BL322" s="149"/>
      <c r="BM322" s="411">
        <f t="shared" si="427"/>
        <v>0</v>
      </c>
      <c r="BN322" s="23"/>
      <c r="BO322" s="54"/>
      <c r="BP322" s="54"/>
      <c r="BQ322" s="54"/>
      <c r="BR322" s="148"/>
      <c r="BS322" s="149"/>
      <c r="BT322" s="149"/>
      <c r="BU322" s="411">
        <f t="shared" si="1616"/>
        <v>0</v>
      </c>
      <c r="BV322" s="23"/>
      <c r="BW322" s="54"/>
      <c r="BX322" s="54"/>
      <c r="BY322" s="54"/>
      <c r="BZ322" s="148"/>
      <c r="CA322" s="149"/>
      <c r="CB322" s="149"/>
      <c r="CC322" s="411">
        <f t="shared" si="429"/>
        <v>0</v>
      </c>
      <c r="CD322" s="23"/>
      <c r="CE322" s="28"/>
      <c r="CF322" s="28"/>
      <c r="CG322" s="28"/>
      <c r="CH322" s="148"/>
      <c r="CI322" s="153"/>
      <c r="CJ322" s="153"/>
      <c r="CK322" s="411">
        <f t="shared" si="430"/>
        <v>0</v>
      </c>
      <c r="CL322" s="23"/>
      <c r="CM322" s="28"/>
      <c r="CN322" s="28"/>
      <c r="CO322" s="28"/>
      <c r="CP322" s="148"/>
      <c r="CQ322" s="153"/>
      <c r="CR322" s="153"/>
      <c r="CS322" s="411">
        <f t="shared" si="431"/>
        <v>0</v>
      </c>
      <c r="CT322" s="23"/>
      <c r="CU322" s="54"/>
      <c r="CV322" s="54"/>
      <c r="CW322" s="54"/>
      <c r="CX322" s="148"/>
      <c r="CY322" s="149"/>
      <c r="CZ322" s="149"/>
      <c r="DA322" s="411">
        <f t="shared" si="1625"/>
        <v>0</v>
      </c>
      <c r="DB322" s="23"/>
      <c r="DC322" s="54"/>
      <c r="DD322" s="54"/>
      <c r="DE322" s="54"/>
      <c r="DF322" s="148"/>
      <c r="DG322" s="149"/>
      <c r="DH322" s="149"/>
      <c r="DI322" s="411">
        <f t="shared" si="433"/>
        <v>0</v>
      </c>
      <c r="DJ322" s="23"/>
      <c r="DK322" s="54"/>
      <c r="DL322" s="54"/>
      <c r="DM322" s="54"/>
      <c r="DN322" s="148"/>
      <c r="DO322" s="149"/>
      <c r="DP322" s="149"/>
      <c r="DQ322" s="411">
        <f t="shared" si="434"/>
        <v>0</v>
      </c>
      <c r="DR322" s="23"/>
      <c r="DS322" s="54"/>
      <c r="DT322" s="54"/>
      <c r="DU322" s="54"/>
      <c r="DV322" s="148"/>
      <c r="DW322" s="149"/>
      <c r="DX322" s="149"/>
      <c r="DY322" s="411">
        <f t="shared" si="435"/>
        <v>0</v>
      </c>
      <c r="DZ322" s="23"/>
      <c r="EA322" s="54"/>
      <c r="EB322" s="54"/>
      <c r="EC322" s="54"/>
      <c r="ED322" s="148"/>
      <c r="EE322" s="149"/>
      <c r="EF322" s="149"/>
      <c r="EG322" s="411">
        <f t="shared" si="436"/>
        <v>0</v>
      </c>
      <c r="EH322" s="23"/>
      <c r="EI322" s="54"/>
      <c r="EJ322" s="54"/>
      <c r="EK322" s="54"/>
      <c r="EL322" s="148"/>
      <c r="EM322" s="149"/>
      <c r="EN322" s="149"/>
      <c r="EO322" s="411">
        <f t="shared" si="840"/>
        <v>0</v>
      </c>
      <c r="EP322" s="23"/>
      <c r="EQ322" s="54"/>
      <c r="ER322" s="54"/>
      <c r="ES322" s="54"/>
      <c r="ET322" s="148"/>
      <c r="EU322" s="149"/>
      <c r="EV322" s="149"/>
      <c r="EW322" s="411">
        <f t="shared" si="438"/>
        <v>0</v>
      </c>
      <c r="EX322" s="23"/>
      <c r="EY322" s="54"/>
      <c r="EZ322" s="54"/>
      <c r="FA322" s="54"/>
      <c r="FB322" s="148"/>
      <c r="FC322" s="149"/>
      <c r="FD322" s="149"/>
      <c r="FE322" s="411">
        <f t="shared" si="439"/>
        <v>0</v>
      </c>
      <c r="FF322" s="23"/>
      <c r="FG322" s="54"/>
      <c r="FH322" s="54"/>
      <c r="FI322" s="54"/>
      <c r="FJ322" s="148"/>
      <c r="FK322" s="149"/>
      <c r="FL322" s="149"/>
      <c r="FM322" s="411">
        <f t="shared" si="440"/>
        <v>0</v>
      </c>
      <c r="FN322" s="23"/>
    </row>
    <row r="323" spans="1:170" ht="16">
      <c r="A323" s="41">
        <v>42730</v>
      </c>
      <c r="B323" s="23"/>
      <c r="C323" s="54"/>
      <c r="D323" s="54"/>
      <c r="E323" s="54"/>
      <c r="F323" s="148"/>
      <c r="G323" s="149"/>
      <c r="H323" s="149"/>
      <c r="I323" s="411">
        <f t="shared" si="420"/>
        <v>0</v>
      </c>
      <c r="J323" s="23"/>
      <c r="K323" s="54"/>
      <c r="L323" s="54"/>
      <c r="M323" s="54"/>
      <c r="N323" s="148"/>
      <c r="O323" s="149"/>
      <c r="P323" s="149"/>
      <c r="Q323" s="411">
        <f t="shared" si="421"/>
        <v>0</v>
      </c>
      <c r="R323" s="23"/>
      <c r="S323" s="54"/>
      <c r="T323" s="54"/>
      <c r="U323" s="54"/>
      <c r="V323" s="148"/>
      <c r="W323" s="149"/>
      <c r="X323" s="149"/>
      <c r="Y323" s="411">
        <f t="shared" si="422"/>
        <v>0</v>
      </c>
      <c r="Z323" s="23"/>
      <c r="AA323" s="54"/>
      <c r="AB323" s="54"/>
      <c r="AC323" s="54"/>
      <c r="AD323" s="148"/>
      <c r="AE323" s="149"/>
      <c r="AF323" s="149"/>
      <c r="AG323" s="411">
        <f t="shared" si="423"/>
        <v>0</v>
      </c>
      <c r="AH323" s="23"/>
      <c r="AI323" s="54"/>
      <c r="AJ323" s="54"/>
      <c r="AK323" s="54"/>
      <c r="AL323" s="148"/>
      <c r="AM323" s="149"/>
      <c r="AN323" s="149"/>
      <c r="AO323" s="411">
        <f t="shared" si="1915"/>
        <v>0</v>
      </c>
      <c r="AP323" s="23"/>
      <c r="AQ323" s="54"/>
      <c r="AR323" s="54"/>
      <c r="AS323" s="54"/>
      <c r="AT323" s="148"/>
      <c r="AU323" s="149"/>
      <c r="AV323" s="149"/>
      <c r="AW323" s="411">
        <f t="shared" si="425"/>
        <v>0</v>
      </c>
      <c r="AX323" s="23"/>
      <c r="AY323" s="54"/>
      <c r="AZ323" s="54"/>
      <c r="BA323" s="54"/>
      <c r="BB323" s="148"/>
      <c r="BC323" s="149"/>
      <c r="BD323" s="149"/>
      <c r="BE323" s="411">
        <f t="shared" si="426"/>
        <v>0</v>
      </c>
      <c r="BF323" s="23"/>
      <c r="BG323" s="54"/>
      <c r="BH323" s="54"/>
      <c r="BI323" s="54"/>
      <c r="BJ323" s="148"/>
      <c r="BK323" s="149"/>
      <c r="BL323" s="149"/>
      <c r="BM323" s="411">
        <f t="shared" si="427"/>
        <v>0</v>
      </c>
      <c r="BN323" s="23"/>
      <c r="BO323" s="54"/>
      <c r="BP323" s="54"/>
      <c r="BQ323" s="54"/>
      <c r="BR323" s="148"/>
      <c r="BS323" s="149"/>
      <c r="BT323" s="149"/>
      <c r="BU323" s="411">
        <f t="shared" si="1616"/>
        <v>0</v>
      </c>
      <c r="BV323" s="23"/>
      <c r="BW323" s="54"/>
      <c r="BX323" s="54"/>
      <c r="BY323" s="54"/>
      <c r="BZ323" s="151"/>
      <c r="CA323" s="149"/>
      <c r="CB323" s="149"/>
      <c r="CC323" s="411">
        <f t="shared" si="429"/>
        <v>0</v>
      </c>
      <c r="CD323" s="23"/>
      <c r="CE323" s="54"/>
      <c r="CF323" s="54"/>
      <c r="CG323" s="54"/>
      <c r="CH323" s="148"/>
      <c r="CI323" s="149"/>
      <c r="CJ323" s="149"/>
      <c r="CK323" s="411">
        <f t="shared" si="430"/>
        <v>0</v>
      </c>
      <c r="CL323" s="23"/>
      <c r="CM323" s="54"/>
      <c r="CN323" s="54"/>
      <c r="CO323" s="54"/>
      <c r="CP323" s="148"/>
      <c r="CQ323" s="149"/>
      <c r="CR323" s="149"/>
      <c r="CS323" s="411">
        <f t="shared" si="431"/>
        <v>0</v>
      </c>
      <c r="CT323" s="23"/>
      <c r="CU323" s="54"/>
      <c r="CV323" s="54"/>
      <c r="CW323" s="54"/>
      <c r="CX323" s="148"/>
      <c r="CY323" s="149"/>
      <c r="CZ323" s="149"/>
      <c r="DA323" s="411">
        <f t="shared" si="1625"/>
        <v>0</v>
      </c>
      <c r="DB323" s="23"/>
      <c r="DC323" s="54"/>
      <c r="DD323" s="54"/>
      <c r="DE323" s="54"/>
      <c r="DF323" s="148"/>
      <c r="DG323" s="149"/>
      <c r="DH323" s="149"/>
      <c r="DI323" s="411">
        <f t="shared" si="433"/>
        <v>0</v>
      </c>
      <c r="DJ323" s="23"/>
      <c r="DK323" s="54"/>
      <c r="DL323" s="54"/>
      <c r="DM323" s="54"/>
      <c r="DN323" s="148"/>
      <c r="DO323" s="149"/>
      <c r="DP323" s="149"/>
      <c r="DQ323" s="411">
        <f t="shared" si="434"/>
        <v>0</v>
      </c>
      <c r="DR323" s="23"/>
      <c r="DS323" s="54"/>
      <c r="DT323" s="54"/>
      <c r="DU323" s="54"/>
      <c r="DV323" s="148"/>
      <c r="DW323" s="149"/>
      <c r="DX323" s="149"/>
      <c r="DY323" s="411">
        <f t="shared" si="435"/>
        <v>0</v>
      </c>
      <c r="DZ323" s="23"/>
      <c r="EA323" s="54"/>
      <c r="EB323" s="54"/>
      <c r="EC323" s="54"/>
      <c r="ED323" s="148"/>
      <c r="EE323" s="149"/>
      <c r="EF323" s="149"/>
      <c r="EG323" s="411">
        <f t="shared" si="436"/>
        <v>0</v>
      </c>
      <c r="EH323" s="23"/>
      <c r="EI323" s="54"/>
      <c r="EJ323" s="54"/>
      <c r="EK323" s="54"/>
      <c r="EL323" s="148"/>
      <c r="EM323" s="149"/>
      <c r="EN323" s="149"/>
      <c r="EO323" s="411">
        <f t="shared" si="840"/>
        <v>0</v>
      </c>
      <c r="EP323" s="23"/>
      <c r="EQ323" s="54"/>
      <c r="ER323" s="54"/>
      <c r="ES323" s="54"/>
      <c r="ET323" s="148"/>
      <c r="EU323" s="149"/>
      <c r="EV323" s="149"/>
      <c r="EW323" s="411">
        <f t="shared" si="438"/>
        <v>0</v>
      </c>
      <c r="EX323" s="23"/>
      <c r="EY323" s="54"/>
      <c r="EZ323" s="54"/>
      <c r="FA323" s="54"/>
      <c r="FB323" s="148"/>
      <c r="FC323" s="149"/>
      <c r="FD323" s="149"/>
      <c r="FE323" s="411">
        <f t="shared" si="439"/>
        <v>0</v>
      </c>
      <c r="FF323" s="23"/>
      <c r="FG323" s="54"/>
      <c r="FH323" s="54"/>
      <c r="FI323" s="54"/>
      <c r="FJ323" s="148"/>
      <c r="FK323" s="149"/>
      <c r="FL323" s="149"/>
      <c r="FM323" s="411">
        <f t="shared" si="440"/>
        <v>0</v>
      </c>
      <c r="FN323" s="23"/>
    </row>
    <row r="324" spans="1:170" ht="16">
      <c r="A324" s="41">
        <v>42731</v>
      </c>
      <c r="B324" s="23"/>
      <c r="C324" s="54"/>
      <c r="D324" s="54"/>
      <c r="E324" s="54"/>
      <c r="F324" s="148"/>
      <c r="G324" s="149"/>
      <c r="H324" s="149"/>
      <c r="I324" s="411">
        <f t="shared" si="420"/>
        <v>0</v>
      </c>
      <c r="J324" s="23"/>
      <c r="K324" s="54"/>
      <c r="L324" s="54"/>
      <c r="M324" s="54"/>
      <c r="N324" s="148"/>
      <c r="O324" s="149"/>
      <c r="P324" s="149"/>
      <c r="Q324" s="411">
        <f t="shared" si="421"/>
        <v>0</v>
      </c>
      <c r="R324" s="23"/>
      <c r="S324" s="54"/>
      <c r="T324" s="54"/>
      <c r="U324" s="54"/>
      <c r="V324" s="148"/>
      <c r="W324" s="149"/>
      <c r="X324" s="149"/>
      <c r="Y324" s="411">
        <f t="shared" si="422"/>
        <v>0</v>
      </c>
      <c r="Z324" s="23"/>
      <c r="AA324" s="54"/>
      <c r="AB324" s="54"/>
      <c r="AC324" s="54"/>
      <c r="AD324" s="148"/>
      <c r="AE324" s="149"/>
      <c r="AF324" s="149"/>
      <c r="AG324" s="411">
        <f t="shared" si="423"/>
        <v>0</v>
      </c>
      <c r="AH324" s="23"/>
      <c r="AI324" s="54"/>
      <c r="AJ324" s="54"/>
      <c r="AK324" s="54"/>
      <c r="AL324" s="148"/>
      <c r="AM324" s="149"/>
      <c r="AN324" s="149"/>
      <c r="AO324" s="411">
        <f t="shared" si="1915"/>
        <v>0</v>
      </c>
      <c r="AP324" s="23"/>
      <c r="AQ324" s="28"/>
      <c r="AR324" s="28"/>
      <c r="AS324" s="28"/>
      <c r="AT324" s="148"/>
      <c r="AU324" s="153"/>
      <c r="AV324" s="153"/>
      <c r="AW324" s="411">
        <f t="shared" si="425"/>
        <v>0</v>
      </c>
      <c r="AX324" s="23"/>
      <c r="AY324" s="54"/>
      <c r="AZ324" s="54"/>
      <c r="BA324" s="54"/>
      <c r="BB324" s="148"/>
      <c r="BC324" s="149"/>
      <c r="BD324" s="149"/>
      <c r="BE324" s="411">
        <f t="shared" si="426"/>
        <v>0</v>
      </c>
      <c r="BF324" s="23"/>
      <c r="BG324" s="54"/>
      <c r="BH324" s="54"/>
      <c r="BI324" s="54"/>
      <c r="BJ324" s="148"/>
      <c r="BK324" s="149"/>
      <c r="BL324" s="149"/>
      <c r="BM324" s="411">
        <f t="shared" si="427"/>
        <v>0</v>
      </c>
      <c r="BN324" s="23"/>
      <c r="BO324" s="54"/>
      <c r="BP324" s="54"/>
      <c r="BQ324" s="54"/>
      <c r="BR324" s="148"/>
      <c r="BS324" s="149"/>
      <c r="BT324" s="149"/>
      <c r="BU324" s="411">
        <f t="shared" si="1616"/>
        <v>0</v>
      </c>
      <c r="BV324" s="23"/>
      <c r="BW324" s="54"/>
      <c r="BX324" s="54"/>
      <c r="BY324" s="54"/>
      <c r="BZ324" s="148"/>
      <c r="CA324" s="149"/>
      <c r="CB324" s="149"/>
      <c r="CC324" s="411">
        <f t="shared" si="429"/>
        <v>0</v>
      </c>
      <c r="CD324" s="23"/>
      <c r="CE324" s="54"/>
      <c r="CF324" s="54"/>
      <c r="CG324" s="54"/>
      <c r="CH324" s="148"/>
      <c r="CI324" s="149"/>
      <c r="CJ324" s="149"/>
      <c r="CK324" s="411">
        <f t="shared" si="430"/>
        <v>0</v>
      </c>
      <c r="CL324" s="23"/>
      <c r="CM324" s="54"/>
      <c r="CN324" s="54"/>
      <c r="CO324" s="54"/>
      <c r="CP324" s="148"/>
      <c r="CQ324" s="149"/>
      <c r="CR324" s="149"/>
      <c r="CS324" s="411">
        <f t="shared" si="431"/>
        <v>0</v>
      </c>
      <c r="CT324" s="23"/>
      <c r="CU324" s="54"/>
      <c r="CV324" s="54"/>
      <c r="CW324" s="54"/>
      <c r="CX324" s="148"/>
      <c r="CY324" s="149"/>
      <c r="CZ324" s="149"/>
      <c r="DA324" s="411">
        <f t="shared" si="1625"/>
        <v>0</v>
      </c>
      <c r="DB324" s="23"/>
      <c r="DC324" s="54"/>
      <c r="DD324" s="54"/>
      <c r="DE324" s="54"/>
      <c r="DF324" s="148"/>
      <c r="DG324" s="149"/>
      <c r="DH324" s="149"/>
      <c r="DI324" s="411">
        <f t="shared" si="433"/>
        <v>0</v>
      </c>
      <c r="DJ324" s="23"/>
      <c r="DK324" s="54"/>
      <c r="DL324" s="54"/>
      <c r="DM324" s="54"/>
      <c r="DN324" s="148"/>
      <c r="DO324" s="149"/>
      <c r="DP324" s="149"/>
      <c r="DQ324" s="411">
        <f t="shared" si="434"/>
        <v>0</v>
      </c>
      <c r="DR324" s="23"/>
      <c r="DS324" s="54"/>
      <c r="DT324" s="54"/>
      <c r="DU324" s="54"/>
      <c r="DV324" s="148"/>
      <c r="DW324" s="149"/>
      <c r="DX324" s="149"/>
      <c r="DY324" s="411">
        <f t="shared" si="435"/>
        <v>0</v>
      </c>
      <c r="DZ324" s="23"/>
      <c r="EA324" s="54"/>
      <c r="EB324" s="54"/>
      <c r="EC324" s="54"/>
      <c r="ED324" s="148"/>
      <c r="EE324" s="149"/>
      <c r="EF324" s="149"/>
      <c r="EG324" s="411">
        <f t="shared" si="436"/>
        <v>0</v>
      </c>
      <c r="EH324" s="23"/>
      <c r="EI324" s="54"/>
      <c r="EJ324" s="54"/>
      <c r="EK324" s="54"/>
      <c r="EL324" s="148"/>
      <c r="EM324" s="149"/>
      <c r="EN324" s="149"/>
      <c r="EO324" s="411">
        <f t="shared" si="840"/>
        <v>0</v>
      </c>
      <c r="EP324" s="23"/>
      <c r="EQ324" s="54"/>
      <c r="ER324" s="54"/>
      <c r="ES324" s="54"/>
      <c r="ET324" s="148"/>
      <c r="EU324" s="149"/>
      <c r="EV324" s="149"/>
      <c r="EW324" s="411">
        <f t="shared" si="438"/>
        <v>0</v>
      </c>
      <c r="EX324" s="23"/>
      <c r="EY324" s="54"/>
      <c r="EZ324" s="54"/>
      <c r="FA324" s="54"/>
      <c r="FB324" s="148"/>
      <c r="FC324" s="149"/>
      <c r="FD324" s="149"/>
      <c r="FE324" s="411">
        <f t="shared" si="439"/>
        <v>0</v>
      </c>
      <c r="FF324" s="23"/>
      <c r="FG324" s="54"/>
      <c r="FH324" s="54"/>
      <c r="FI324" s="54"/>
      <c r="FJ324" s="148"/>
      <c r="FK324" s="149"/>
      <c r="FL324" s="149"/>
      <c r="FM324" s="411">
        <f t="shared" si="440"/>
        <v>0</v>
      </c>
      <c r="FN324" s="23"/>
    </row>
    <row r="325" spans="1:170" ht="16">
      <c r="A325" s="48" t="s">
        <v>42</v>
      </c>
      <c r="B325" s="23"/>
      <c r="C325" s="49">
        <f t="shared" ref="C325:E325" si="2735">SUM(C320:C324)</f>
        <v>0</v>
      </c>
      <c r="D325" s="49">
        <f t="shared" si="2735"/>
        <v>0</v>
      </c>
      <c r="E325" s="49">
        <f t="shared" si="2735"/>
        <v>0</v>
      </c>
      <c r="F325" s="50">
        <f>IFERROR(SUM(D325/E325),0)</f>
        <v>0</v>
      </c>
      <c r="G325" s="51">
        <f t="shared" ref="G325:H325" si="2736">SUM(G320:G324)</f>
        <v>0</v>
      </c>
      <c r="H325" s="51">
        <f t="shared" si="2736"/>
        <v>0</v>
      </c>
      <c r="I325" s="52">
        <f t="shared" si="420"/>
        <v>0</v>
      </c>
      <c r="J325" s="23"/>
      <c r="K325" s="49">
        <f t="shared" ref="K325:M325" si="2737">SUM(K320:K324)</f>
        <v>0</v>
      </c>
      <c r="L325" s="49">
        <f t="shared" si="2737"/>
        <v>0</v>
      </c>
      <c r="M325" s="49">
        <f t="shared" si="2737"/>
        <v>0</v>
      </c>
      <c r="N325" s="50">
        <f>IFERROR(SUM(L325/M325),0)</f>
        <v>0</v>
      </c>
      <c r="O325" s="51">
        <f t="shared" ref="O325:P325" si="2738">SUM(O320:O324)</f>
        <v>0</v>
      </c>
      <c r="P325" s="51">
        <f t="shared" si="2738"/>
        <v>0</v>
      </c>
      <c r="Q325" s="52">
        <f t="shared" si="421"/>
        <v>0</v>
      </c>
      <c r="R325" s="23"/>
      <c r="S325" s="49">
        <f t="shared" ref="S325:U325" si="2739">SUM(S320:S324)</f>
        <v>0</v>
      </c>
      <c r="T325" s="49">
        <f t="shared" si="2739"/>
        <v>0</v>
      </c>
      <c r="U325" s="49">
        <f t="shared" si="2739"/>
        <v>0</v>
      </c>
      <c r="V325" s="50">
        <f>IFERROR(SUM(T325/U325),0)</f>
        <v>0</v>
      </c>
      <c r="W325" s="51">
        <f t="shared" ref="W325:X325" si="2740">SUM(W320:W324)</f>
        <v>0</v>
      </c>
      <c r="X325" s="51">
        <f t="shared" si="2740"/>
        <v>0</v>
      </c>
      <c r="Y325" s="52">
        <f t="shared" si="422"/>
        <v>0</v>
      </c>
      <c r="Z325" s="23"/>
      <c r="AA325" s="49">
        <f t="shared" ref="AA325:AC325" si="2741">SUM(AA320:AA324)</f>
        <v>0</v>
      </c>
      <c r="AB325" s="49">
        <f t="shared" si="2741"/>
        <v>0</v>
      </c>
      <c r="AC325" s="49">
        <f t="shared" si="2741"/>
        <v>0</v>
      </c>
      <c r="AD325" s="50">
        <f>IFERROR(SUM(AB325/AC325),0)</f>
        <v>0</v>
      </c>
      <c r="AE325" s="51">
        <f t="shared" ref="AE325:AF325" si="2742">SUM(AE320:AE324)</f>
        <v>0</v>
      </c>
      <c r="AF325" s="51">
        <f t="shared" si="2742"/>
        <v>0</v>
      </c>
      <c r="AG325" s="52">
        <f t="shared" si="423"/>
        <v>0</v>
      </c>
      <c r="AH325" s="23"/>
      <c r="AI325" s="49">
        <f t="shared" ref="AI325:AK325" si="2743">SUM(AI320:AI324)</f>
        <v>0</v>
      </c>
      <c r="AJ325" s="49">
        <f t="shared" si="2743"/>
        <v>0</v>
      </c>
      <c r="AK325" s="49">
        <f t="shared" si="2743"/>
        <v>0</v>
      </c>
      <c r="AL325" s="50">
        <f>IFERROR(SUM(AJ325/AK325),0)</f>
        <v>0</v>
      </c>
      <c r="AM325" s="51">
        <f t="shared" ref="AM325:AN325" si="2744">SUM(AM320:AM324)</f>
        <v>0</v>
      </c>
      <c r="AN325" s="51">
        <f t="shared" si="2744"/>
        <v>0</v>
      </c>
      <c r="AO325" s="52">
        <f t="shared" si="1915"/>
        <v>0</v>
      </c>
      <c r="AP325" s="23"/>
      <c r="AQ325" s="49">
        <f t="shared" ref="AQ325:AS325" si="2745">SUM(AQ320:AQ324)</f>
        <v>0</v>
      </c>
      <c r="AR325" s="49">
        <f t="shared" si="2745"/>
        <v>0</v>
      </c>
      <c r="AS325" s="49">
        <f t="shared" si="2745"/>
        <v>0</v>
      </c>
      <c r="AT325" s="50">
        <f>IFERROR(SUM(AR325/AS325),0)</f>
        <v>0</v>
      </c>
      <c r="AU325" s="51">
        <f t="shared" ref="AU325:AV325" si="2746">SUM(AU320:AU324)</f>
        <v>0</v>
      </c>
      <c r="AV325" s="51">
        <f t="shared" si="2746"/>
        <v>0</v>
      </c>
      <c r="AW325" s="52">
        <f t="shared" si="425"/>
        <v>0</v>
      </c>
      <c r="AX325" s="23"/>
      <c r="AY325" s="49">
        <f t="shared" ref="AY325:BA325" si="2747">SUM(AY320:AY324)</f>
        <v>0</v>
      </c>
      <c r="AZ325" s="49">
        <f t="shared" si="2747"/>
        <v>0</v>
      </c>
      <c r="BA325" s="49">
        <f t="shared" si="2747"/>
        <v>0</v>
      </c>
      <c r="BB325" s="50">
        <f>IFERROR(SUM(AZ325/BA325),0)</f>
        <v>0</v>
      </c>
      <c r="BC325" s="51">
        <f t="shared" ref="BC325:BD325" si="2748">SUM(BC320:BC324)</f>
        <v>0</v>
      </c>
      <c r="BD325" s="51">
        <f t="shared" si="2748"/>
        <v>0</v>
      </c>
      <c r="BE325" s="52">
        <f t="shared" si="426"/>
        <v>0</v>
      </c>
      <c r="BF325" s="23"/>
      <c r="BG325" s="49">
        <f t="shared" ref="BG325:BI325" si="2749">SUM(BG320:BG324)</f>
        <v>0</v>
      </c>
      <c r="BH325" s="49">
        <f t="shared" si="2749"/>
        <v>0</v>
      </c>
      <c r="BI325" s="49">
        <f t="shared" si="2749"/>
        <v>0</v>
      </c>
      <c r="BJ325" s="50">
        <f>IFERROR(SUM(BH325/BI325),0)</f>
        <v>0</v>
      </c>
      <c r="BK325" s="51">
        <f t="shared" ref="BK325:BL325" si="2750">SUM(BK320:BK324)</f>
        <v>0</v>
      </c>
      <c r="BL325" s="51">
        <f t="shared" si="2750"/>
        <v>0</v>
      </c>
      <c r="BM325" s="52">
        <f t="shared" si="427"/>
        <v>0</v>
      </c>
      <c r="BN325" s="23"/>
      <c r="BO325" s="49">
        <f t="shared" ref="BO325:BQ325" si="2751">SUM(BO320:BO324)</f>
        <v>0</v>
      </c>
      <c r="BP325" s="49">
        <f t="shared" si="2751"/>
        <v>0</v>
      </c>
      <c r="BQ325" s="49">
        <f t="shared" si="2751"/>
        <v>0</v>
      </c>
      <c r="BR325" s="50">
        <f>IFERROR(SUM(BP325/BQ325),0)</f>
        <v>0</v>
      </c>
      <c r="BS325" s="51">
        <f t="shared" ref="BS325:BT325" si="2752">SUM(BS320:BS324)</f>
        <v>0</v>
      </c>
      <c r="BT325" s="51">
        <f t="shared" si="2752"/>
        <v>0</v>
      </c>
      <c r="BU325" s="52">
        <f t="shared" si="1616"/>
        <v>0</v>
      </c>
      <c r="BV325" s="23"/>
      <c r="BW325" s="49">
        <f t="shared" ref="BW325:BY325" si="2753">SUM(BW320:BW324)</f>
        <v>0</v>
      </c>
      <c r="BX325" s="49">
        <f t="shared" si="2753"/>
        <v>0</v>
      </c>
      <c r="BY325" s="49">
        <f t="shared" si="2753"/>
        <v>0</v>
      </c>
      <c r="BZ325" s="50">
        <f>IFERROR(SUM(BX325/BY325),0)</f>
        <v>0</v>
      </c>
      <c r="CA325" s="51">
        <f t="shared" ref="CA325:CB325" si="2754">SUM(CA320:CA324)</f>
        <v>0</v>
      </c>
      <c r="CB325" s="51">
        <f t="shared" si="2754"/>
        <v>0</v>
      </c>
      <c r="CC325" s="52">
        <f t="shared" si="429"/>
        <v>0</v>
      </c>
      <c r="CD325" s="23"/>
      <c r="CE325" s="49">
        <f t="shared" ref="CE325:CG325" si="2755">SUM(CE320:CE324)</f>
        <v>0</v>
      </c>
      <c r="CF325" s="49">
        <f t="shared" si="2755"/>
        <v>0</v>
      </c>
      <c r="CG325" s="49">
        <f t="shared" si="2755"/>
        <v>0</v>
      </c>
      <c r="CH325" s="50">
        <f>IFERROR(SUM(CF325/CG325),0)</f>
        <v>0</v>
      </c>
      <c r="CI325" s="51">
        <f t="shared" ref="CI325:CJ325" si="2756">SUM(CI320:CI324)</f>
        <v>0</v>
      </c>
      <c r="CJ325" s="51">
        <f t="shared" si="2756"/>
        <v>0</v>
      </c>
      <c r="CK325" s="52">
        <f t="shared" si="430"/>
        <v>0</v>
      </c>
      <c r="CL325" s="23"/>
      <c r="CM325" s="49">
        <f t="shared" ref="CM325:CO325" si="2757">SUM(CM320:CM324)</f>
        <v>0</v>
      </c>
      <c r="CN325" s="49">
        <f t="shared" si="2757"/>
        <v>0</v>
      </c>
      <c r="CO325" s="49">
        <f t="shared" si="2757"/>
        <v>0</v>
      </c>
      <c r="CP325" s="50">
        <f>IFERROR(SUM(CN325/CO325),0)</f>
        <v>0</v>
      </c>
      <c r="CQ325" s="51">
        <f t="shared" ref="CQ325:CR325" si="2758">SUM(CQ320:CQ324)</f>
        <v>0</v>
      </c>
      <c r="CR325" s="51">
        <f t="shared" si="2758"/>
        <v>0</v>
      </c>
      <c r="CS325" s="52">
        <f t="shared" si="431"/>
        <v>0</v>
      </c>
      <c r="CT325" s="23"/>
      <c r="CU325" s="49">
        <f t="shared" ref="CU325:CW325" si="2759">SUM(CU320:CU324)</f>
        <v>0</v>
      </c>
      <c r="CV325" s="49">
        <f t="shared" si="2759"/>
        <v>0</v>
      </c>
      <c r="CW325" s="49">
        <f t="shared" si="2759"/>
        <v>0</v>
      </c>
      <c r="CX325" s="50">
        <f>IFERROR(SUM(CV325/CW325),0)</f>
        <v>0</v>
      </c>
      <c r="CY325" s="51">
        <f t="shared" ref="CY325:CZ325" si="2760">SUM(CY320:CY324)</f>
        <v>0</v>
      </c>
      <c r="CZ325" s="51">
        <f t="shared" si="2760"/>
        <v>0</v>
      </c>
      <c r="DA325" s="52">
        <f t="shared" si="1625"/>
        <v>0</v>
      </c>
      <c r="DB325" s="23"/>
      <c r="DC325" s="49">
        <f t="shared" ref="DC325:DE325" si="2761">SUM(DC320:DC324)</f>
        <v>0</v>
      </c>
      <c r="DD325" s="49">
        <f t="shared" si="2761"/>
        <v>0</v>
      </c>
      <c r="DE325" s="49">
        <f t="shared" si="2761"/>
        <v>0</v>
      </c>
      <c r="DF325" s="50">
        <f>IFERROR(SUM(DD325/DE325),0)</f>
        <v>0</v>
      </c>
      <c r="DG325" s="51">
        <f t="shared" ref="DG325:DH325" si="2762">SUM(DG320:DG324)</f>
        <v>0</v>
      </c>
      <c r="DH325" s="51">
        <f t="shared" si="2762"/>
        <v>0</v>
      </c>
      <c r="DI325" s="52">
        <f t="shared" si="433"/>
        <v>0</v>
      </c>
      <c r="DJ325" s="23"/>
      <c r="DK325" s="49">
        <f t="shared" ref="DK325:DM325" si="2763">SUM(DK320:DK324)</f>
        <v>0</v>
      </c>
      <c r="DL325" s="49">
        <f t="shared" si="2763"/>
        <v>0</v>
      </c>
      <c r="DM325" s="49">
        <f t="shared" si="2763"/>
        <v>0</v>
      </c>
      <c r="DN325" s="50">
        <f>IFERROR(SUM(DL325/DM325),0)</f>
        <v>0</v>
      </c>
      <c r="DO325" s="51">
        <f t="shared" ref="DO325:DP325" si="2764">SUM(DO320:DO324)</f>
        <v>0</v>
      </c>
      <c r="DP325" s="51">
        <f t="shared" si="2764"/>
        <v>0</v>
      </c>
      <c r="DQ325" s="52">
        <f t="shared" si="434"/>
        <v>0</v>
      </c>
      <c r="DR325" s="23"/>
      <c r="DS325" s="49">
        <f t="shared" ref="DS325:DU325" si="2765">SUM(DS320:DS324)</f>
        <v>0</v>
      </c>
      <c r="DT325" s="49">
        <f t="shared" si="2765"/>
        <v>0</v>
      </c>
      <c r="DU325" s="49">
        <f t="shared" si="2765"/>
        <v>0</v>
      </c>
      <c r="DV325" s="50">
        <f>IFERROR(SUM(DT325/DU325),0)</f>
        <v>0</v>
      </c>
      <c r="DW325" s="51">
        <f t="shared" ref="DW325:DX325" si="2766">SUM(DW320:DW324)</f>
        <v>0</v>
      </c>
      <c r="DX325" s="51">
        <f t="shared" si="2766"/>
        <v>0</v>
      </c>
      <c r="DY325" s="52">
        <f t="shared" si="435"/>
        <v>0</v>
      </c>
      <c r="DZ325" s="23"/>
      <c r="EA325" s="49">
        <f t="shared" ref="EA325:EC325" si="2767">SUM(EA320:EA324)</f>
        <v>0</v>
      </c>
      <c r="EB325" s="49">
        <f t="shared" si="2767"/>
        <v>0</v>
      </c>
      <c r="EC325" s="49">
        <f t="shared" si="2767"/>
        <v>0</v>
      </c>
      <c r="ED325" s="50">
        <f>IFERROR(SUM(EB325/EC325),0)</f>
        <v>0</v>
      </c>
      <c r="EE325" s="51">
        <f t="shared" ref="EE325:EF325" si="2768">SUM(EE320:EE324)</f>
        <v>0</v>
      </c>
      <c r="EF325" s="51">
        <f t="shared" si="2768"/>
        <v>0</v>
      </c>
      <c r="EG325" s="52">
        <f t="shared" si="436"/>
        <v>0</v>
      </c>
      <c r="EH325" s="23"/>
      <c r="EI325" s="49">
        <f t="shared" ref="EI325:EK325" si="2769">SUM(EI320:EI324)</f>
        <v>0</v>
      </c>
      <c r="EJ325" s="49">
        <f t="shared" si="2769"/>
        <v>0</v>
      </c>
      <c r="EK325" s="49">
        <f t="shared" si="2769"/>
        <v>0</v>
      </c>
      <c r="EL325" s="50">
        <f>IFERROR(SUM(EJ325/EK325),0)</f>
        <v>0</v>
      </c>
      <c r="EM325" s="51">
        <f t="shared" ref="EM325:EN325" si="2770">SUM(EM320:EM324)</f>
        <v>0</v>
      </c>
      <c r="EN325" s="51">
        <f t="shared" si="2770"/>
        <v>0</v>
      </c>
      <c r="EO325" s="52">
        <f t="shared" si="840"/>
        <v>0</v>
      </c>
      <c r="EP325" s="23"/>
      <c r="EQ325" s="49">
        <f t="shared" ref="EQ325:ES325" si="2771">SUM(EQ320:EQ324)</f>
        <v>0</v>
      </c>
      <c r="ER325" s="49">
        <f t="shared" si="2771"/>
        <v>0</v>
      </c>
      <c r="ES325" s="49">
        <f t="shared" si="2771"/>
        <v>0</v>
      </c>
      <c r="ET325" s="50">
        <f>IFERROR(SUM(ER325/ES325),0)</f>
        <v>0</v>
      </c>
      <c r="EU325" s="51">
        <f t="shared" ref="EU325:EV325" si="2772">SUM(EU320:EU324)</f>
        <v>0</v>
      </c>
      <c r="EV325" s="51">
        <f t="shared" si="2772"/>
        <v>0</v>
      </c>
      <c r="EW325" s="52">
        <f t="shared" si="438"/>
        <v>0</v>
      </c>
      <c r="EX325" s="23"/>
      <c r="EY325" s="49">
        <f t="shared" ref="EY325:FA325" si="2773">SUM(EY320:EY324)</f>
        <v>0</v>
      </c>
      <c r="EZ325" s="49">
        <f t="shared" si="2773"/>
        <v>0</v>
      </c>
      <c r="FA325" s="49">
        <f t="shared" si="2773"/>
        <v>0</v>
      </c>
      <c r="FB325" s="50">
        <f>IFERROR(SUM(EZ325/FA325),0)</f>
        <v>0</v>
      </c>
      <c r="FC325" s="51">
        <f t="shared" ref="FC325:FD325" si="2774">SUM(FC320:FC324)</f>
        <v>0</v>
      </c>
      <c r="FD325" s="51">
        <f t="shared" si="2774"/>
        <v>0</v>
      </c>
      <c r="FE325" s="52">
        <f t="shared" si="439"/>
        <v>0</v>
      </c>
      <c r="FF325" s="23"/>
      <c r="FG325" s="49">
        <f t="shared" ref="FG325:FI325" si="2775">SUM(FG320:FG324)</f>
        <v>0</v>
      </c>
      <c r="FH325" s="49">
        <f t="shared" si="2775"/>
        <v>0</v>
      </c>
      <c r="FI325" s="49">
        <f t="shared" si="2775"/>
        <v>0</v>
      </c>
      <c r="FJ325" s="50">
        <f>IFERROR(SUM(FH325/FI325),0)</f>
        <v>0</v>
      </c>
      <c r="FK325" s="51">
        <f t="shared" ref="FK325:FL325" si="2776">SUM(FK320:FK324)</f>
        <v>0</v>
      </c>
      <c r="FL325" s="51">
        <f t="shared" si="2776"/>
        <v>0</v>
      </c>
      <c r="FM325" s="52">
        <f t="shared" si="440"/>
        <v>0</v>
      </c>
      <c r="FN325" s="23"/>
    </row>
    <row r="326" spans="1:170" ht="16">
      <c r="A326" s="41">
        <v>42734</v>
      </c>
      <c r="B326" s="23"/>
      <c r="C326" s="137"/>
      <c r="D326" s="137"/>
      <c r="E326" s="137"/>
      <c r="F326" s="43"/>
      <c r="G326" s="152"/>
      <c r="H326" s="152"/>
      <c r="I326" s="435">
        <f t="shared" si="420"/>
        <v>0</v>
      </c>
      <c r="J326" s="23"/>
      <c r="K326" s="137"/>
      <c r="L326" s="137"/>
      <c r="M326" s="137"/>
      <c r="N326" s="43"/>
      <c r="O326" s="152"/>
      <c r="P326" s="152"/>
      <c r="Q326" s="435">
        <f t="shared" si="421"/>
        <v>0</v>
      </c>
      <c r="R326" s="23"/>
      <c r="S326" s="137"/>
      <c r="T326" s="137"/>
      <c r="U326" s="137"/>
      <c r="V326" s="43"/>
      <c r="W326" s="152"/>
      <c r="X326" s="152"/>
      <c r="Y326" s="435">
        <f t="shared" si="422"/>
        <v>0</v>
      </c>
      <c r="Z326" s="23"/>
      <c r="AA326" s="137"/>
      <c r="AB326" s="137"/>
      <c r="AC326" s="137"/>
      <c r="AD326" s="43"/>
      <c r="AE326" s="152"/>
      <c r="AF326" s="152"/>
      <c r="AG326" s="435">
        <f t="shared" si="423"/>
        <v>0</v>
      </c>
      <c r="AH326" s="23"/>
      <c r="AI326" s="137"/>
      <c r="AJ326" s="137"/>
      <c r="AK326" s="137"/>
      <c r="AL326" s="43"/>
      <c r="AM326" s="152"/>
      <c r="AN326" s="152"/>
      <c r="AO326" s="435">
        <f t="shared" si="1915"/>
        <v>0</v>
      </c>
      <c r="AP326" s="23"/>
      <c r="AQ326" s="137"/>
      <c r="AR326" s="137"/>
      <c r="AS326" s="137"/>
      <c r="AT326" s="43"/>
      <c r="AU326" s="152"/>
      <c r="AV326" s="152"/>
      <c r="AW326" s="435">
        <f t="shared" si="425"/>
        <v>0</v>
      </c>
      <c r="AX326" s="23"/>
      <c r="AY326" s="137"/>
      <c r="AZ326" s="137"/>
      <c r="BA326" s="137"/>
      <c r="BB326" s="43"/>
      <c r="BC326" s="152"/>
      <c r="BD326" s="152"/>
      <c r="BE326" s="435">
        <f t="shared" si="426"/>
        <v>0</v>
      </c>
      <c r="BF326" s="23"/>
      <c r="BG326" s="137"/>
      <c r="BH326" s="137"/>
      <c r="BI326" s="137"/>
      <c r="BJ326" s="43"/>
      <c r="BK326" s="152"/>
      <c r="BL326" s="152"/>
      <c r="BM326" s="435">
        <f t="shared" si="427"/>
        <v>0</v>
      </c>
      <c r="BN326" s="23"/>
      <c r="BO326" s="137"/>
      <c r="BP326" s="137"/>
      <c r="BQ326" s="137"/>
      <c r="BR326" s="43"/>
      <c r="BS326" s="152"/>
      <c r="BT326" s="152"/>
      <c r="BU326" s="435">
        <f t="shared" si="1616"/>
        <v>0</v>
      </c>
      <c r="BV326" s="23"/>
      <c r="BW326" s="137"/>
      <c r="BX326" s="137"/>
      <c r="BY326" s="137"/>
      <c r="BZ326" s="43"/>
      <c r="CA326" s="152"/>
      <c r="CB326" s="152"/>
      <c r="CC326" s="435">
        <f t="shared" si="429"/>
        <v>0</v>
      </c>
      <c r="CD326" s="23"/>
      <c r="CE326" s="137"/>
      <c r="CF326" s="137"/>
      <c r="CG326" s="137"/>
      <c r="CH326" s="43"/>
      <c r="CI326" s="152"/>
      <c r="CJ326" s="152"/>
      <c r="CK326" s="435">
        <f t="shared" si="430"/>
        <v>0</v>
      </c>
      <c r="CL326" s="23"/>
      <c r="CM326" s="137"/>
      <c r="CN326" s="137"/>
      <c r="CO326" s="137"/>
      <c r="CP326" s="43"/>
      <c r="CQ326" s="152"/>
      <c r="CR326" s="152"/>
      <c r="CS326" s="435">
        <f t="shared" si="431"/>
        <v>0</v>
      </c>
      <c r="CT326" s="23"/>
      <c r="CU326" s="137"/>
      <c r="CV326" s="137"/>
      <c r="CW326" s="137"/>
      <c r="CX326" s="43"/>
      <c r="CY326" s="152"/>
      <c r="CZ326" s="152"/>
      <c r="DA326" s="435">
        <f t="shared" si="1625"/>
        <v>0</v>
      </c>
      <c r="DB326" s="23"/>
      <c r="DC326" s="137"/>
      <c r="DD326" s="137"/>
      <c r="DE326" s="137"/>
      <c r="DF326" s="43"/>
      <c r="DG326" s="152"/>
      <c r="DH326" s="152"/>
      <c r="DI326" s="435">
        <f t="shared" si="433"/>
        <v>0</v>
      </c>
      <c r="DJ326" s="23"/>
      <c r="DK326" s="137"/>
      <c r="DL326" s="137"/>
      <c r="DM326" s="137"/>
      <c r="DN326" s="43"/>
      <c r="DO326" s="152"/>
      <c r="DP326" s="152"/>
      <c r="DQ326" s="435">
        <f t="shared" si="434"/>
        <v>0</v>
      </c>
      <c r="DR326" s="23"/>
      <c r="DS326" s="137"/>
      <c r="DT326" s="137"/>
      <c r="DU326" s="137"/>
      <c r="DV326" s="43"/>
      <c r="DW326" s="152"/>
      <c r="DX326" s="152"/>
      <c r="DY326" s="435">
        <f t="shared" si="435"/>
        <v>0</v>
      </c>
      <c r="DZ326" s="23"/>
      <c r="EA326" s="137"/>
      <c r="EB326" s="137"/>
      <c r="EC326" s="137"/>
      <c r="ED326" s="43"/>
      <c r="EE326" s="152"/>
      <c r="EF326" s="152"/>
      <c r="EG326" s="435">
        <f t="shared" si="436"/>
        <v>0</v>
      </c>
      <c r="EH326" s="23"/>
      <c r="EI326" s="137"/>
      <c r="EJ326" s="137"/>
      <c r="EK326" s="137"/>
      <c r="EL326" s="43"/>
      <c r="EM326" s="152"/>
      <c r="EN326" s="152"/>
      <c r="EO326" s="435">
        <f t="shared" si="840"/>
        <v>0</v>
      </c>
      <c r="EP326" s="23"/>
      <c r="EQ326" s="137"/>
      <c r="ER326" s="137"/>
      <c r="ES326" s="137"/>
      <c r="ET326" s="43"/>
      <c r="EU326" s="152"/>
      <c r="EV326" s="152"/>
      <c r="EW326" s="435">
        <f t="shared" si="438"/>
        <v>0</v>
      </c>
      <c r="EX326" s="23"/>
      <c r="EY326" s="137"/>
      <c r="EZ326" s="137"/>
      <c r="FA326" s="137"/>
      <c r="FB326" s="43"/>
      <c r="FC326" s="152"/>
      <c r="FD326" s="152"/>
      <c r="FE326" s="435">
        <f t="shared" si="439"/>
        <v>0</v>
      </c>
      <c r="FF326" s="23"/>
      <c r="FG326" s="137"/>
      <c r="FH326" s="137"/>
      <c r="FI326" s="137"/>
      <c r="FJ326" s="43"/>
      <c r="FK326" s="152"/>
      <c r="FL326" s="152"/>
      <c r="FM326" s="435">
        <f t="shared" si="440"/>
        <v>0</v>
      </c>
      <c r="FN326" s="23"/>
    </row>
    <row r="327" spans="1:170" ht="16">
      <c r="A327" s="41">
        <v>42735</v>
      </c>
      <c r="B327" s="23"/>
      <c r="C327" s="137"/>
      <c r="D327" s="137"/>
      <c r="E327" s="137"/>
      <c r="F327" s="43"/>
      <c r="G327" s="152"/>
      <c r="H327" s="152"/>
      <c r="I327" s="435">
        <f t="shared" si="420"/>
        <v>0</v>
      </c>
      <c r="J327" s="23"/>
      <c r="K327" s="137"/>
      <c r="L327" s="137"/>
      <c r="M327" s="137"/>
      <c r="N327" s="43"/>
      <c r="O327" s="152"/>
      <c r="P327" s="152"/>
      <c r="Q327" s="435">
        <f t="shared" si="421"/>
        <v>0</v>
      </c>
      <c r="R327" s="23"/>
      <c r="S327" s="137"/>
      <c r="T327" s="137"/>
      <c r="U327" s="137"/>
      <c r="V327" s="43"/>
      <c r="W327" s="152"/>
      <c r="X327" s="152"/>
      <c r="Y327" s="435">
        <f t="shared" si="422"/>
        <v>0</v>
      </c>
      <c r="Z327" s="23"/>
      <c r="AA327" s="137"/>
      <c r="AB327" s="137"/>
      <c r="AC327" s="137"/>
      <c r="AD327" s="43"/>
      <c r="AE327" s="152"/>
      <c r="AF327" s="152"/>
      <c r="AG327" s="435">
        <f t="shared" si="423"/>
        <v>0</v>
      </c>
      <c r="AH327" s="23"/>
      <c r="AI327" s="137"/>
      <c r="AJ327" s="137"/>
      <c r="AK327" s="137"/>
      <c r="AL327" s="43"/>
      <c r="AM327" s="152"/>
      <c r="AN327" s="152"/>
      <c r="AO327" s="435">
        <f t="shared" si="1915"/>
        <v>0</v>
      </c>
      <c r="AP327" s="23"/>
      <c r="AQ327" s="137"/>
      <c r="AR327" s="137"/>
      <c r="AS327" s="137"/>
      <c r="AT327" s="43"/>
      <c r="AU327" s="152"/>
      <c r="AV327" s="152"/>
      <c r="AW327" s="435">
        <f t="shared" si="425"/>
        <v>0</v>
      </c>
      <c r="AX327" s="23"/>
      <c r="AY327" s="137"/>
      <c r="AZ327" s="137"/>
      <c r="BA327" s="137"/>
      <c r="BB327" s="43"/>
      <c r="BC327" s="152"/>
      <c r="BD327" s="152"/>
      <c r="BE327" s="435">
        <f t="shared" si="426"/>
        <v>0</v>
      </c>
      <c r="BF327" s="23"/>
      <c r="BG327" s="137"/>
      <c r="BH327" s="137"/>
      <c r="BI327" s="137"/>
      <c r="BJ327" s="43"/>
      <c r="BK327" s="152"/>
      <c r="BL327" s="152"/>
      <c r="BM327" s="435">
        <f t="shared" si="427"/>
        <v>0</v>
      </c>
      <c r="BN327" s="23"/>
      <c r="BO327" s="137"/>
      <c r="BP327" s="137"/>
      <c r="BQ327" s="137"/>
      <c r="BR327" s="43"/>
      <c r="BS327" s="152"/>
      <c r="BT327" s="152"/>
      <c r="BU327" s="435">
        <f t="shared" si="1616"/>
        <v>0</v>
      </c>
      <c r="BV327" s="23"/>
      <c r="BW327" s="137"/>
      <c r="BX327" s="137"/>
      <c r="BY327" s="137"/>
      <c r="BZ327" s="43"/>
      <c r="CA327" s="152"/>
      <c r="CB327" s="152"/>
      <c r="CC327" s="435">
        <f t="shared" si="429"/>
        <v>0</v>
      </c>
      <c r="CD327" s="23"/>
      <c r="CE327" s="137"/>
      <c r="CF327" s="137"/>
      <c r="CG327" s="137"/>
      <c r="CH327" s="43"/>
      <c r="CI327" s="152"/>
      <c r="CJ327" s="152"/>
      <c r="CK327" s="435">
        <f t="shared" si="430"/>
        <v>0</v>
      </c>
      <c r="CL327" s="23"/>
      <c r="CM327" s="137"/>
      <c r="CN327" s="137"/>
      <c r="CO327" s="137"/>
      <c r="CP327" s="43"/>
      <c r="CQ327" s="152"/>
      <c r="CR327" s="152"/>
      <c r="CS327" s="435">
        <f t="shared" si="431"/>
        <v>0</v>
      </c>
      <c r="CT327" s="23"/>
      <c r="CU327" s="137"/>
      <c r="CV327" s="137"/>
      <c r="CW327" s="137"/>
      <c r="CX327" s="43"/>
      <c r="CY327" s="152"/>
      <c r="CZ327" s="152"/>
      <c r="DA327" s="435">
        <f t="shared" si="1625"/>
        <v>0</v>
      </c>
      <c r="DB327" s="23"/>
      <c r="DC327" s="137"/>
      <c r="DD327" s="137"/>
      <c r="DE327" s="137"/>
      <c r="DF327" s="43"/>
      <c r="DG327" s="152"/>
      <c r="DH327" s="152"/>
      <c r="DI327" s="435">
        <f t="shared" si="433"/>
        <v>0</v>
      </c>
      <c r="DJ327" s="23"/>
      <c r="DK327" s="137"/>
      <c r="DL327" s="137"/>
      <c r="DM327" s="137"/>
      <c r="DN327" s="43"/>
      <c r="DO327" s="152"/>
      <c r="DP327" s="152"/>
      <c r="DQ327" s="435">
        <f t="shared" si="434"/>
        <v>0</v>
      </c>
      <c r="DR327" s="23"/>
      <c r="DS327" s="137"/>
      <c r="DT327" s="137"/>
      <c r="DU327" s="137"/>
      <c r="DV327" s="43"/>
      <c r="DW327" s="152"/>
      <c r="DX327" s="152"/>
      <c r="DY327" s="435">
        <f t="shared" si="435"/>
        <v>0</v>
      </c>
      <c r="DZ327" s="23"/>
      <c r="EA327" s="137"/>
      <c r="EB327" s="137"/>
      <c r="EC327" s="137"/>
      <c r="ED327" s="43"/>
      <c r="EE327" s="152"/>
      <c r="EF327" s="152"/>
      <c r="EG327" s="435">
        <f t="shared" si="436"/>
        <v>0</v>
      </c>
      <c r="EH327" s="23"/>
      <c r="EI327" s="137"/>
      <c r="EJ327" s="137"/>
      <c r="EK327" s="137"/>
      <c r="EL327" s="43"/>
      <c r="EM327" s="152"/>
      <c r="EN327" s="152"/>
      <c r="EO327" s="435">
        <f t="shared" si="840"/>
        <v>0</v>
      </c>
      <c r="EP327" s="23"/>
      <c r="EQ327" s="137"/>
      <c r="ER327" s="137"/>
      <c r="ES327" s="137"/>
      <c r="ET327" s="43"/>
      <c r="EU327" s="152"/>
      <c r="EV327" s="152"/>
      <c r="EW327" s="435">
        <f t="shared" si="438"/>
        <v>0</v>
      </c>
      <c r="EX327" s="23"/>
      <c r="EY327" s="137"/>
      <c r="EZ327" s="137"/>
      <c r="FA327" s="137"/>
      <c r="FB327" s="43"/>
      <c r="FC327" s="152"/>
      <c r="FD327" s="152"/>
      <c r="FE327" s="435">
        <f t="shared" si="439"/>
        <v>0</v>
      </c>
      <c r="FF327" s="23"/>
      <c r="FG327" s="137"/>
      <c r="FH327" s="137"/>
      <c r="FI327" s="137"/>
      <c r="FJ327" s="43"/>
      <c r="FK327" s="152"/>
      <c r="FL327" s="152"/>
      <c r="FM327" s="435">
        <f t="shared" si="440"/>
        <v>0</v>
      </c>
      <c r="FN327" s="23"/>
    </row>
    <row r="328" spans="1:170" ht="16">
      <c r="A328" s="99" t="s">
        <v>47</v>
      </c>
      <c r="B328" s="100"/>
      <c r="C328" s="104">
        <f t="shared" ref="C328:E328" si="2777">SUM(C326:C327,C320:C324,C314:C318,C308:C312,C302:C306)</f>
        <v>0</v>
      </c>
      <c r="D328" s="104">
        <f t="shared" si="2777"/>
        <v>0</v>
      </c>
      <c r="E328" s="104">
        <f t="shared" si="2777"/>
        <v>0</v>
      </c>
      <c r="F328" s="108">
        <f>IFERROR(SUM(D328/E328),0)</f>
        <v>0</v>
      </c>
      <c r="G328" s="110">
        <f t="shared" ref="G328:H328" si="2778">SUM(G326:G327,G320:G324,G314:G318,G308:G312,G302:G306)</f>
        <v>0</v>
      </c>
      <c r="H328" s="110">
        <f t="shared" si="2778"/>
        <v>0</v>
      </c>
      <c r="I328" s="112">
        <f t="shared" si="420"/>
        <v>0</v>
      </c>
      <c r="J328" s="100"/>
      <c r="K328" s="104">
        <f t="shared" ref="K328:M328" si="2779">SUM(K326:K327,K320:K324,K314:K318,K308:K312,K302:K306)</f>
        <v>0</v>
      </c>
      <c r="L328" s="104">
        <f t="shared" si="2779"/>
        <v>0</v>
      </c>
      <c r="M328" s="104">
        <f t="shared" si="2779"/>
        <v>0</v>
      </c>
      <c r="N328" s="108">
        <f>IFERROR(SUM(L328/M328),0)</f>
        <v>0</v>
      </c>
      <c r="O328" s="110">
        <f t="shared" ref="O328:P328" si="2780">SUM(O326:O327,O320:O324,O314:O318,O308:O312,O302:O306)</f>
        <v>0</v>
      </c>
      <c r="P328" s="110">
        <f t="shared" si="2780"/>
        <v>0</v>
      </c>
      <c r="Q328" s="112">
        <f t="shared" si="421"/>
        <v>0</v>
      </c>
      <c r="R328" s="100"/>
      <c r="S328" s="104">
        <f t="shared" ref="S328:U328" si="2781">SUM(S326:S327,S320:S324,S314:S318,S308:S312,S302:S306)</f>
        <v>0</v>
      </c>
      <c r="T328" s="104">
        <f t="shared" si="2781"/>
        <v>0</v>
      </c>
      <c r="U328" s="104">
        <f t="shared" si="2781"/>
        <v>0</v>
      </c>
      <c r="V328" s="108">
        <f>IFERROR(SUM(T328/U328),0)</f>
        <v>0</v>
      </c>
      <c r="W328" s="110">
        <f t="shared" ref="W328:X328" si="2782">SUM(W326:W327,W320:W324,W314:W318,W308:W312,W302:W306)</f>
        <v>0</v>
      </c>
      <c r="X328" s="110">
        <f t="shared" si="2782"/>
        <v>0</v>
      </c>
      <c r="Y328" s="112">
        <f t="shared" si="422"/>
        <v>0</v>
      </c>
      <c r="Z328" s="100"/>
      <c r="AA328" s="104">
        <f t="shared" ref="AA328:AC328" si="2783">SUM(AA326:AA327,AA320:AA324,AA314:AA318,AA308:AA312,AA302:AA306)</f>
        <v>0</v>
      </c>
      <c r="AB328" s="104">
        <f t="shared" si="2783"/>
        <v>0</v>
      </c>
      <c r="AC328" s="104">
        <f t="shared" si="2783"/>
        <v>0</v>
      </c>
      <c r="AD328" s="108">
        <f>IFERROR(SUM(AB328/AC328),0)</f>
        <v>0</v>
      </c>
      <c r="AE328" s="110">
        <f t="shared" ref="AE328:AF328" si="2784">SUM(AE326:AE327,AE320:AE324,AE314:AE318,AE308:AE312,AE302:AE306)</f>
        <v>0</v>
      </c>
      <c r="AF328" s="110">
        <f t="shared" si="2784"/>
        <v>0</v>
      </c>
      <c r="AG328" s="112">
        <f t="shared" si="423"/>
        <v>0</v>
      </c>
      <c r="AH328" s="100"/>
      <c r="AI328" s="104">
        <f t="shared" ref="AI328:AK328" si="2785">SUM(AI326:AI327,AI320:AI324,AI314:AI318,AI308:AI312,AI302:AI306)</f>
        <v>0</v>
      </c>
      <c r="AJ328" s="104">
        <f t="shared" si="2785"/>
        <v>0</v>
      </c>
      <c r="AK328" s="104">
        <f t="shared" si="2785"/>
        <v>0</v>
      </c>
      <c r="AL328" s="108">
        <f>IFERROR(SUM(AJ328/AK328),0)</f>
        <v>0</v>
      </c>
      <c r="AM328" s="110">
        <f t="shared" ref="AM328:AN328" si="2786">SUM(AM326:AM327,AM320:AM324,AM314:AM318,AM308:AM312,AM302:AM306)</f>
        <v>0</v>
      </c>
      <c r="AN328" s="110">
        <f t="shared" si="2786"/>
        <v>0</v>
      </c>
      <c r="AO328" s="112">
        <f t="shared" si="1915"/>
        <v>0</v>
      </c>
      <c r="AP328" s="100"/>
      <c r="AQ328" s="104">
        <f t="shared" ref="AQ328:AS328" si="2787">SUM(AQ326:AQ327,AQ320:AQ324,AQ314:AQ318,AQ308:AQ312,AQ302:AQ306)</f>
        <v>0</v>
      </c>
      <c r="AR328" s="104">
        <f t="shared" si="2787"/>
        <v>0</v>
      </c>
      <c r="AS328" s="104">
        <f t="shared" si="2787"/>
        <v>0</v>
      </c>
      <c r="AT328" s="108">
        <f>IFERROR(SUM(AR328/AS328),0)</f>
        <v>0</v>
      </c>
      <c r="AU328" s="110">
        <f t="shared" ref="AU328:AV328" si="2788">SUM(AU326:AU327,AU320:AU324,AU314:AU318,AU308:AU312,AU302:AU306)</f>
        <v>0</v>
      </c>
      <c r="AV328" s="110">
        <f t="shared" si="2788"/>
        <v>0</v>
      </c>
      <c r="AW328" s="112">
        <f t="shared" si="425"/>
        <v>0</v>
      </c>
      <c r="AX328" s="100"/>
      <c r="AY328" s="104">
        <f t="shared" ref="AY328:BA328" si="2789">SUM(AY326:AY327,AY320:AY324,AY314:AY318,AY308:AY312,AY302:AY306)</f>
        <v>0</v>
      </c>
      <c r="AZ328" s="104">
        <f t="shared" si="2789"/>
        <v>0</v>
      </c>
      <c r="BA328" s="104">
        <f t="shared" si="2789"/>
        <v>0</v>
      </c>
      <c r="BB328" s="108">
        <f>IFERROR(SUM(AZ328/BA328),0)</f>
        <v>0</v>
      </c>
      <c r="BC328" s="110">
        <f t="shared" ref="BC328:BD328" si="2790">SUM(BC326:BC327,BC320:BC324,BC314:BC318,BC308:BC312,BC302:BC306)</f>
        <v>0</v>
      </c>
      <c r="BD328" s="110">
        <f t="shared" si="2790"/>
        <v>0</v>
      </c>
      <c r="BE328" s="112">
        <f t="shared" si="426"/>
        <v>0</v>
      </c>
      <c r="BF328" s="100"/>
      <c r="BG328" s="104">
        <f t="shared" ref="BG328:BI328" si="2791">SUM(BG326:BG327,BG320:BG324,BG314:BG318,BG308:BG312,BG302:BG306)</f>
        <v>0</v>
      </c>
      <c r="BH328" s="104">
        <f t="shared" si="2791"/>
        <v>0</v>
      </c>
      <c r="BI328" s="104">
        <f t="shared" si="2791"/>
        <v>0</v>
      </c>
      <c r="BJ328" s="108">
        <f>IFERROR(SUM(BH328/BI328),0)</f>
        <v>0</v>
      </c>
      <c r="BK328" s="110">
        <f t="shared" ref="BK328:BL328" si="2792">SUM(BK326:BK327,BK320:BK324,BK314:BK318,BK308:BK312,BK302:BK306)</f>
        <v>0</v>
      </c>
      <c r="BL328" s="110">
        <f t="shared" si="2792"/>
        <v>0</v>
      </c>
      <c r="BM328" s="112">
        <f t="shared" si="427"/>
        <v>0</v>
      </c>
      <c r="BN328" s="100"/>
      <c r="BO328" s="104">
        <f t="shared" ref="BO328:BQ328" si="2793">SUM(BO326:BO327,BO320:BO324,BO314:BO318,BO308:BO312,BO302:BO306)</f>
        <v>0</v>
      </c>
      <c r="BP328" s="104">
        <f t="shared" si="2793"/>
        <v>0</v>
      </c>
      <c r="BQ328" s="104">
        <f t="shared" si="2793"/>
        <v>0</v>
      </c>
      <c r="BR328" s="108">
        <f>IFERROR(SUM(BP328/BQ328),0)</f>
        <v>0</v>
      </c>
      <c r="BS328" s="110">
        <f t="shared" ref="BS328:BT328" si="2794">SUM(BS326:BS327,BS320:BS324,BS314:BS318,BS308:BS312,BS302:BS306)</f>
        <v>0</v>
      </c>
      <c r="BT328" s="110">
        <f t="shared" si="2794"/>
        <v>0</v>
      </c>
      <c r="BU328" s="112">
        <f t="shared" si="1616"/>
        <v>0</v>
      </c>
      <c r="BV328" s="100"/>
      <c r="BW328" s="104">
        <f t="shared" ref="BW328:BY328" si="2795">SUM(BW326:BW327,BW320:BW324,BW314:BW318,BW308:BW312,BW302:BW306)</f>
        <v>0</v>
      </c>
      <c r="BX328" s="104">
        <f t="shared" si="2795"/>
        <v>0</v>
      </c>
      <c r="BY328" s="104">
        <f t="shared" si="2795"/>
        <v>0</v>
      </c>
      <c r="BZ328" s="108">
        <f>IFERROR(SUM(BX328/BY328),0)</f>
        <v>0</v>
      </c>
      <c r="CA328" s="110">
        <f t="shared" ref="CA328:CB328" si="2796">SUM(CA326:CA327,CA320:CA324,CA314:CA318,CA308:CA312,CA302:CA306)</f>
        <v>0</v>
      </c>
      <c r="CB328" s="110">
        <f t="shared" si="2796"/>
        <v>0</v>
      </c>
      <c r="CC328" s="112">
        <f t="shared" si="429"/>
        <v>0</v>
      </c>
      <c r="CD328" s="100"/>
      <c r="CE328" s="104">
        <f t="shared" ref="CE328:CG328" si="2797">SUM(CE326:CE327,CE320:CE324,CE314:CE318,CE308:CE312,CE302:CE306)</f>
        <v>0</v>
      </c>
      <c r="CF328" s="104">
        <f t="shared" si="2797"/>
        <v>0</v>
      </c>
      <c r="CG328" s="104">
        <f t="shared" si="2797"/>
        <v>0</v>
      </c>
      <c r="CH328" s="108">
        <f>IFERROR(SUM(CF328/CG328),0)</f>
        <v>0</v>
      </c>
      <c r="CI328" s="110">
        <f t="shared" ref="CI328:CJ328" si="2798">SUM(CI326:CI327,CI320:CI324,CI314:CI318,CI308:CI312,CI302:CI306)</f>
        <v>0</v>
      </c>
      <c r="CJ328" s="110">
        <f t="shared" si="2798"/>
        <v>0</v>
      </c>
      <c r="CK328" s="112">
        <f t="shared" si="430"/>
        <v>0</v>
      </c>
      <c r="CL328" s="100"/>
      <c r="CM328" s="104">
        <f t="shared" ref="CM328:CO328" si="2799">SUM(CM326:CM327,CM320:CM324,CM314:CM318,CM308:CM312,CM302:CM306)</f>
        <v>0</v>
      </c>
      <c r="CN328" s="104">
        <f t="shared" si="2799"/>
        <v>0</v>
      </c>
      <c r="CO328" s="104">
        <f t="shared" si="2799"/>
        <v>0</v>
      </c>
      <c r="CP328" s="108">
        <f>IFERROR(SUM(CN328/CO328),0)</f>
        <v>0</v>
      </c>
      <c r="CQ328" s="110">
        <f t="shared" ref="CQ328:CR328" si="2800">SUM(CQ326:CQ327,CQ320:CQ324,CQ314:CQ318,CQ308:CQ312,CQ302:CQ306)</f>
        <v>0</v>
      </c>
      <c r="CR328" s="110">
        <f t="shared" si="2800"/>
        <v>0</v>
      </c>
      <c r="CS328" s="112">
        <f t="shared" si="431"/>
        <v>0</v>
      </c>
      <c r="CT328" s="100"/>
      <c r="CU328" s="104">
        <f t="shared" ref="CU328:CW328" si="2801">SUM(CU326:CU327,CU320:CU324,CU314:CU318,CU308:CU312,CU302:CU306)</f>
        <v>0</v>
      </c>
      <c r="CV328" s="104">
        <f t="shared" si="2801"/>
        <v>0</v>
      </c>
      <c r="CW328" s="104">
        <f t="shared" si="2801"/>
        <v>0</v>
      </c>
      <c r="CX328" s="108">
        <f>IFERROR(SUM(CV328/CW328),0)</f>
        <v>0</v>
      </c>
      <c r="CY328" s="110">
        <f t="shared" ref="CY328:CZ328" si="2802">SUM(CY326:CY327,CY320:CY324,CY314:CY318,CY308:CY312,CY302:CY306)</f>
        <v>0</v>
      </c>
      <c r="CZ328" s="110">
        <f t="shared" si="2802"/>
        <v>0</v>
      </c>
      <c r="DA328" s="112">
        <f t="shared" si="1625"/>
        <v>0</v>
      </c>
      <c r="DB328" s="100"/>
      <c r="DC328" s="104">
        <f t="shared" ref="DC328:DE328" si="2803">SUM(DC326:DC327,DC320:DC324,DC314:DC318,DC308:DC312,DC302:DC306)</f>
        <v>0</v>
      </c>
      <c r="DD328" s="104">
        <f t="shared" si="2803"/>
        <v>0</v>
      </c>
      <c r="DE328" s="104">
        <f t="shared" si="2803"/>
        <v>0</v>
      </c>
      <c r="DF328" s="108">
        <f>IFERROR(SUM(DD328/DE328),0)</f>
        <v>0</v>
      </c>
      <c r="DG328" s="110">
        <f t="shared" ref="DG328:DH328" si="2804">SUM(DG326:DG327,DG320:DG324,DG314:DG318,DG308:DG312,DG302:DG306)</f>
        <v>0</v>
      </c>
      <c r="DH328" s="110">
        <f t="shared" si="2804"/>
        <v>0</v>
      </c>
      <c r="DI328" s="112">
        <f t="shared" si="433"/>
        <v>0</v>
      </c>
      <c r="DJ328" s="100"/>
      <c r="DK328" s="104">
        <f t="shared" ref="DK328:DM328" si="2805">SUM(DK326:DK327,DK320:DK324,DK314:DK318,DK308:DK312,DK302:DK306)</f>
        <v>0</v>
      </c>
      <c r="DL328" s="104">
        <f t="shared" si="2805"/>
        <v>0</v>
      </c>
      <c r="DM328" s="104">
        <f t="shared" si="2805"/>
        <v>0</v>
      </c>
      <c r="DN328" s="108">
        <f>IFERROR(SUM(DL328/DM328),0)</f>
        <v>0</v>
      </c>
      <c r="DO328" s="110">
        <f t="shared" ref="DO328:DP328" si="2806">SUM(DO326:DO327,DO320:DO324,DO314:DO318,DO308:DO312,DO302:DO306)</f>
        <v>0</v>
      </c>
      <c r="DP328" s="110">
        <f t="shared" si="2806"/>
        <v>0</v>
      </c>
      <c r="DQ328" s="112">
        <f t="shared" si="434"/>
        <v>0</v>
      </c>
      <c r="DR328" s="100"/>
      <c r="DS328" s="104">
        <f t="shared" ref="DS328:DU328" si="2807">SUM(DS326:DS327,DS320:DS324,DS314:DS318,DS308:DS312,DS302:DS306)</f>
        <v>0</v>
      </c>
      <c r="DT328" s="104">
        <f t="shared" si="2807"/>
        <v>0</v>
      </c>
      <c r="DU328" s="104">
        <f t="shared" si="2807"/>
        <v>0</v>
      </c>
      <c r="DV328" s="108">
        <f>IFERROR(SUM(DT328/DU328),0)</f>
        <v>0</v>
      </c>
      <c r="DW328" s="110">
        <f t="shared" ref="DW328:DX328" si="2808">SUM(DW326:DW327,DW320:DW324,DW314:DW318,DW308:DW312,DW302:DW306)</f>
        <v>0</v>
      </c>
      <c r="DX328" s="110">
        <f t="shared" si="2808"/>
        <v>0</v>
      </c>
      <c r="DY328" s="112">
        <f t="shared" si="435"/>
        <v>0</v>
      </c>
      <c r="DZ328" s="100"/>
      <c r="EA328" s="104">
        <f t="shared" ref="EA328:EC328" si="2809">SUM(EA326:EA327,EA320:EA324,EA314:EA318,EA308:EA312,EA302:EA306)</f>
        <v>0</v>
      </c>
      <c r="EB328" s="104">
        <f t="shared" si="2809"/>
        <v>0</v>
      </c>
      <c r="EC328" s="104">
        <f t="shared" si="2809"/>
        <v>0</v>
      </c>
      <c r="ED328" s="108">
        <f>IFERROR(SUM(EB328/EC328),0)</f>
        <v>0</v>
      </c>
      <c r="EE328" s="110">
        <f t="shared" ref="EE328:EF328" si="2810">SUM(EE326:EE327,EE320:EE324,EE314:EE318,EE308:EE312,EE302:EE306)</f>
        <v>0</v>
      </c>
      <c r="EF328" s="110">
        <f t="shared" si="2810"/>
        <v>0</v>
      </c>
      <c r="EG328" s="112">
        <f t="shared" si="436"/>
        <v>0</v>
      </c>
      <c r="EH328" s="100"/>
      <c r="EI328" s="104">
        <f t="shared" ref="EI328:EK328" si="2811">SUM(EI326:EI327,EI320:EI324,EI314:EI318,EI308:EI312,EI302:EI306)</f>
        <v>0</v>
      </c>
      <c r="EJ328" s="104">
        <f t="shared" si="2811"/>
        <v>0</v>
      </c>
      <c r="EK328" s="104">
        <f t="shared" si="2811"/>
        <v>0</v>
      </c>
      <c r="EL328" s="108">
        <f>IFERROR(SUM(EJ328/EK328),0)</f>
        <v>0</v>
      </c>
      <c r="EM328" s="110">
        <f t="shared" ref="EM328:EN328" si="2812">SUM(EM326:EM327,EM320:EM324,EM314:EM318,EM308:EM312,EM302:EM306)</f>
        <v>0</v>
      </c>
      <c r="EN328" s="110">
        <f t="shared" si="2812"/>
        <v>0</v>
      </c>
      <c r="EO328" s="112">
        <f t="shared" si="840"/>
        <v>0</v>
      </c>
      <c r="EP328" s="100"/>
      <c r="EQ328" s="104">
        <f t="shared" ref="EQ328:ES328" si="2813">SUM(EQ326:EQ327,EQ320:EQ324,EQ314:EQ318,EQ308:EQ312,EQ302:EQ306)</f>
        <v>0</v>
      </c>
      <c r="ER328" s="104">
        <f t="shared" si="2813"/>
        <v>0</v>
      </c>
      <c r="ES328" s="104">
        <f t="shared" si="2813"/>
        <v>0</v>
      </c>
      <c r="ET328" s="108">
        <f>IFERROR(SUM(ER328/ES328),0)</f>
        <v>0</v>
      </c>
      <c r="EU328" s="110">
        <f t="shared" ref="EU328:EV328" si="2814">SUM(EU326:EU327,EU320:EU324,EU314:EU318,EU308:EU312,EU302:EU306)</f>
        <v>0</v>
      </c>
      <c r="EV328" s="110">
        <f t="shared" si="2814"/>
        <v>0</v>
      </c>
      <c r="EW328" s="112">
        <f t="shared" si="438"/>
        <v>0</v>
      </c>
      <c r="EX328" s="100"/>
      <c r="EY328" s="104">
        <f t="shared" ref="EY328:FA328" si="2815">SUM(EY326:EY327,EY320:EY324,EY314:EY318,EY308:EY312,EY302:EY306)</f>
        <v>0</v>
      </c>
      <c r="EZ328" s="104">
        <f t="shared" si="2815"/>
        <v>0</v>
      </c>
      <c r="FA328" s="104">
        <f t="shared" si="2815"/>
        <v>0</v>
      </c>
      <c r="FB328" s="108">
        <f>IFERROR(SUM(EZ328/FA328),0)</f>
        <v>0</v>
      </c>
      <c r="FC328" s="110">
        <f t="shared" ref="FC328:FD328" si="2816">SUM(FC326:FC327,FC320:FC324,FC314:FC318,FC308:FC312,FC302:FC306)</f>
        <v>0</v>
      </c>
      <c r="FD328" s="110">
        <f t="shared" si="2816"/>
        <v>0</v>
      </c>
      <c r="FE328" s="112">
        <f t="shared" si="439"/>
        <v>0</v>
      </c>
      <c r="FF328" s="100"/>
      <c r="FG328" s="104">
        <f t="shared" ref="FG328:FI328" si="2817">SUM(FG326:FG327,FG320:FG324,FG314:FG318,FG308:FG312,FG302:FG306)</f>
        <v>0</v>
      </c>
      <c r="FH328" s="104">
        <f t="shared" si="2817"/>
        <v>0</v>
      </c>
      <c r="FI328" s="104">
        <f t="shared" si="2817"/>
        <v>0</v>
      </c>
      <c r="FJ328" s="108">
        <f>IFERROR(SUM(FH328/FI328),0)</f>
        <v>0</v>
      </c>
      <c r="FK328" s="110">
        <f t="shared" ref="FK328:FL328" si="2818">SUM(FK326:FK327,FK320:FK324,FK314:FK318,FK308:FK312,FK302:FK306)</f>
        <v>0</v>
      </c>
      <c r="FL328" s="110">
        <f t="shared" si="2818"/>
        <v>0</v>
      </c>
      <c r="FM328" s="112">
        <f t="shared" si="440"/>
        <v>0</v>
      </c>
      <c r="FN328" s="100"/>
    </row>
    <row r="329" spans="1:170" ht="13">
      <c r="B329" s="442"/>
      <c r="G329" s="443"/>
      <c r="H329" s="443"/>
      <c r="I329" s="13"/>
      <c r="J329" s="442"/>
      <c r="O329" s="443"/>
      <c r="P329" s="443"/>
      <c r="Q329" s="13"/>
      <c r="R329" s="442"/>
      <c r="W329" s="443"/>
      <c r="X329" s="443"/>
      <c r="Y329" s="13"/>
      <c r="Z329" s="442"/>
      <c r="AE329" s="443"/>
      <c r="AF329" s="443"/>
      <c r="AG329" s="13"/>
      <c r="AH329" s="442"/>
      <c r="AM329" s="443"/>
      <c r="AN329" s="443"/>
      <c r="AO329" s="13"/>
      <c r="AP329" s="442"/>
      <c r="AU329" s="443"/>
      <c r="AV329" s="443"/>
      <c r="AW329" s="13"/>
      <c r="AX329" s="442"/>
      <c r="BC329" s="443"/>
      <c r="BD329" s="443"/>
      <c r="BE329" s="13"/>
      <c r="BF329" s="442"/>
      <c r="BK329" s="443"/>
      <c r="BL329" s="443"/>
      <c r="BM329" s="13"/>
      <c r="BN329" s="442"/>
      <c r="BS329" s="443"/>
      <c r="BT329" s="443"/>
      <c r="BU329" s="13"/>
      <c r="BV329" s="442"/>
      <c r="CA329" s="443"/>
      <c r="CB329" s="443"/>
      <c r="CC329" s="13"/>
      <c r="CD329" s="442"/>
      <c r="CI329" s="443"/>
      <c r="CJ329" s="443"/>
      <c r="CK329" s="13"/>
      <c r="CL329" s="442"/>
      <c r="CQ329" s="443"/>
      <c r="CR329" s="443"/>
      <c r="CS329" s="13"/>
      <c r="CT329" s="442"/>
      <c r="CY329" s="443"/>
      <c r="CZ329" s="443"/>
      <c r="DA329" s="13"/>
      <c r="DB329" s="442"/>
      <c r="DG329" s="443"/>
      <c r="DH329" s="443"/>
      <c r="DI329" s="13"/>
      <c r="DJ329" s="442"/>
      <c r="DO329" s="443"/>
      <c r="DP329" s="443"/>
      <c r="DQ329" s="13"/>
      <c r="DR329" s="442"/>
      <c r="DW329" s="443"/>
      <c r="DX329" s="443"/>
      <c r="DY329" s="13"/>
      <c r="DZ329" s="442"/>
      <c r="EE329" s="443"/>
      <c r="EF329" s="443"/>
      <c r="EG329" s="13"/>
      <c r="EH329" s="442"/>
      <c r="EM329" s="443"/>
      <c r="EN329" s="443"/>
      <c r="EO329" s="13"/>
      <c r="EP329" s="442"/>
      <c r="EU329" s="443"/>
      <c r="EV329" s="443"/>
      <c r="EW329" s="13"/>
      <c r="EX329" s="442"/>
      <c r="FC329" s="443"/>
      <c r="FD329" s="443"/>
      <c r="FE329" s="13"/>
      <c r="FF329" s="442"/>
      <c r="FK329" s="443"/>
      <c r="FL329" s="443"/>
      <c r="FM329" s="13"/>
      <c r="FN329" s="442"/>
    </row>
    <row r="330" spans="1:170" ht="13">
      <c r="B330" s="442"/>
      <c r="G330" s="443"/>
      <c r="H330" s="443"/>
      <c r="I330" s="13"/>
      <c r="J330" s="442"/>
      <c r="O330" s="443"/>
      <c r="P330" s="443"/>
      <c r="Q330" s="13"/>
      <c r="R330" s="442"/>
      <c r="W330" s="443"/>
      <c r="X330" s="443"/>
      <c r="Y330" s="13"/>
      <c r="Z330" s="442"/>
      <c r="AE330" s="443"/>
      <c r="AF330" s="443"/>
      <c r="AG330" s="13"/>
      <c r="AH330" s="442"/>
      <c r="AM330" s="443"/>
      <c r="AN330" s="443"/>
      <c r="AO330" s="13"/>
      <c r="AP330" s="442"/>
      <c r="AU330" s="443"/>
      <c r="AV330" s="443"/>
      <c r="AW330" s="13"/>
      <c r="AX330" s="442"/>
      <c r="BC330" s="443"/>
      <c r="BD330" s="443"/>
      <c r="BE330" s="13"/>
      <c r="BF330" s="442"/>
      <c r="BK330" s="443"/>
      <c r="BL330" s="443"/>
      <c r="BM330" s="13"/>
      <c r="BN330" s="442"/>
      <c r="BS330" s="443"/>
      <c r="BT330" s="443"/>
      <c r="BU330" s="13"/>
      <c r="BV330" s="442"/>
      <c r="CA330" s="443"/>
      <c r="CB330" s="443"/>
      <c r="CC330" s="13"/>
      <c r="CD330" s="442"/>
      <c r="CI330" s="443"/>
      <c r="CJ330" s="443"/>
      <c r="CK330" s="13"/>
      <c r="CL330" s="442"/>
      <c r="CQ330" s="443"/>
      <c r="CR330" s="443"/>
      <c r="CS330" s="13"/>
      <c r="CT330" s="442"/>
      <c r="CY330" s="443"/>
      <c r="CZ330" s="443"/>
      <c r="DA330" s="13"/>
      <c r="DB330" s="442"/>
      <c r="DG330" s="443"/>
      <c r="DH330" s="443"/>
      <c r="DI330" s="13"/>
      <c r="DJ330" s="442"/>
      <c r="DO330" s="443"/>
      <c r="DP330" s="443"/>
      <c r="DQ330" s="13"/>
      <c r="DR330" s="442"/>
      <c r="DW330" s="443"/>
      <c r="DX330" s="443"/>
      <c r="DY330" s="13"/>
      <c r="DZ330" s="442"/>
      <c r="EE330" s="443"/>
      <c r="EF330" s="443"/>
      <c r="EG330" s="13"/>
      <c r="EH330" s="442"/>
      <c r="EM330" s="443"/>
      <c r="EN330" s="443"/>
      <c r="EO330" s="13"/>
      <c r="EP330" s="442"/>
      <c r="EU330" s="443"/>
      <c r="EV330" s="443"/>
      <c r="EW330" s="13"/>
      <c r="EX330" s="442"/>
      <c r="FC330" s="443"/>
      <c r="FD330" s="443"/>
      <c r="FE330" s="13"/>
      <c r="FF330" s="442"/>
      <c r="FK330" s="443"/>
      <c r="FL330" s="443"/>
      <c r="FM330" s="13"/>
      <c r="FN330" s="442"/>
    </row>
    <row r="331" spans="1:170" ht="13">
      <c r="B331" s="442"/>
      <c r="G331" s="443"/>
      <c r="H331" s="443"/>
      <c r="I331" s="13"/>
      <c r="J331" s="442"/>
      <c r="O331" s="443"/>
      <c r="P331" s="443"/>
      <c r="Q331" s="13"/>
      <c r="R331" s="442"/>
      <c r="W331" s="443"/>
      <c r="X331" s="443"/>
      <c r="Y331" s="13"/>
      <c r="Z331" s="442"/>
      <c r="AE331" s="443"/>
      <c r="AF331" s="443"/>
      <c r="AG331" s="13"/>
      <c r="AH331" s="442"/>
      <c r="AM331" s="443"/>
      <c r="AN331" s="443"/>
      <c r="AO331" s="13"/>
      <c r="AP331" s="442"/>
      <c r="AU331" s="443"/>
      <c r="AV331" s="443"/>
      <c r="AW331" s="13"/>
      <c r="AX331" s="442"/>
      <c r="BC331" s="443"/>
      <c r="BD331" s="443"/>
      <c r="BE331" s="13"/>
      <c r="BF331" s="442"/>
      <c r="BK331" s="443"/>
      <c r="BL331" s="443"/>
      <c r="BM331" s="13"/>
      <c r="BN331" s="442"/>
      <c r="BS331" s="443"/>
      <c r="BT331" s="443"/>
      <c r="BU331" s="13"/>
      <c r="BV331" s="442"/>
      <c r="CA331" s="443"/>
      <c r="CB331" s="443"/>
      <c r="CC331" s="13"/>
      <c r="CD331" s="442"/>
      <c r="CI331" s="443"/>
      <c r="CJ331" s="443"/>
      <c r="CK331" s="13"/>
      <c r="CL331" s="442"/>
      <c r="CQ331" s="443"/>
      <c r="CR331" s="443"/>
      <c r="CS331" s="13"/>
      <c r="CT331" s="442"/>
      <c r="CY331" s="443"/>
      <c r="CZ331" s="443"/>
      <c r="DA331" s="13"/>
      <c r="DB331" s="442"/>
      <c r="DG331" s="443"/>
      <c r="DH331" s="443"/>
      <c r="DI331" s="13"/>
      <c r="DJ331" s="442"/>
      <c r="DO331" s="443"/>
      <c r="DP331" s="443"/>
      <c r="DQ331" s="13"/>
      <c r="DR331" s="442"/>
      <c r="DW331" s="443"/>
      <c r="DX331" s="443"/>
      <c r="DY331" s="13"/>
      <c r="DZ331" s="442"/>
      <c r="EE331" s="443"/>
      <c r="EF331" s="443"/>
      <c r="EG331" s="13"/>
      <c r="EH331" s="442"/>
      <c r="EM331" s="443"/>
      <c r="EN331" s="443"/>
      <c r="EO331" s="13"/>
      <c r="EP331" s="442"/>
      <c r="EU331" s="443"/>
      <c r="EV331" s="443"/>
      <c r="EW331" s="13"/>
      <c r="EX331" s="442"/>
      <c r="FC331" s="443"/>
      <c r="FD331" s="443"/>
      <c r="FE331" s="13"/>
      <c r="FF331" s="442"/>
      <c r="FK331" s="443"/>
      <c r="FL331" s="443"/>
      <c r="FM331" s="13"/>
      <c r="FN331" s="442"/>
    </row>
    <row r="332" spans="1:170" ht="13">
      <c r="B332" s="442"/>
      <c r="G332" s="443"/>
      <c r="H332" s="443"/>
      <c r="I332" s="13"/>
      <c r="J332" s="442"/>
      <c r="O332" s="443"/>
      <c r="P332" s="443"/>
      <c r="Q332" s="13"/>
      <c r="R332" s="442"/>
      <c r="W332" s="443"/>
      <c r="X332" s="443"/>
      <c r="Y332" s="13"/>
      <c r="Z332" s="442"/>
      <c r="AE332" s="443"/>
      <c r="AF332" s="443"/>
      <c r="AG332" s="13"/>
      <c r="AH332" s="442"/>
      <c r="AM332" s="443"/>
      <c r="AN332" s="443"/>
      <c r="AO332" s="13"/>
      <c r="AP332" s="442"/>
      <c r="AU332" s="443"/>
      <c r="AV332" s="443"/>
      <c r="AW332" s="13"/>
      <c r="AX332" s="442"/>
      <c r="BC332" s="443"/>
      <c r="BD332" s="443"/>
      <c r="BE332" s="13"/>
      <c r="BF332" s="442"/>
      <c r="BK332" s="443"/>
      <c r="BL332" s="443"/>
      <c r="BM332" s="13"/>
      <c r="BN332" s="442"/>
      <c r="BS332" s="443"/>
      <c r="BT332" s="443"/>
      <c r="BU332" s="13"/>
      <c r="BV332" s="442"/>
      <c r="CA332" s="443"/>
      <c r="CB332" s="443"/>
      <c r="CC332" s="13"/>
      <c r="CD332" s="442"/>
      <c r="CI332" s="443"/>
      <c r="CJ332" s="443"/>
      <c r="CK332" s="13"/>
      <c r="CL332" s="442"/>
      <c r="CQ332" s="443"/>
      <c r="CR332" s="443"/>
      <c r="CS332" s="13"/>
      <c r="CT332" s="442"/>
      <c r="CY332" s="443"/>
      <c r="CZ332" s="443"/>
      <c r="DA332" s="13"/>
      <c r="DB332" s="442"/>
      <c r="DG332" s="443"/>
      <c r="DH332" s="443"/>
      <c r="DI332" s="13"/>
      <c r="DJ332" s="442"/>
      <c r="DO332" s="443"/>
      <c r="DP332" s="443"/>
      <c r="DQ332" s="13"/>
      <c r="DR332" s="442"/>
      <c r="DW332" s="443"/>
      <c r="DX332" s="443"/>
      <c r="DY332" s="13"/>
      <c r="DZ332" s="442"/>
      <c r="EE332" s="443"/>
      <c r="EF332" s="443"/>
      <c r="EG332" s="13"/>
      <c r="EH332" s="442"/>
      <c r="EM332" s="443"/>
      <c r="EN332" s="443"/>
      <c r="EO332" s="13"/>
      <c r="EP332" s="442"/>
      <c r="EU332" s="443"/>
      <c r="EV332" s="443"/>
      <c r="EW332" s="13"/>
      <c r="EX332" s="442"/>
      <c r="FC332" s="443"/>
      <c r="FD332" s="443"/>
      <c r="FE332" s="13"/>
      <c r="FF332" s="442"/>
      <c r="FK332" s="443"/>
      <c r="FL332" s="443"/>
      <c r="FM332" s="13"/>
      <c r="FN332" s="442"/>
    </row>
    <row r="333" spans="1:170" ht="13">
      <c r="B333" s="442"/>
      <c r="G333" s="443"/>
      <c r="H333" s="443"/>
      <c r="I333" s="13"/>
      <c r="J333" s="442"/>
      <c r="O333" s="443"/>
      <c r="P333" s="443"/>
      <c r="Q333" s="13"/>
      <c r="R333" s="442"/>
      <c r="W333" s="443"/>
      <c r="X333" s="443"/>
      <c r="Y333" s="13"/>
      <c r="Z333" s="442"/>
      <c r="AE333" s="443"/>
      <c r="AF333" s="443"/>
      <c r="AG333" s="13"/>
      <c r="AH333" s="442"/>
      <c r="AM333" s="443"/>
      <c r="AN333" s="443"/>
      <c r="AO333" s="13"/>
      <c r="AP333" s="442"/>
      <c r="AU333" s="443"/>
      <c r="AV333" s="443"/>
      <c r="AW333" s="13"/>
      <c r="AX333" s="442"/>
      <c r="BC333" s="443"/>
      <c r="BD333" s="443"/>
      <c r="BE333" s="13"/>
      <c r="BF333" s="442"/>
      <c r="BK333" s="443"/>
      <c r="BL333" s="443"/>
      <c r="BM333" s="13"/>
      <c r="BN333" s="442"/>
      <c r="BS333" s="443"/>
      <c r="BT333" s="443"/>
      <c r="BU333" s="13"/>
      <c r="BV333" s="442"/>
      <c r="CA333" s="443"/>
      <c r="CB333" s="443"/>
      <c r="CC333" s="13"/>
      <c r="CD333" s="442"/>
      <c r="CI333" s="443"/>
      <c r="CJ333" s="443"/>
      <c r="CK333" s="13"/>
      <c r="CL333" s="442"/>
      <c r="CQ333" s="443"/>
      <c r="CR333" s="443"/>
      <c r="CS333" s="13"/>
      <c r="CT333" s="442"/>
      <c r="CY333" s="443"/>
      <c r="CZ333" s="443"/>
      <c r="DA333" s="13"/>
      <c r="DB333" s="442"/>
      <c r="DG333" s="443"/>
      <c r="DH333" s="443"/>
      <c r="DI333" s="13"/>
      <c r="DJ333" s="442"/>
      <c r="DO333" s="443"/>
      <c r="DP333" s="443"/>
      <c r="DQ333" s="13"/>
      <c r="DR333" s="442"/>
      <c r="DW333" s="443"/>
      <c r="DX333" s="443"/>
      <c r="DY333" s="13"/>
      <c r="DZ333" s="442"/>
      <c r="EE333" s="443"/>
      <c r="EF333" s="443"/>
      <c r="EG333" s="13"/>
      <c r="EH333" s="442"/>
      <c r="EM333" s="443"/>
      <c r="EN333" s="443"/>
      <c r="EO333" s="13"/>
      <c r="EP333" s="442"/>
      <c r="EU333" s="443"/>
      <c r="EV333" s="443"/>
      <c r="EW333" s="13"/>
      <c r="EX333" s="442"/>
      <c r="FC333" s="443"/>
      <c r="FD333" s="443"/>
      <c r="FE333" s="13"/>
      <c r="FF333" s="442"/>
      <c r="FK333" s="443"/>
      <c r="FL333" s="443"/>
      <c r="FM333" s="13"/>
      <c r="FN333" s="442"/>
    </row>
    <row r="334" spans="1:170" ht="13">
      <c r="B334" s="442"/>
      <c r="G334" s="443"/>
      <c r="H334" s="443"/>
      <c r="I334" s="13"/>
      <c r="J334" s="442"/>
      <c r="O334" s="443"/>
      <c r="P334" s="443"/>
      <c r="Q334" s="13"/>
      <c r="R334" s="442"/>
      <c r="W334" s="443"/>
      <c r="X334" s="443"/>
      <c r="Y334" s="13"/>
      <c r="Z334" s="442"/>
      <c r="AE334" s="443"/>
      <c r="AF334" s="443"/>
      <c r="AG334" s="13"/>
      <c r="AH334" s="442"/>
      <c r="AM334" s="443"/>
      <c r="AN334" s="443"/>
      <c r="AO334" s="13"/>
      <c r="AP334" s="442"/>
      <c r="AU334" s="443"/>
      <c r="AV334" s="443"/>
      <c r="AW334" s="13"/>
      <c r="AX334" s="442"/>
      <c r="BC334" s="443"/>
      <c r="BD334" s="443"/>
      <c r="BE334" s="13"/>
      <c r="BF334" s="442"/>
      <c r="BK334" s="443"/>
      <c r="BL334" s="443"/>
      <c r="BM334" s="13"/>
      <c r="BN334" s="442"/>
      <c r="BS334" s="443"/>
      <c r="BT334" s="443"/>
      <c r="BU334" s="13"/>
      <c r="BV334" s="442"/>
      <c r="CA334" s="443"/>
      <c r="CB334" s="443"/>
      <c r="CC334" s="13"/>
      <c r="CD334" s="442"/>
      <c r="CI334" s="443"/>
      <c r="CJ334" s="443"/>
      <c r="CK334" s="13"/>
      <c r="CL334" s="442"/>
      <c r="CQ334" s="443"/>
      <c r="CR334" s="443"/>
      <c r="CS334" s="13"/>
      <c r="CT334" s="442"/>
      <c r="CY334" s="443"/>
      <c r="CZ334" s="443"/>
      <c r="DA334" s="13"/>
      <c r="DB334" s="442"/>
      <c r="DG334" s="443"/>
      <c r="DH334" s="443"/>
      <c r="DI334" s="13"/>
      <c r="DJ334" s="442"/>
      <c r="DO334" s="443"/>
      <c r="DP334" s="443"/>
      <c r="DQ334" s="13"/>
      <c r="DR334" s="442"/>
      <c r="DW334" s="443"/>
      <c r="DX334" s="443"/>
      <c r="DY334" s="13"/>
      <c r="DZ334" s="442"/>
      <c r="EE334" s="443"/>
      <c r="EF334" s="443"/>
      <c r="EG334" s="13"/>
      <c r="EH334" s="442"/>
      <c r="EM334" s="443"/>
      <c r="EN334" s="443"/>
      <c r="EO334" s="13"/>
      <c r="EP334" s="442"/>
      <c r="EU334" s="443"/>
      <c r="EV334" s="443"/>
      <c r="EW334" s="13"/>
      <c r="EX334" s="442"/>
      <c r="FC334" s="443"/>
      <c r="FD334" s="443"/>
      <c r="FE334" s="13"/>
      <c r="FF334" s="442"/>
      <c r="FK334" s="443"/>
      <c r="FL334" s="443"/>
      <c r="FM334" s="13"/>
      <c r="FN334" s="442"/>
    </row>
    <row r="335" spans="1:170" ht="13">
      <c r="B335" s="442"/>
      <c r="G335" s="443"/>
      <c r="H335" s="443"/>
      <c r="I335" s="13"/>
      <c r="J335" s="442"/>
      <c r="O335" s="443"/>
      <c r="P335" s="443"/>
      <c r="Q335" s="13"/>
      <c r="R335" s="442"/>
      <c r="W335" s="443"/>
      <c r="X335" s="443"/>
      <c r="Y335" s="13"/>
      <c r="Z335" s="442"/>
      <c r="AE335" s="443"/>
      <c r="AF335" s="443"/>
      <c r="AG335" s="13"/>
      <c r="AH335" s="442"/>
      <c r="AM335" s="443"/>
      <c r="AN335" s="443"/>
      <c r="AO335" s="13"/>
      <c r="AP335" s="442"/>
      <c r="AU335" s="443"/>
      <c r="AV335" s="443"/>
      <c r="AW335" s="13"/>
      <c r="AX335" s="442"/>
      <c r="BC335" s="443"/>
      <c r="BD335" s="443"/>
      <c r="BE335" s="13"/>
      <c r="BF335" s="442"/>
      <c r="BK335" s="443"/>
      <c r="BL335" s="443"/>
      <c r="BM335" s="13"/>
      <c r="BN335" s="442"/>
      <c r="BS335" s="443"/>
      <c r="BT335" s="443"/>
      <c r="BU335" s="13"/>
      <c r="BV335" s="442"/>
      <c r="CA335" s="443"/>
      <c r="CB335" s="443"/>
      <c r="CC335" s="13"/>
      <c r="CD335" s="442"/>
      <c r="CI335" s="443"/>
      <c r="CJ335" s="443"/>
      <c r="CK335" s="13"/>
      <c r="CL335" s="442"/>
      <c r="CQ335" s="443"/>
      <c r="CR335" s="443"/>
      <c r="CS335" s="13"/>
      <c r="CT335" s="442"/>
      <c r="CY335" s="443"/>
      <c r="CZ335" s="443"/>
      <c r="DA335" s="13"/>
      <c r="DB335" s="442"/>
      <c r="DG335" s="443"/>
      <c r="DH335" s="443"/>
      <c r="DI335" s="13"/>
      <c r="DJ335" s="442"/>
      <c r="DO335" s="443"/>
      <c r="DP335" s="443"/>
      <c r="DQ335" s="13"/>
      <c r="DR335" s="442"/>
      <c r="DW335" s="443"/>
      <c r="DX335" s="443"/>
      <c r="DY335" s="13"/>
      <c r="DZ335" s="442"/>
      <c r="EE335" s="443"/>
      <c r="EF335" s="443"/>
      <c r="EG335" s="13"/>
      <c r="EH335" s="442"/>
      <c r="EM335" s="443"/>
      <c r="EN335" s="443"/>
      <c r="EO335" s="13"/>
      <c r="EP335" s="442"/>
      <c r="EU335" s="443"/>
      <c r="EV335" s="443"/>
      <c r="EW335" s="13"/>
      <c r="EX335" s="442"/>
      <c r="FC335" s="443"/>
      <c r="FD335" s="443"/>
      <c r="FE335" s="13"/>
      <c r="FF335" s="442"/>
      <c r="FK335" s="443"/>
      <c r="FL335" s="443"/>
      <c r="FM335" s="13"/>
      <c r="FN335" s="442"/>
    </row>
    <row r="336" spans="1:170" ht="13">
      <c r="B336" s="442"/>
      <c r="G336" s="443"/>
      <c r="H336" s="443"/>
      <c r="I336" s="13"/>
      <c r="J336" s="442"/>
      <c r="O336" s="443"/>
      <c r="P336" s="443"/>
      <c r="Q336" s="13"/>
      <c r="R336" s="442"/>
      <c r="W336" s="443"/>
      <c r="X336" s="443"/>
      <c r="Y336" s="13"/>
      <c r="Z336" s="442"/>
      <c r="AE336" s="443"/>
      <c r="AF336" s="443"/>
      <c r="AG336" s="13"/>
      <c r="AH336" s="442"/>
      <c r="AM336" s="443"/>
      <c r="AN336" s="443"/>
      <c r="AO336" s="13"/>
      <c r="AP336" s="442"/>
      <c r="AU336" s="443"/>
      <c r="AV336" s="443"/>
      <c r="AW336" s="13"/>
      <c r="AX336" s="442"/>
      <c r="BC336" s="443"/>
      <c r="BD336" s="443"/>
      <c r="BE336" s="13"/>
      <c r="BF336" s="442"/>
      <c r="BK336" s="443"/>
      <c r="BL336" s="443"/>
      <c r="BM336" s="13"/>
      <c r="BN336" s="442"/>
      <c r="BS336" s="443"/>
      <c r="BT336" s="443"/>
      <c r="BU336" s="13"/>
      <c r="BV336" s="442"/>
      <c r="CA336" s="443"/>
      <c r="CB336" s="443"/>
      <c r="CC336" s="13"/>
      <c r="CD336" s="442"/>
      <c r="CI336" s="443"/>
      <c r="CJ336" s="443"/>
      <c r="CK336" s="13"/>
      <c r="CL336" s="442"/>
      <c r="CQ336" s="443"/>
      <c r="CR336" s="443"/>
      <c r="CS336" s="13"/>
      <c r="CT336" s="442"/>
      <c r="CY336" s="443"/>
      <c r="CZ336" s="443"/>
      <c r="DA336" s="13"/>
      <c r="DB336" s="442"/>
      <c r="DG336" s="443"/>
      <c r="DH336" s="443"/>
      <c r="DI336" s="13"/>
      <c r="DJ336" s="442"/>
      <c r="DO336" s="443"/>
      <c r="DP336" s="443"/>
      <c r="DQ336" s="13"/>
      <c r="DR336" s="442"/>
      <c r="DW336" s="443"/>
      <c r="DX336" s="443"/>
      <c r="DY336" s="13"/>
      <c r="DZ336" s="442"/>
      <c r="EE336" s="443"/>
      <c r="EF336" s="443"/>
      <c r="EG336" s="13"/>
      <c r="EH336" s="442"/>
      <c r="EM336" s="443"/>
      <c r="EN336" s="443"/>
      <c r="EO336" s="13"/>
      <c r="EP336" s="442"/>
      <c r="EU336" s="443"/>
      <c r="EV336" s="443"/>
      <c r="EW336" s="13"/>
      <c r="EX336" s="442"/>
      <c r="FC336" s="443"/>
      <c r="FD336" s="443"/>
      <c r="FE336" s="13"/>
      <c r="FF336" s="442"/>
      <c r="FK336" s="443"/>
      <c r="FL336" s="443"/>
      <c r="FM336" s="13"/>
      <c r="FN336" s="442"/>
    </row>
    <row r="337" spans="2:170" ht="13">
      <c r="B337" s="442"/>
      <c r="G337" s="443"/>
      <c r="H337" s="443"/>
      <c r="I337" s="13"/>
      <c r="J337" s="442"/>
      <c r="O337" s="443"/>
      <c r="P337" s="443"/>
      <c r="Q337" s="13"/>
      <c r="R337" s="442"/>
      <c r="W337" s="443"/>
      <c r="X337" s="443"/>
      <c r="Y337" s="13"/>
      <c r="Z337" s="442"/>
      <c r="AE337" s="443"/>
      <c r="AF337" s="443"/>
      <c r="AG337" s="13"/>
      <c r="AH337" s="442"/>
      <c r="AM337" s="443"/>
      <c r="AN337" s="443"/>
      <c r="AO337" s="13"/>
      <c r="AP337" s="442"/>
      <c r="AU337" s="443"/>
      <c r="AV337" s="443"/>
      <c r="AW337" s="13"/>
      <c r="AX337" s="442"/>
      <c r="BC337" s="443"/>
      <c r="BD337" s="443"/>
      <c r="BE337" s="13"/>
      <c r="BF337" s="442"/>
      <c r="BK337" s="443"/>
      <c r="BL337" s="443"/>
      <c r="BM337" s="13"/>
      <c r="BN337" s="442"/>
      <c r="BS337" s="443"/>
      <c r="BT337" s="443"/>
      <c r="BU337" s="13"/>
      <c r="BV337" s="442"/>
      <c r="CA337" s="443"/>
      <c r="CB337" s="443"/>
      <c r="CC337" s="13"/>
      <c r="CD337" s="442"/>
      <c r="CI337" s="443"/>
      <c r="CJ337" s="443"/>
      <c r="CK337" s="13"/>
      <c r="CL337" s="442"/>
      <c r="CQ337" s="443"/>
      <c r="CR337" s="443"/>
      <c r="CS337" s="13"/>
      <c r="CT337" s="442"/>
      <c r="CY337" s="443"/>
      <c r="CZ337" s="443"/>
      <c r="DA337" s="13"/>
      <c r="DB337" s="442"/>
      <c r="DG337" s="443"/>
      <c r="DH337" s="443"/>
      <c r="DI337" s="13"/>
      <c r="DJ337" s="442"/>
      <c r="DO337" s="443"/>
      <c r="DP337" s="443"/>
      <c r="DQ337" s="13"/>
      <c r="DR337" s="442"/>
      <c r="DW337" s="443"/>
      <c r="DX337" s="443"/>
      <c r="DY337" s="13"/>
      <c r="DZ337" s="442"/>
      <c r="EE337" s="443"/>
      <c r="EF337" s="443"/>
      <c r="EG337" s="13"/>
      <c r="EH337" s="442"/>
      <c r="EM337" s="443"/>
      <c r="EN337" s="443"/>
      <c r="EO337" s="13"/>
      <c r="EP337" s="442"/>
      <c r="EU337" s="443"/>
      <c r="EV337" s="443"/>
      <c r="EW337" s="13"/>
      <c r="EX337" s="442"/>
      <c r="FC337" s="443"/>
      <c r="FD337" s="443"/>
      <c r="FE337" s="13"/>
      <c r="FF337" s="442"/>
      <c r="FK337" s="443"/>
      <c r="FL337" s="443"/>
      <c r="FM337" s="13"/>
      <c r="FN337" s="442"/>
    </row>
    <row r="338" spans="2:170" ht="13">
      <c r="B338" s="442"/>
      <c r="G338" s="443"/>
      <c r="H338" s="443"/>
      <c r="I338" s="13"/>
      <c r="J338" s="442"/>
      <c r="O338" s="443"/>
      <c r="P338" s="443"/>
      <c r="Q338" s="13"/>
      <c r="R338" s="442"/>
      <c r="W338" s="443"/>
      <c r="X338" s="443"/>
      <c r="Y338" s="13"/>
      <c r="Z338" s="442"/>
      <c r="AE338" s="443"/>
      <c r="AF338" s="443"/>
      <c r="AG338" s="13"/>
      <c r="AH338" s="442"/>
      <c r="AM338" s="443"/>
      <c r="AN338" s="443"/>
      <c r="AO338" s="13"/>
      <c r="AP338" s="442"/>
      <c r="AU338" s="443"/>
      <c r="AV338" s="443"/>
      <c r="AW338" s="13"/>
      <c r="AX338" s="442"/>
      <c r="BC338" s="443"/>
      <c r="BD338" s="443"/>
      <c r="BE338" s="13"/>
      <c r="BF338" s="442"/>
      <c r="BK338" s="443"/>
      <c r="BL338" s="443"/>
      <c r="BM338" s="13"/>
      <c r="BN338" s="442"/>
      <c r="BS338" s="443"/>
      <c r="BT338" s="443"/>
      <c r="BU338" s="13"/>
      <c r="BV338" s="442"/>
      <c r="CA338" s="443"/>
      <c r="CB338" s="443"/>
      <c r="CC338" s="13"/>
      <c r="CD338" s="442"/>
      <c r="CI338" s="443"/>
      <c r="CJ338" s="443"/>
      <c r="CK338" s="13"/>
      <c r="CL338" s="442"/>
      <c r="CQ338" s="443"/>
      <c r="CR338" s="443"/>
      <c r="CS338" s="13"/>
      <c r="CT338" s="442"/>
      <c r="CY338" s="443"/>
      <c r="CZ338" s="443"/>
      <c r="DA338" s="13"/>
      <c r="DB338" s="442"/>
      <c r="DG338" s="443"/>
      <c r="DH338" s="443"/>
      <c r="DI338" s="13"/>
      <c r="DJ338" s="442"/>
      <c r="DO338" s="443"/>
      <c r="DP338" s="443"/>
      <c r="DQ338" s="13"/>
      <c r="DR338" s="442"/>
      <c r="DW338" s="443"/>
      <c r="DX338" s="443"/>
      <c r="DY338" s="13"/>
      <c r="DZ338" s="442"/>
      <c r="EE338" s="443"/>
      <c r="EF338" s="443"/>
      <c r="EG338" s="13"/>
      <c r="EH338" s="442"/>
      <c r="EM338" s="443"/>
      <c r="EN338" s="443"/>
      <c r="EO338" s="13"/>
      <c r="EP338" s="442"/>
      <c r="EU338" s="443"/>
      <c r="EV338" s="443"/>
      <c r="EW338" s="13"/>
      <c r="EX338" s="442"/>
      <c r="FC338" s="443"/>
      <c r="FD338" s="443"/>
      <c r="FE338" s="13"/>
      <c r="FF338" s="442"/>
      <c r="FK338" s="443"/>
      <c r="FL338" s="443"/>
      <c r="FM338" s="13"/>
      <c r="FN338" s="442"/>
    </row>
    <row r="339" spans="2:170" ht="13">
      <c r="B339" s="442"/>
      <c r="G339" s="443"/>
      <c r="H339" s="443"/>
      <c r="I339" s="13"/>
      <c r="J339" s="442"/>
      <c r="O339" s="443"/>
      <c r="P339" s="443"/>
      <c r="Q339" s="13"/>
      <c r="R339" s="442"/>
      <c r="W339" s="443"/>
      <c r="X339" s="443"/>
      <c r="Y339" s="13"/>
      <c r="Z339" s="442"/>
      <c r="AE339" s="443"/>
      <c r="AF339" s="443"/>
      <c r="AG339" s="13"/>
      <c r="AH339" s="442"/>
      <c r="AM339" s="443"/>
      <c r="AN339" s="443"/>
      <c r="AO339" s="13"/>
      <c r="AP339" s="442"/>
      <c r="AU339" s="443"/>
      <c r="AV339" s="443"/>
      <c r="AW339" s="13"/>
      <c r="AX339" s="442"/>
      <c r="BC339" s="443"/>
      <c r="BD339" s="443"/>
      <c r="BE339" s="13"/>
      <c r="BF339" s="442"/>
      <c r="BK339" s="443"/>
      <c r="BL339" s="443"/>
      <c r="BM339" s="13"/>
      <c r="BN339" s="442"/>
      <c r="BS339" s="443"/>
      <c r="BT339" s="443"/>
      <c r="BU339" s="13"/>
      <c r="BV339" s="442"/>
      <c r="CA339" s="443"/>
      <c r="CB339" s="443"/>
      <c r="CC339" s="13"/>
      <c r="CD339" s="442"/>
      <c r="CI339" s="443"/>
      <c r="CJ339" s="443"/>
      <c r="CK339" s="13"/>
      <c r="CL339" s="442"/>
      <c r="CQ339" s="443"/>
      <c r="CR339" s="443"/>
      <c r="CS339" s="13"/>
      <c r="CT339" s="442"/>
      <c r="CY339" s="443"/>
      <c r="CZ339" s="443"/>
      <c r="DA339" s="13"/>
      <c r="DB339" s="442"/>
      <c r="DG339" s="443"/>
      <c r="DH339" s="443"/>
      <c r="DI339" s="13"/>
      <c r="DJ339" s="442"/>
      <c r="DO339" s="443"/>
      <c r="DP339" s="443"/>
      <c r="DQ339" s="13"/>
      <c r="DR339" s="442"/>
      <c r="DW339" s="443"/>
      <c r="DX339" s="443"/>
      <c r="DY339" s="13"/>
      <c r="DZ339" s="442"/>
      <c r="EE339" s="443"/>
      <c r="EF339" s="443"/>
      <c r="EG339" s="13"/>
      <c r="EH339" s="442"/>
      <c r="EM339" s="443"/>
      <c r="EN339" s="443"/>
      <c r="EO339" s="13"/>
      <c r="EP339" s="442"/>
      <c r="EU339" s="443"/>
      <c r="EV339" s="443"/>
      <c r="EW339" s="13"/>
      <c r="EX339" s="442"/>
      <c r="FC339" s="443"/>
      <c r="FD339" s="443"/>
      <c r="FE339" s="13"/>
      <c r="FF339" s="442"/>
      <c r="FK339" s="443"/>
      <c r="FL339" s="443"/>
      <c r="FM339" s="13"/>
      <c r="FN339" s="442"/>
    </row>
    <row r="340" spans="2:170" ht="13">
      <c r="B340" s="442"/>
      <c r="G340" s="443"/>
      <c r="H340" s="443"/>
      <c r="I340" s="13"/>
      <c r="J340" s="442"/>
      <c r="O340" s="443"/>
      <c r="P340" s="443"/>
      <c r="Q340" s="13"/>
      <c r="R340" s="442"/>
      <c r="W340" s="443"/>
      <c r="X340" s="443"/>
      <c r="Y340" s="13"/>
      <c r="Z340" s="442"/>
      <c r="AE340" s="443"/>
      <c r="AF340" s="443"/>
      <c r="AG340" s="13"/>
      <c r="AH340" s="442"/>
      <c r="AM340" s="443"/>
      <c r="AN340" s="443"/>
      <c r="AO340" s="13"/>
      <c r="AP340" s="442"/>
      <c r="AU340" s="443"/>
      <c r="AV340" s="443"/>
      <c r="AW340" s="13"/>
      <c r="AX340" s="442"/>
      <c r="BC340" s="443"/>
      <c r="BD340" s="443"/>
      <c r="BE340" s="13"/>
      <c r="BF340" s="442"/>
      <c r="BK340" s="443"/>
      <c r="BL340" s="443"/>
      <c r="BM340" s="13"/>
      <c r="BN340" s="442"/>
      <c r="BS340" s="443"/>
      <c r="BT340" s="443"/>
      <c r="BU340" s="13"/>
      <c r="BV340" s="442"/>
      <c r="CA340" s="443"/>
      <c r="CB340" s="443"/>
      <c r="CC340" s="13"/>
      <c r="CD340" s="442"/>
      <c r="CI340" s="443"/>
      <c r="CJ340" s="443"/>
      <c r="CK340" s="13"/>
      <c r="CL340" s="442"/>
      <c r="CQ340" s="443"/>
      <c r="CR340" s="443"/>
      <c r="CS340" s="13"/>
      <c r="CT340" s="442"/>
      <c r="CY340" s="443"/>
      <c r="CZ340" s="443"/>
      <c r="DA340" s="13"/>
      <c r="DB340" s="442"/>
      <c r="DG340" s="443"/>
      <c r="DH340" s="443"/>
      <c r="DI340" s="13"/>
      <c r="DJ340" s="442"/>
      <c r="DO340" s="443"/>
      <c r="DP340" s="443"/>
      <c r="DQ340" s="13"/>
      <c r="DR340" s="442"/>
      <c r="DW340" s="443"/>
      <c r="DX340" s="443"/>
      <c r="DY340" s="13"/>
      <c r="DZ340" s="442"/>
      <c r="EE340" s="443"/>
      <c r="EF340" s="443"/>
      <c r="EG340" s="13"/>
      <c r="EH340" s="442"/>
      <c r="EM340" s="443"/>
      <c r="EN340" s="443"/>
      <c r="EO340" s="13"/>
      <c r="EP340" s="442"/>
      <c r="EU340" s="443"/>
      <c r="EV340" s="443"/>
      <c r="EW340" s="13"/>
      <c r="EX340" s="442"/>
      <c r="FC340" s="443"/>
      <c r="FD340" s="443"/>
      <c r="FE340" s="13"/>
      <c r="FF340" s="442"/>
      <c r="FK340" s="443"/>
      <c r="FL340" s="443"/>
      <c r="FM340" s="13"/>
      <c r="FN340" s="442"/>
    </row>
    <row r="341" spans="2:170" ht="13">
      <c r="B341" s="442"/>
      <c r="G341" s="443"/>
      <c r="H341" s="443"/>
      <c r="I341" s="13"/>
      <c r="J341" s="442"/>
      <c r="O341" s="443"/>
      <c r="P341" s="443"/>
      <c r="Q341" s="13"/>
      <c r="R341" s="442"/>
      <c r="W341" s="443"/>
      <c r="X341" s="443"/>
      <c r="Y341" s="13"/>
      <c r="Z341" s="442"/>
      <c r="AE341" s="443"/>
      <c r="AF341" s="443"/>
      <c r="AG341" s="13"/>
      <c r="AH341" s="442"/>
      <c r="AM341" s="443"/>
      <c r="AN341" s="443"/>
      <c r="AO341" s="13"/>
      <c r="AP341" s="442"/>
      <c r="AU341" s="443"/>
      <c r="AV341" s="443"/>
      <c r="AW341" s="13"/>
      <c r="AX341" s="442"/>
      <c r="BC341" s="443"/>
      <c r="BD341" s="443"/>
      <c r="BE341" s="13"/>
      <c r="BF341" s="442"/>
      <c r="BK341" s="443"/>
      <c r="BL341" s="443"/>
      <c r="BM341" s="13"/>
      <c r="BN341" s="442"/>
      <c r="BS341" s="443"/>
      <c r="BT341" s="443"/>
      <c r="BU341" s="13"/>
      <c r="BV341" s="442"/>
      <c r="CA341" s="443"/>
      <c r="CB341" s="443"/>
      <c r="CC341" s="13"/>
      <c r="CD341" s="442"/>
      <c r="CI341" s="443"/>
      <c r="CJ341" s="443"/>
      <c r="CK341" s="13"/>
      <c r="CL341" s="442"/>
      <c r="CQ341" s="443"/>
      <c r="CR341" s="443"/>
      <c r="CS341" s="13"/>
      <c r="CT341" s="442"/>
      <c r="CY341" s="443"/>
      <c r="CZ341" s="443"/>
      <c r="DA341" s="13"/>
      <c r="DB341" s="442"/>
      <c r="DG341" s="443"/>
      <c r="DH341" s="443"/>
      <c r="DI341" s="13"/>
      <c r="DJ341" s="442"/>
      <c r="DO341" s="443"/>
      <c r="DP341" s="443"/>
      <c r="DQ341" s="13"/>
      <c r="DR341" s="442"/>
      <c r="DW341" s="443"/>
      <c r="DX341" s="443"/>
      <c r="DY341" s="13"/>
      <c r="DZ341" s="442"/>
      <c r="EE341" s="443"/>
      <c r="EF341" s="443"/>
      <c r="EG341" s="13"/>
      <c r="EH341" s="442"/>
      <c r="EM341" s="443"/>
      <c r="EN341" s="443"/>
      <c r="EO341" s="13"/>
      <c r="EP341" s="442"/>
      <c r="EU341" s="443"/>
      <c r="EV341" s="443"/>
      <c r="EW341" s="13"/>
      <c r="EX341" s="442"/>
      <c r="FC341" s="443"/>
      <c r="FD341" s="443"/>
      <c r="FE341" s="13"/>
      <c r="FF341" s="442"/>
      <c r="FK341" s="443"/>
      <c r="FL341" s="443"/>
      <c r="FM341" s="13"/>
      <c r="FN341" s="442"/>
    </row>
    <row r="342" spans="2:170" ht="13">
      <c r="B342" s="442"/>
      <c r="G342" s="443"/>
      <c r="H342" s="443"/>
      <c r="I342" s="13"/>
      <c r="J342" s="442"/>
      <c r="O342" s="443"/>
      <c r="P342" s="443"/>
      <c r="Q342" s="13"/>
      <c r="R342" s="442"/>
      <c r="W342" s="443"/>
      <c r="X342" s="443"/>
      <c r="Y342" s="13"/>
      <c r="Z342" s="442"/>
      <c r="AE342" s="443"/>
      <c r="AF342" s="443"/>
      <c r="AG342" s="13"/>
      <c r="AH342" s="442"/>
      <c r="AM342" s="443"/>
      <c r="AN342" s="443"/>
      <c r="AO342" s="13"/>
      <c r="AP342" s="442"/>
      <c r="AU342" s="443"/>
      <c r="AV342" s="443"/>
      <c r="AW342" s="13"/>
      <c r="AX342" s="442"/>
      <c r="BC342" s="443"/>
      <c r="BD342" s="443"/>
      <c r="BE342" s="13"/>
      <c r="BF342" s="442"/>
      <c r="BK342" s="443"/>
      <c r="BL342" s="443"/>
      <c r="BM342" s="13"/>
      <c r="BN342" s="442"/>
      <c r="BS342" s="443"/>
      <c r="BT342" s="443"/>
      <c r="BU342" s="13"/>
      <c r="BV342" s="442"/>
      <c r="CA342" s="443"/>
      <c r="CB342" s="443"/>
      <c r="CC342" s="13"/>
      <c r="CD342" s="442"/>
      <c r="CI342" s="443"/>
      <c r="CJ342" s="443"/>
      <c r="CK342" s="13"/>
      <c r="CL342" s="442"/>
      <c r="CQ342" s="443"/>
      <c r="CR342" s="443"/>
      <c r="CS342" s="13"/>
      <c r="CT342" s="442"/>
      <c r="CY342" s="443"/>
      <c r="CZ342" s="443"/>
      <c r="DA342" s="13"/>
      <c r="DB342" s="442"/>
      <c r="DG342" s="443"/>
      <c r="DH342" s="443"/>
      <c r="DI342" s="13"/>
      <c r="DJ342" s="442"/>
      <c r="DO342" s="443"/>
      <c r="DP342" s="443"/>
      <c r="DQ342" s="13"/>
      <c r="DR342" s="442"/>
      <c r="DW342" s="443"/>
      <c r="DX342" s="443"/>
      <c r="DY342" s="13"/>
      <c r="DZ342" s="442"/>
      <c r="EE342" s="443"/>
      <c r="EF342" s="443"/>
      <c r="EG342" s="13"/>
      <c r="EH342" s="442"/>
      <c r="EM342" s="443"/>
      <c r="EN342" s="443"/>
      <c r="EO342" s="13"/>
      <c r="EP342" s="442"/>
      <c r="EU342" s="443"/>
      <c r="EV342" s="443"/>
      <c r="EW342" s="13"/>
      <c r="EX342" s="442"/>
      <c r="FC342" s="443"/>
      <c r="FD342" s="443"/>
      <c r="FE342" s="13"/>
      <c r="FF342" s="442"/>
      <c r="FK342" s="443"/>
      <c r="FL342" s="443"/>
      <c r="FM342" s="13"/>
      <c r="FN342" s="442"/>
    </row>
    <row r="343" spans="2:170" ht="13">
      <c r="B343" s="442"/>
      <c r="G343" s="443"/>
      <c r="H343" s="443"/>
      <c r="I343" s="13"/>
      <c r="J343" s="442"/>
      <c r="O343" s="443"/>
      <c r="P343" s="443"/>
      <c r="Q343" s="13"/>
      <c r="R343" s="442"/>
      <c r="W343" s="443"/>
      <c r="X343" s="443"/>
      <c r="Y343" s="13"/>
      <c r="Z343" s="442"/>
      <c r="AE343" s="443"/>
      <c r="AF343" s="443"/>
      <c r="AG343" s="13"/>
      <c r="AH343" s="442"/>
      <c r="AM343" s="443"/>
      <c r="AN343" s="443"/>
      <c r="AO343" s="13"/>
      <c r="AP343" s="442"/>
      <c r="AU343" s="443"/>
      <c r="AV343" s="443"/>
      <c r="AW343" s="13"/>
      <c r="AX343" s="442"/>
      <c r="BC343" s="443"/>
      <c r="BD343" s="443"/>
      <c r="BE343" s="13"/>
      <c r="BF343" s="442"/>
      <c r="BK343" s="443"/>
      <c r="BL343" s="443"/>
      <c r="BM343" s="13"/>
      <c r="BN343" s="442"/>
      <c r="BS343" s="443"/>
      <c r="BT343" s="443"/>
      <c r="BU343" s="13"/>
      <c r="BV343" s="442"/>
      <c r="CA343" s="443"/>
      <c r="CB343" s="443"/>
      <c r="CC343" s="13"/>
      <c r="CD343" s="442"/>
      <c r="CI343" s="443"/>
      <c r="CJ343" s="443"/>
      <c r="CK343" s="13"/>
      <c r="CL343" s="442"/>
      <c r="CQ343" s="443"/>
      <c r="CR343" s="443"/>
      <c r="CS343" s="13"/>
      <c r="CT343" s="442"/>
      <c r="CY343" s="443"/>
      <c r="CZ343" s="443"/>
      <c r="DA343" s="13"/>
      <c r="DB343" s="442"/>
      <c r="DG343" s="443"/>
      <c r="DH343" s="443"/>
      <c r="DI343" s="13"/>
      <c r="DJ343" s="442"/>
      <c r="DO343" s="443"/>
      <c r="DP343" s="443"/>
      <c r="DQ343" s="13"/>
      <c r="DR343" s="442"/>
      <c r="DW343" s="443"/>
      <c r="DX343" s="443"/>
      <c r="DY343" s="13"/>
      <c r="DZ343" s="442"/>
      <c r="EE343" s="443"/>
      <c r="EF343" s="443"/>
      <c r="EG343" s="13"/>
      <c r="EH343" s="442"/>
      <c r="EM343" s="443"/>
      <c r="EN343" s="443"/>
      <c r="EO343" s="13"/>
      <c r="EP343" s="442"/>
      <c r="EU343" s="443"/>
      <c r="EV343" s="443"/>
      <c r="EW343" s="13"/>
      <c r="EX343" s="442"/>
      <c r="FC343" s="443"/>
      <c r="FD343" s="443"/>
      <c r="FE343" s="13"/>
      <c r="FF343" s="442"/>
      <c r="FK343" s="443"/>
      <c r="FL343" s="443"/>
      <c r="FM343" s="13"/>
      <c r="FN343" s="442"/>
    </row>
    <row r="344" spans="2:170" ht="13">
      <c r="B344" s="442"/>
      <c r="G344" s="443"/>
      <c r="H344" s="443"/>
      <c r="I344" s="13"/>
      <c r="J344" s="442"/>
      <c r="O344" s="443"/>
      <c r="P344" s="443"/>
      <c r="Q344" s="13"/>
      <c r="R344" s="442"/>
      <c r="W344" s="443"/>
      <c r="X344" s="443"/>
      <c r="Y344" s="13"/>
      <c r="Z344" s="442"/>
      <c r="AE344" s="443"/>
      <c r="AF344" s="443"/>
      <c r="AG344" s="13"/>
      <c r="AH344" s="442"/>
      <c r="AM344" s="443"/>
      <c r="AN344" s="443"/>
      <c r="AO344" s="13"/>
      <c r="AP344" s="442"/>
      <c r="AU344" s="443"/>
      <c r="AV344" s="443"/>
      <c r="AW344" s="13"/>
      <c r="AX344" s="442"/>
      <c r="BC344" s="443"/>
      <c r="BD344" s="443"/>
      <c r="BE344" s="13"/>
      <c r="BF344" s="442"/>
      <c r="BK344" s="443"/>
      <c r="BL344" s="443"/>
      <c r="BM344" s="13"/>
      <c r="BN344" s="442"/>
      <c r="BS344" s="443"/>
      <c r="BT344" s="443"/>
      <c r="BU344" s="13"/>
      <c r="BV344" s="442"/>
      <c r="CA344" s="443"/>
      <c r="CB344" s="443"/>
      <c r="CC344" s="13"/>
      <c r="CD344" s="442"/>
      <c r="CI344" s="443"/>
      <c r="CJ344" s="443"/>
      <c r="CK344" s="13"/>
      <c r="CL344" s="442"/>
      <c r="CQ344" s="443"/>
      <c r="CR344" s="443"/>
      <c r="CS344" s="13"/>
      <c r="CT344" s="442"/>
      <c r="CY344" s="443"/>
      <c r="CZ344" s="443"/>
      <c r="DA344" s="13"/>
      <c r="DB344" s="442"/>
      <c r="DG344" s="443"/>
      <c r="DH344" s="443"/>
      <c r="DI344" s="13"/>
      <c r="DJ344" s="442"/>
      <c r="DO344" s="443"/>
      <c r="DP344" s="443"/>
      <c r="DQ344" s="13"/>
      <c r="DR344" s="442"/>
      <c r="DW344" s="443"/>
      <c r="DX344" s="443"/>
      <c r="DY344" s="13"/>
      <c r="DZ344" s="442"/>
      <c r="EE344" s="443"/>
      <c r="EF344" s="443"/>
      <c r="EG344" s="13"/>
      <c r="EH344" s="442"/>
      <c r="EM344" s="443"/>
      <c r="EN344" s="443"/>
      <c r="EO344" s="13"/>
      <c r="EP344" s="442"/>
      <c r="EU344" s="443"/>
      <c r="EV344" s="443"/>
      <c r="EW344" s="13"/>
      <c r="EX344" s="442"/>
      <c r="FC344" s="443"/>
      <c r="FD344" s="443"/>
      <c r="FE344" s="13"/>
      <c r="FF344" s="442"/>
      <c r="FK344" s="443"/>
      <c r="FL344" s="443"/>
      <c r="FM344" s="13"/>
      <c r="FN344" s="442"/>
    </row>
    <row r="345" spans="2:170" ht="13">
      <c r="B345" s="442"/>
      <c r="G345" s="443"/>
      <c r="H345" s="443"/>
      <c r="I345" s="13"/>
      <c r="J345" s="442"/>
      <c r="O345" s="443"/>
      <c r="P345" s="443"/>
      <c r="Q345" s="13"/>
      <c r="R345" s="442"/>
      <c r="W345" s="443"/>
      <c r="X345" s="443"/>
      <c r="Y345" s="13"/>
      <c r="Z345" s="442"/>
      <c r="AE345" s="443"/>
      <c r="AF345" s="443"/>
      <c r="AG345" s="13"/>
      <c r="AH345" s="442"/>
      <c r="AM345" s="443"/>
      <c r="AN345" s="443"/>
      <c r="AO345" s="13"/>
      <c r="AP345" s="442"/>
      <c r="AU345" s="443"/>
      <c r="AV345" s="443"/>
      <c r="AW345" s="13"/>
      <c r="AX345" s="442"/>
      <c r="BC345" s="443"/>
      <c r="BD345" s="443"/>
      <c r="BE345" s="13"/>
      <c r="BF345" s="442"/>
      <c r="BK345" s="443"/>
      <c r="BL345" s="443"/>
      <c r="BM345" s="13"/>
      <c r="BN345" s="442"/>
      <c r="BS345" s="443"/>
      <c r="BT345" s="443"/>
      <c r="BU345" s="13"/>
      <c r="BV345" s="442"/>
      <c r="CA345" s="443"/>
      <c r="CB345" s="443"/>
      <c r="CC345" s="13"/>
      <c r="CD345" s="442"/>
      <c r="CI345" s="443"/>
      <c r="CJ345" s="443"/>
      <c r="CK345" s="13"/>
      <c r="CL345" s="442"/>
      <c r="CQ345" s="443"/>
      <c r="CR345" s="443"/>
      <c r="CS345" s="13"/>
      <c r="CT345" s="442"/>
      <c r="CY345" s="443"/>
      <c r="CZ345" s="443"/>
      <c r="DA345" s="13"/>
      <c r="DB345" s="442"/>
      <c r="DG345" s="443"/>
      <c r="DH345" s="443"/>
      <c r="DI345" s="13"/>
      <c r="DJ345" s="442"/>
      <c r="DO345" s="443"/>
      <c r="DP345" s="443"/>
      <c r="DQ345" s="13"/>
      <c r="DR345" s="442"/>
      <c r="DW345" s="443"/>
      <c r="DX345" s="443"/>
      <c r="DY345" s="13"/>
      <c r="DZ345" s="442"/>
      <c r="EE345" s="443"/>
      <c r="EF345" s="443"/>
      <c r="EG345" s="13"/>
      <c r="EH345" s="442"/>
      <c r="EM345" s="443"/>
      <c r="EN345" s="443"/>
      <c r="EO345" s="13"/>
      <c r="EP345" s="442"/>
      <c r="EU345" s="443"/>
      <c r="EV345" s="443"/>
      <c r="EW345" s="13"/>
      <c r="EX345" s="442"/>
      <c r="FC345" s="443"/>
      <c r="FD345" s="443"/>
      <c r="FE345" s="13"/>
      <c r="FF345" s="442"/>
      <c r="FK345" s="443"/>
      <c r="FL345" s="443"/>
      <c r="FM345" s="13"/>
      <c r="FN345" s="442"/>
    </row>
    <row r="346" spans="2:170" ht="13">
      <c r="B346" s="442"/>
      <c r="G346" s="443"/>
      <c r="H346" s="443"/>
      <c r="I346" s="13"/>
      <c r="J346" s="442"/>
      <c r="O346" s="443"/>
      <c r="P346" s="443"/>
      <c r="Q346" s="13"/>
      <c r="R346" s="442"/>
      <c r="W346" s="443"/>
      <c r="X346" s="443"/>
      <c r="Y346" s="13"/>
      <c r="Z346" s="442"/>
      <c r="AE346" s="443"/>
      <c r="AF346" s="443"/>
      <c r="AG346" s="13"/>
      <c r="AH346" s="442"/>
      <c r="AM346" s="443"/>
      <c r="AN346" s="443"/>
      <c r="AO346" s="13"/>
      <c r="AP346" s="442"/>
      <c r="AU346" s="443"/>
      <c r="AV346" s="443"/>
      <c r="AW346" s="13"/>
      <c r="AX346" s="442"/>
      <c r="BC346" s="443"/>
      <c r="BD346" s="443"/>
      <c r="BE346" s="13"/>
      <c r="BF346" s="442"/>
      <c r="BK346" s="443"/>
      <c r="BL346" s="443"/>
      <c r="BM346" s="13"/>
      <c r="BN346" s="442"/>
      <c r="BS346" s="443"/>
      <c r="BT346" s="443"/>
      <c r="BU346" s="13"/>
      <c r="BV346" s="442"/>
      <c r="CA346" s="443"/>
      <c r="CB346" s="443"/>
      <c r="CC346" s="13"/>
      <c r="CD346" s="442"/>
      <c r="CI346" s="443"/>
      <c r="CJ346" s="443"/>
      <c r="CK346" s="13"/>
      <c r="CL346" s="442"/>
      <c r="CQ346" s="443"/>
      <c r="CR346" s="443"/>
      <c r="CS346" s="13"/>
      <c r="CT346" s="442"/>
      <c r="CY346" s="443"/>
      <c r="CZ346" s="443"/>
      <c r="DA346" s="13"/>
      <c r="DB346" s="442"/>
      <c r="DG346" s="443"/>
      <c r="DH346" s="443"/>
      <c r="DI346" s="13"/>
      <c r="DJ346" s="442"/>
      <c r="DO346" s="443"/>
      <c r="DP346" s="443"/>
      <c r="DQ346" s="13"/>
      <c r="DR346" s="442"/>
      <c r="DW346" s="443"/>
      <c r="DX346" s="443"/>
      <c r="DY346" s="13"/>
      <c r="DZ346" s="442"/>
      <c r="EE346" s="443"/>
      <c r="EF346" s="443"/>
      <c r="EG346" s="13"/>
      <c r="EH346" s="442"/>
      <c r="EM346" s="443"/>
      <c r="EN346" s="443"/>
      <c r="EO346" s="13"/>
      <c r="EP346" s="442"/>
      <c r="EU346" s="443"/>
      <c r="EV346" s="443"/>
      <c r="EW346" s="13"/>
      <c r="EX346" s="442"/>
      <c r="FC346" s="443"/>
      <c r="FD346" s="443"/>
      <c r="FE346" s="13"/>
      <c r="FF346" s="442"/>
      <c r="FK346" s="443"/>
      <c r="FL346" s="443"/>
      <c r="FM346" s="13"/>
      <c r="FN346" s="442"/>
    </row>
    <row r="347" spans="2:170" ht="13">
      <c r="B347" s="442"/>
      <c r="G347" s="443"/>
      <c r="H347" s="443"/>
      <c r="I347" s="13"/>
      <c r="J347" s="442"/>
      <c r="O347" s="443"/>
      <c r="P347" s="443"/>
      <c r="Q347" s="13"/>
      <c r="R347" s="442"/>
      <c r="W347" s="443"/>
      <c r="X347" s="443"/>
      <c r="Y347" s="13"/>
      <c r="Z347" s="442"/>
      <c r="AE347" s="443"/>
      <c r="AF347" s="443"/>
      <c r="AG347" s="13"/>
      <c r="AH347" s="442"/>
      <c r="AM347" s="443"/>
      <c r="AN347" s="443"/>
      <c r="AO347" s="13"/>
      <c r="AP347" s="442"/>
      <c r="AU347" s="443"/>
      <c r="AV347" s="443"/>
      <c r="AW347" s="13"/>
      <c r="AX347" s="442"/>
      <c r="BC347" s="443"/>
      <c r="BD347" s="443"/>
      <c r="BE347" s="13"/>
      <c r="BF347" s="442"/>
      <c r="BK347" s="443"/>
      <c r="BL347" s="443"/>
      <c r="BM347" s="13"/>
      <c r="BN347" s="442"/>
      <c r="BS347" s="443"/>
      <c r="BT347" s="443"/>
      <c r="BU347" s="13"/>
      <c r="BV347" s="442"/>
      <c r="CA347" s="443"/>
      <c r="CB347" s="443"/>
      <c r="CC347" s="13"/>
      <c r="CD347" s="442"/>
      <c r="CI347" s="443"/>
      <c r="CJ347" s="443"/>
      <c r="CK347" s="13"/>
      <c r="CL347" s="442"/>
      <c r="CQ347" s="443"/>
      <c r="CR347" s="443"/>
      <c r="CS347" s="13"/>
      <c r="CT347" s="442"/>
      <c r="CY347" s="443"/>
      <c r="CZ347" s="443"/>
      <c r="DA347" s="13"/>
      <c r="DB347" s="442"/>
      <c r="DG347" s="443"/>
      <c r="DH347" s="443"/>
      <c r="DI347" s="13"/>
      <c r="DJ347" s="442"/>
      <c r="DO347" s="443"/>
      <c r="DP347" s="443"/>
      <c r="DQ347" s="13"/>
      <c r="DR347" s="442"/>
      <c r="DW347" s="443"/>
      <c r="DX347" s="443"/>
      <c r="DY347" s="13"/>
      <c r="DZ347" s="442"/>
      <c r="EE347" s="443"/>
      <c r="EF347" s="443"/>
      <c r="EG347" s="13"/>
      <c r="EH347" s="442"/>
      <c r="EM347" s="443"/>
      <c r="EN347" s="443"/>
      <c r="EO347" s="13"/>
      <c r="EP347" s="442"/>
      <c r="EU347" s="443"/>
      <c r="EV347" s="443"/>
      <c r="EW347" s="13"/>
      <c r="EX347" s="442"/>
      <c r="FC347" s="443"/>
      <c r="FD347" s="443"/>
      <c r="FE347" s="13"/>
      <c r="FF347" s="442"/>
      <c r="FK347" s="443"/>
      <c r="FL347" s="443"/>
      <c r="FM347" s="13"/>
      <c r="FN347" s="442"/>
    </row>
    <row r="348" spans="2:170" ht="13">
      <c r="B348" s="442"/>
      <c r="G348" s="443"/>
      <c r="H348" s="443"/>
      <c r="I348" s="13"/>
      <c r="J348" s="442"/>
      <c r="O348" s="443"/>
      <c r="P348" s="443"/>
      <c r="Q348" s="13"/>
      <c r="R348" s="442"/>
      <c r="W348" s="443"/>
      <c r="X348" s="443"/>
      <c r="Y348" s="13"/>
      <c r="Z348" s="442"/>
      <c r="AE348" s="443"/>
      <c r="AF348" s="443"/>
      <c r="AG348" s="13"/>
      <c r="AH348" s="442"/>
      <c r="AM348" s="443"/>
      <c r="AN348" s="443"/>
      <c r="AO348" s="13"/>
      <c r="AP348" s="442"/>
      <c r="AU348" s="443"/>
      <c r="AV348" s="443"/>
      <c r="AW348" s="13"/>
      <c r="AX348" s="442"/>
      <c r="BC348" s="443"/>
      <c r="BD348" s="443"/>
      <c r="BE348" s="13"/>
      <c r="BF348" s="442"/>
      <c r="BK348" s="443"/>
      <c r="BL348" s="443"/>
      <c r="BM348" s="13"/>
      <c r="BN348" s="442"/>
      <c r="BS348" s="443"/>
      <c r="BT348" s="443"/>
      <c r="BU348" s="13"/>
      <c r="BV348" s="442"/>
      <c r="CA348" s="443"/>
      <c r="CB348" s="443"/>
      <c r="CC348" s="13"/>
      <c r="CD348" s="442"/>
      <c r="CI348" s="443"/>
      <c r="CJ348" s="443"/>
      <c r="CK348" s="13"/>
      <c r="CL348" s="442"/>
      <c r="CQ348" s="443"/>
      <c r="CR348" s="443"/>
      <c r="CS348" s="13"/>
      <c r="CT348" s="442"/>
      <c r="CY348" s="443"/>
      <c r="CZ348" s="443"/>
      <c r="DA348" s="13"/>
      <c r="DB348" s="442"/>
      <c r="DG348" s="443"/>
      <c r="DH348" s="443"/>
      <c r="DI348" s="13"/>
      <c r="DJ348" s="442"/>
      <c r="DO348" s="443"/>
      <c r="DP348" s="443"/>
      <c r="DQ348" s="13"/>
      <c r="DR348" s="442"/>
      <c r="DW348" s="443"/>
      <c r="DX348" s="443"/>
      <c r="DY348" s="13"/>
      <c r="DZ348" s="442"/>
      <c r="EE348" s="443"/>
      <c r="EF348" s="443"/>
      <c r="EG348" s="13"/>
      <c r="EH348" s="442"/>
      <c r="EM348" s="443"/>
      <c r="EN348" s="443"/>
      <c r="EO348" s="13"/>
      <c r="EP348" s="442"/>
      <c r="EU348" s="443"/>
      <c r="EV348" s="443"/>
      <c r="EW348" s="13"/>
      <c r="EX348" s="442"/>
      <c r="FC348" s="443"/>
      <c r="FD348" s="443"/>
      <c r="FE348" s="13"/>
      <c r="FF348" s="442"/>
      <c r="FK348" s="443"/>
      <c r="FL348" s="443"/>
      <c r="FM348" s="13"/>
      <c r="FN348" s="442"/>
    </row>
    <row r="349" spans="2:170" ht="13">
      <c r="B349" s="442"/>
      <c r="G349" s="443"/>
      <c r="H349" s="443"/>
      <c r="I349" s="13"/>
      <c r="J349" s="442"/>
      <c r="O349" s="443"/>
      <c r="P349" s="443"/>
      <c r="Q349" s="13"/>
      <c r="R349" s="442"/>
      <c r="W349" s="443"/>
      <c r="X349" s="443"/>
      <c r="Y349" s="13"/>
      <c r="Z349" s="442"/>
      <c r="AE349" s="443"/>
      <c r="AF349" s="443"/>
      <c r="AG349" s="13"/>
      <c r="AH349" s="442"/>
      <c r="AM349" s="443"/>
      <c r="AN349" s="443"/>
      <c r="AO349" s="13"/>
      <c r="AP349" s="442"/>
      <c r="AU349" s="443"/>
      <c r="AV349" s="443"/>
      <c r="AW349" s="13"/>
      <c r="AX349" s="442"/>
      <c r="BC349" s="443"/>
      <c r="BD349" s="443"/>
      <c r="BE349" s="13"/>
      <c r="BF349" s="442"/>
      <c r="BK349" s="443"/>
      <c r="BL349" s="443"/>
      <c r="BM349" s="13"/>
      <c r="BN349" s="442"/>
      <c r="BS349" s="443"/>
      <c r="BT349" s="443"/>
      <c r="BU349" s="13"/>
      <c r="BV349" s="442"/>
      <c r="CA349" s="443"/>
      <c r="CB349" s="443"/>
      <c r="CC349" s="13"/>
      <c r="CD349" s="442"/>
      <c r="CI349" s="443"/>
      <c r="CJ349" s="443"/>
      <c r="CK349" s="13"/>
      <c r="CL349" s="442"/>
      <c r="CQ349" s="443"/>
      <c r="CR349" s="443"/>
      <c r="CS349" s="13"/>
      <c r="CT349" s="442"/>
      <c r="CY349" s="443"/>
      <c r="CZ349" s="443"/>
      <c r="DA349" s="13"/>
      <c r="DB349" s="442"/>
      <c r="DG349" s="443"/>
      <c r="DH349" s="443"/>
      <c r="DI349" s="13"/>
      <c r="DJ349" s="442"/>
      <c r="DO349" s="443"/>
      <c r="DP349" s="443"/>
      <c r="DQ349" s="13"/>
      <c r="DR349" s="442"/>
      <c r="DW349" s="443"/>
      <c r="DX349" s="443"/>
      <c r="DY349" s="13"/>
      <c r="DZ349" s="442"/>
      <c r="EE349" s="443"/>
      <c r="EF349" s="443"/>
      <c r="EG349" s="13"/>
      <c r="EH349" s="442"/>
      <c r="EM349" s="443"/>
      <c r="EN349" s="443"/>
      <c r="EO349" s="13"/>
      <c r="EP349" s="442"/>
      <c r="EU349" s="443"/>
      <c r="EV349" s="443"/>
      <c r="EW349" s="13"/>
      <c r="EX349" s="442"/>
      <c r="FC349" s="443"/>
      <c r="FD349" s="443"/>
      <c r="FE349" s="13"/>
      <c r="FF349" s="442"/>
      <c r="FK349" s="443"/>
      <c r="FL349" s="443"/>
      <c r="FM349" s="13"/>
      <c r="FN349" s="442"/>
    </row>
    <row r="350" spans="2:170" ht="13">
      <c r="B350" s="442"/>
      <c r="G350" s="443"/>
      <c r="H350" s="443"/>
      <c r="I350" s="13"/>
      <c r="J350" s="442"/>
      <c r="O350" s="443"/>
      <c r="P350" s="443"/>
      <c r="Q350" s="13"/>
      <c r="R350" s="442"/>
      <c r="W350" s="443"/>
      <c r="X350" s="443"/>
      <c r="Y350" s="13"/>
      <c r="Z350" s="442"/>
      <c r="AE350" s="443"/>
      <c r="AF350" s="443"/>
      <c r="AG350" s="13"/>
      <c r="AH350" s="442"/>
      <c r="AM350" s="443"/>
      <c r="AN350" s="443"/>
      <c r="AO350" s="13"/>
      <c r="AP350" s="442"/>
      <c r="AU350" s="443"/>
      <c r="AV350" s="443"/>
      <c r="AW350" s="13"/>
      <c r="AX350" s="442"/>
      <c r="BC350" s="443"/>
      <c r="BD350" s="443"/>
      <c r="BE350" s="13"/>
      <c r="BF350" s="442"/>
      <c r="BK350" s="443"/>
      <c r="BL350" s="443"/>
      <c r="BM350" s="13"/>
      <c r="BN350" s="442"/>
      <c r="BS350" s="443"/>
      <c r="BT350" s="443"/>
      <c r="BU350" s="13"/>
      <c r="BV350" s="442"/>
      <c r="CA350" s="443"/>
      <c r="CB350" s="443"/>
      <c r="CC350" s="13"/>
      <c r="CD350" s="442"/>
      <c r="CI350" s="443"/>
      <c r="CJ350" s="443"/>
      <c r="CK350" s="13"/>
      <c r="CL350" s="442"/>
      <c r="CQ350" s="443"/>
      <c r="CR350" s="443"/>
      <c r="CS350" s="13"/>
      <c r="CT350" s="442"/>
      <c r="CY350" s="443"/>
      <c r="CZ350" s="443"/>
      <c r="DA350" s="13"/>
      <c r="DB350" s="442"/>
      <c r="DG350" s="443"/>
      <c r="DH350" s="443"/>
      <c r="DI350" s="13"/>
      <c r="DJ350" s="442"/>
      <c r="DO350" s="443"/>
      <c r="DP350" s="443"/>
      <c r="DQ350" s="13"/>
      <c r="DR350" s="442"/>
      <c r="DW350" s="443"/>
      <c r="DX350" s="443"/>
      <c r="DY350" s="13"/>
      <c r="DZ350" s="442"/>
      <c r="EE350" s="443"/>
      <c r="EF350" s="443"/>
      <c r="EG350" s="13"/>
      <c r="EH350" s="442"/>
      <c r="EM350" s="443"/>
      <c r="EN350" s="443"/>
      <c r="EO350" s="13"/>
      <c r="EP350" s="442"/>
      <c r="EU350" s="443"/>
      <c r="EV350" s="443"/>
      <c r="EW350" s="13"/>
      <c r="EX350" s="442"/>
      <c r="FC350" s="443"/>
      <c r="FD350" s="443"/>
      <c r="FE350" s="13"/>
      <c r="FF350" s="442"/>
      <c r="FK350" s="443"/>
      <c r="FL350" s="443"/>
      <c r="FM350" s="13"/>
      <c r="FN350" s="442"/>
    </row>
    <row r="351" spans="2:170" ht="13">
      <c r="B351" s="442"/>
      <c r="G351" s="443"/>
      <c r="H351" s="443"/>
      <c r="I351" s="13"/>
      <c r="J351" s="442"/>
      <c r="O351" s="443"/>
      <c r="P351" s="443"/>
      <c r="Q351" s="13"/>
      <c r="R351" s="442"/>
      <c r="W351" s="443"/>
      <c r="X351" s="443"/>
      <c r="Y351" s="13"/>
      <c r="Z351" s="442"/>
      <c r="AE351" s="443"/>
      <c r="AF351" s="443"/>
      <c r="AG351" s="13"/>
      <c r="AH351" s="442"/>
      <c r="AM351" s="443"/>
      <c r="AN351" s="443"/>
      <c r="AO351" s="13"/>
      <c r="AP351" s="442"/>
      <c r="AU351" s="443"/>
      <c r="AV351" s="443"/>
      <c r="AW351" s="13"/>
      <c r="AX351" s="442"/>
      <c r="BC351" s="443"/>
      <c r="BD351" s="443"/>
      <c r="BE351" s="13"/>
      <c r="BF351" s="442"/>
      <c r="BK351" s="443"/>
      <c r="BL351" s="443"/>
      <c r="BM351" s="13"/>
      <c r="BN351" s="442"/>
      <c r="BS351" s="443"/>
      <c r="BT351" s="443"/>
      <c r="BU351" s="13"/>
      <c r="BV351" s="442"/>
      <c r="CA351" s="443"/>
      <c r="CB351" s="443"/>
      <c r="CC351" s="13"/>
      <c r="CD351" s="442"/>
      <c r="CI351" s="443"/>
      <c r="CJ351" s="443"/>
      <c r="CK351" s="13"/>
      <c r="CL351" s="442"/>
      <c r="CQ351" s="443"/>
      <c r="CR351" s="443"/>
      <c r="CS351" s="13"/>
      <c r="CT351" s="442"/>
      <c r="CY351" s="443"/>
      <c r="CZ351" s="443"/>
      <c r="DA351" s="13"/>
      <c r="DB351" s="442"/>
      <c r="DG351" s="443"/>
      <c r="DH351" s="443"/>
      <c r="DI351" s="13"/>
      <c r="DJ351" s="442"/>
      <c r="DO351" s="443"/>
      <c r="DP351" s="443"/>
      <c r="DQ351" s="13"/>
      <c r="DR351" s="442"/>
      <c r="DW351" s="443"/>
      <c r="DX351" s="443"/>
      <c r="DY351" s="13"/>
      <c r="DZ351" s="442"/>
      <c r="EE351" s="443"/>
      <c r="EF351" s="443"/>
      <c r="EG351" s="13"/>
      <c r="EH351" s="442"/>
      <c r="EM351" s="443"/>
      <c r="EN351" s="443"/>
      <c r="EO351" s="13"/>
      <c r="EP351" s="442"/>
      <c r="EU351" s="443"/>
      <c r="EV351" s="443"/>
      <c r="EW351" s="13"/>
      <c r="EX351" s="442"/>
      <c r="FC351" s="443"/>
      <c r="FD351" s="443"/>
      <c r="FE351" s="13"/>
      <c r="FF351" s="442"/>
      <c r="FK351" s="443"/>
      <c r="FL351" s="443"/>
      <c r="FM351" s="13"/>
      <c r="FN351" s="442"/>
    </row>
    <row r="352" spans="2:170" ht="13">
      <c r="B352" s="442"/>
      <c r="G352" s="443"/>
      <c r="H352" s="443"/>
      <c r="I352" s="13"/>
      <c r="J352" s="442"/>
      <c r="O352" s="443"/>
      <c r="P352" s="443"/>
      <c r="Q352" s="13"/>
      <c r="R352" s="442"/>
      <c r="W352" s="443"/>
      <c r="X352" s="443"/>
      <c r="Y352" s="13"/>
      <c r="Z352" s="442"/>
      <c r="AE352" s="443"/>
      <c r="AF352" s="443"/>
      <c r="AG352" s="13"/>
      <c r="AH352" s="442"/>
      <c r="AM352" s="443"/>
      <c r="AN352" s="443"/>
      <c r="AO352" s="13"/>
      <c r="AP352" s="442"/>
      <c r="AU352" s="443"/>
      <c r="AV352" s="443"/>
      <c r="AW352" s="13"/>
      <c r="AX352" s="442"/>
      <c r="BC352" s="443"/>
      <c r="BD352" s="443"/>
      <c r="BE352" s="13"/>
      <c r="BF352" s="442"/>
      <c r="BK352" s="443"/>
      <c r="BL352" s="443"/>
      <c r="BM352" s="13"/>
      <c r="BN352" s="442"/>
      <c r="BS352" s="443"/>
      <c r="BT352" s="443"/>
      <c r="BU352" s="13"/>
      <c r="BV352" s="442"/>
      <c r="CA352" s="443"/>
      <c r="CB352" s="443"/>
      <c r="CC352" s="13"/>
      <c r="CD352" s="442"/>
      <c r="CI352" s="443"/>
      <c r="CJ352" s="443"/>
      <c r="CK352" s="13"/>
      <c r="CL352" s="442"/>
      <c r="CQ352" s="443"/>
      <c r="CR352" s="443"/>
      <c r="CS352" s="13"/>
      <c r="CT352" s="442"/>
      <c r="CY352" s="443"/>
      <c r="CZ352" s="443"/>
      <c r="DA352" s="13"/>
      <c r="DB352" s="442"/>
      <c r="DG352" s="443"/>
      <c r="DH352" s="443"/>
      <c r="DI352" s="13"/>
      <c r="DJ352" s="442"/>
      <c r="DO352" s="443"/>
      <c r="DP352" s="443"/>
      <c r="DQ352" s="13"/>
      <c r="DR352" s="442"/>
      <c r="DW352" s="443"/>
      <c r="DX352" s="443"/>
      <c r="DY352" s="13"/>
      <c r="DZ352" s="442"/>
      <c r="EE352" s="443"/>
      <c r="EF352" s="443"/>
      <c r="EG352" s="13"/>
      <c r="EH352" s="442"/>
      <c r="EM352" s="443"/>
      <c r="EN352" s="443"/>
      <c r="EO352" s="13"/>
      <c r="EP352" s="442"/>
      <c r="EU352" s="443"/>
      <c r="EV352" s="443"/>
      <c r="EW352" s="13"/>
      <c r="EX352" s="442"/>
      <c r="FC352" s="443"/>
      <c r="FD352" s="443"/>
      <c r="FE352" s="13"/>
      <c r="FF352" s="442"/>
      <c r="FK352" s="443"/>
      <c r="FL352" s="443"/>
      <c r="FM352" s="13"/>
      <c r="FN352" s="442"/>
    </row>
    <row r="353" spans="2:170" ht="13">
      <c r="B353" s="442"/>
      <c r="G353" s="443"/>
      <c r="H353" s="443"/>
      <c r="I353" s="13"/>
      <c r="J353" s="442"/>
      <c r="O353" s="443"/>
      <c r="P353" s="443"/>
      <c r="Q353" s="13"/>
      <c r="R353" s="442"/>
      <c r="W353" s="443"/>
      <c r="X353" s="443"/>
      <c r="Y353" s="13"/>
      <c r="Z353" s="442"/>
      <c r="AE353" s="443"/>
      <c r="AF353" s="443"/>
      <c r="AG353" s="13"/>
      <c r="AH353" s="442"/>
      <c r="AM353" s="443"/>
      <c r="AN353" s="443"/>
      <c r="AO353" s="13"/>
      <c r="AP353" s="442"/>
      <c r="AU353" s="443"/>
      <c r="AV353" s="443"/>
      <c r="AW353" s="13"/>
      <c r="AX353" s="442"/>
      <c r="BC353" s="443"/>
      <c r="BD353" s="443"/>
      <c r="BE353" s="13"/>
      <c r="BF353" s="442"/>
      <c r="BK353" s="443"/>
      <c r="BL353" s="443"/>
      <c r="BM353" s="13"/>
      <c r="BN353" s="442"/>
      <c r="BS353" s="443"/>
      <c r="BT353" s="443"/>
      <c r="BU353" s="13"/>
      <c r="BV353" s="442"/>
      <c r="CA353" s="443"/>
      <c r="CB353" s="443"/>
      <c r="CC353" s="13"/>
      <c r="CD353" s="442"/>
      <c r="CI353" s="443"/>
      <c r="CJ353" s="443"/>
      <c r="CK353" s="13"/>
      <c r="CL353" s="442"/>
      <c r="CQ353" s="443"/>
      <c r="CR353" s="443"/>
      <c r="CS353" s="13"/>
      <c r="CT353" s="442"/>
      <c r="CY353" s="443"/>
      <c r="CZ353" s="443"/>
      <c r="DA353" s="13"/>
      <c r="DB353" s="442"/>
      <c r="DG353" s="443"/>
      <c r="DH353" s="443"/>
      <c r="DI353" s="13"/>
      <c r="DJ353" s="442"/>
      <c r="DO353" s="443"/>
      <c r="DP353" s="443"/>
      <c r="DQ353" s="13"/>
      <c r="DR353" s="442"/>
      <c r="DW353" s="443"/>
      <c r="DX353" s="443"/>
      <c r="DY353" s="13"/>
      <c r="DZ353" s="442"/>
      <c r="EE353" s="443"/>
      <c r="EF353" s="443"/>
      <c r="EG353" s="13"/>
      <c r="EH353" s="442"/>
      <c r="EM353" s="443"/>
      <c r="EN353" s="443"/>
      <c r="EO353" s="13"/>
      <c r="EP353" s="442"/>
      <c r="EU353" s="443"/>
      <c r="EV353" s="443"/>
      <c r="EW353" s="13"/>
      <c r="EX353" s="442"/>
      <c r="FC353" s="443"/>
      <c r="FD353" s="443"/>
      <c r="FE353" s="13"/>
      <c r="FF353" s="442"/>
      <c r="FK353" s="443"/>
      <c r="FL353" s="443"/>
      <c r="FM353" s="13"/>
      <c r="FN353" s="442"/>
    </row>
    <row r="354" spans="2:170" ht="13">
      <c r="B354" s="442"/>
      <c r="G354" s="443"/>
      <c r="H354" s="443"/>
      <c r="I354" s="13"/>
      <c r="J354" s="442"/>
      <c r="O354" s="443"/>
      <c r="P354" s="443"/>
      <c r="Q354" s="13"/>
      <c r="R354" s="442"/>
      <c r="W354" s="443"/>
      <c r="X354" s="443"/>
      <c r="Y354" s="13"/>
      <c r="Z354" s="442"/>
      <c r="AE354" s="443"/>
      <c r="AF354" s="443"/>
      <c r="AG354" s="13"/>
      <c r="AH354" s="442"/>
      <c r="AM354" s="443"/>
      <c r="AN354" s="443"/>
      <c r="AO354" s="13"/>
      <c r="AP354" s="442"/>
      <c r="AU354" s="443"/>
      <c r="AV354" s="443"/>
      <c r="AW354" s="13"/>
      <c r="AX354" s="442"/>
      <c r="BC354" s="443"/>
      <c r="BD354" s="443"/>
      <c r="BE354" s="13"/>
      <c r="BF354" s="442"/>
      <c r="BK354" s="443"/>
      <c r="BL354" s="443"/>
      <c r="BM354" s="13"/>
      <c r="BN354" s="442"/>
      <c r="BS354" s="443"/>
      <c r="BT354" s="443"/>
      <c r="BU354" s="13"/>
      <c r="BV354" s="442"/>
      <c r="CA354" s="443"/>
      <c r="CB354" s="443"/>
      <c r="CC354" s="13"/>
      <c r="CD354" s="442"/>
      <c r="CI354" s="443"/>
      <c r="CJ354" s="443"/>
      <c r="CK354" s="13"/>
      <c r="CL354" s="442"/>
      <c r="CQ354" s="443"/>
      <c r="CR354" s="443"/>
      <c r="CS354" s="13"/>
      <c r="CT354" s="442"/>
      <c r="CY354" s="443"/>
      <c r="CZ354" s="443"/>
      <c r="DA354" s="13"/>
      <c r="DB354" s="442"/>
      <c r="DG354" s="443"/>
      <c r="DH354" s="443"/>
      <c r="DI354" s="13"/>
      <c r="DJ354" s="442"/>
      <c r="DO354" s="443"/>
      <c r="DP354" s="443"/>
      <c r="DQ354" s="13"/>
      <c r="DR354" s="442"/>
      <c r="DW354" s="443"/>
      <c r="DX354" s="443"/>
      <c r="DY354" s="13"/>
      <c r="DZ354" s="442"/>
      <c r="EE354" s="443"/>
      <c r="EF354" s="443"/>
      <c r="EG354" s="13"/>
      <c r="EH354" s="442"/>
      <c r="EM354" s="443"/>
      <c r="EN354" s="443"/>
      <c r="EO354" s="13"/>
      <c r="EP354" s="442"/>
      <c r="EU354" s="443"/>
      <c r="EV354" s="443"/>
      <c r="EW354" s="13"/>
      <c r="EX354" s="442"/>
      <c r="FC354" s="443"/>
      <c r="FD354" s="443"/>
      <c r="FE354" s="13"/>
      <c r="FF354" s="442"/>
      <c r="FK354" s="443"/>
      <c r="FL354" s="443"/>
      <c r="FM354" s="13"/>
      <c r="FN354" s="442"/>
    </row>
    <row r="355" spans="2:170" ht="13">
      <c r="B355" s="442"/>
      <c r="G355" s="443"/>
      <c r="H355" s="443"/>
      <c r="I355" s="13"/>
      <c r="J355" s="442"/>
      <c r="O355" s="443"/>
      <c r="P355" s="443"/>
      <c r="Q355" s="13"/>
      <c r="R355" s="442"/>
      <c r="W355" s="443"/>
      <c r="X355" s="443"/>
      <c r="Y355" s="13"/>
      <c r="Z355" s="442"/>
      <c r="AE355" s="443"/>
      <c r="AF355" s="443"/>
      <c r="AG355" s="13"/>
      <c r="AH355" s="442"/>
      <c r="AM355" s="443"/>
      <c r="AN355" s="443"/>
      <c r="AO355" s="13"/>
      <c r="AP355" s="442"/>
      <c r="AU355" s="443"/>
      <c r="AV355" s="443"/>
      <c r="AW355" s="13"/>
      <c r="AX355" s="442"/>
      <c r="BC355" s="443"/>
      <c r="BD355" s="443"/>
      <c r="BE355" s="13"/>
      <c r="BF355" s="442"/>
      <c r="BK355" s="443"/>
      <c r="BL355" s="443"/>
      <c r="BM355" s="13"/>
      <c r="BN355" s="442"/>
      <c r="BS355" s="443"/>
      <c r="BT355" s="443"/>
      <c r="BU355" s="13"/>
      <c r="BV355" s="442"/>
      <c r="CA355" s="443"/>
      <c r="CB355" s="443"/>
      <c r="CC355" s="13"/>
      <c r="CD355" s="442"/>
      <c r="CI355" s="443"/>
      <c r="CJ355" s="443"/>
      <c r="CK355" s="13"/>
      <c r="CL355" s="442"/>
      <c r="CQ355" s="443"/>
      <c r="CR355" s="443"/>
      <c r="CS355" s="13"/>
      <c r="CT355" s="442"/>
      <c r="CY355" s="443"/>
      <c r="CZ355" s="443"/>
      <c r="DA355" s="13"/>
      <c r="DB355" s="442"/>
      <c r="DG355" s="443"/>
      <c r="DH355" s="443"/>
      <c r="DI355" s="13"/>
      <c r="DJ355" s="442"/>
      <c r="DO355" s="443"/>
      <c r="DP355" s="443"/>
      <c r="DQ355" s="13"/>
      <c r="DR355" s="442"/>
      <c r="DW355" s="443"/>
      <c r="DX355" s="443"/>
      <c r="DY355" s="13"/>
      <c r="DZ355" s="442"/>
      <c r="EE355" s="443"/>
      <c r="EF355" s="443"/>
      <c r="EG355" s="13"/>
      <c r="EH355" s="442"/>
      <c r="EM355" s="443"/>
      <c r="EN355" s="443"/>
      <c r="EO355" s="13"/>
      <c r="EP355" s="442"/>
      <c r="EU355" s="443"/>
      <c r="EV355" s="443"/>
      <c r="EW355" s="13"/>
      <c r="EX355" s="442"/>
      <c r="FC355" s="443"/>
      <c r="FD355" s="443"/>
      <c r="FE355" s="13"/>
      <c r="FF355" s="442"/>
      <c r="FK355" s="443"/>
      <c r="FL355" s="443"/>
      <c r="FM355" s="13"/>
      <c r="FN355" s="442"/>
    </row>
    <row r="356" spans="2:170" ht="13">
      <c r="B356" s="442"/>
      <c r="G356" s="443"/>
      <c r="H356" s="443"/>
      <c r="I356" s="13"/>
      <c r="J356" s="442"/>
      <c r="O356" s="443"/>
      <c r="P356" s="443"/>
      <c r="Q356" s="13"/>
      <c r="R356" s="442"/>
      <c r="W356" s="443"/>
      <c r="X356" s="443"/>
      <c r="Y356" s="13"/>
      <c r="Z356" s="442"/>
      <c r="AE356" s="443"/>
      <c r="AF356" s="443"/>
      <c r="AG356" s="13"/>
      <c r="AH356" s="442"/>
      <c r="AM356" s="443"/>
      <c r="AN356" s="443"/>
      <c r="AO356" s="13"/>
      <c r="AP356" s="442"/>
      <c r="AU356" s="443"/>
      <c r="AV356" s="443"/>
      <c r="AW356" s="13"/>
      <c r="AX356" s="442"/>
      <c r="BC356" s="443"/>
      <c r="BD356" s="443"/>
      <c r="BE356" s="13"/>
      <c r="BF356" s="442"/>
      <c r="BK356" s="443"/>
      <c r="BL356" s="443"/>
      <c r="BM356" s="13"/>
      <c r="BN356" s="442"/>
      <c r="BS356" s="443"/>
      <c r="BT356" s="443"/>
      <c r="BU356" s="13"/>
      <c r="BV356" s="442"/>
      <c r="CA356" s="443"/>
      <c r="CB356" s="443"/>
      <c r="CC356" s="13"/>
      <c r="CD356" s="442"/>
      <c r="CI356" s="443"/>
      <c r="CJ356" s="443"/>
      <c r="CK356" s="13"/>
      <c r="CL356" s="442"/>
      <c r="CQ356" s="443"/>
      <c r="CR356" s="443"/>
      <c r="CS356" s="13"/>
      <c r="CT356" s="442"/>
      <c r="CY356" s="443"/>
      <c r="CZ356" s="443"/>
      <c r="DA356" s="13"/>
      <c r="DB356" s="442"/>
      <c r="DG356" s="443"/>
      <c r="DH356" s="443"/>
      <c r="DI356" s="13"/>
      <c r="DJ356" s="442"/>
      <c r="DO356" s="443"/>
      <c r="DP356" s="443"/>
      <c r="DQ356" s="13"/>
      <c r="DR356" s="442"/>
      <c r="DW356" s="443"/>
      <c r="DX356" s="443"/>
      <c r="DY356" s="13"/>
      <c r="DZ356" s="442"/>
      <c r="EE356" s="443"/>
      <c r="EF356" s="443"/>
      <c r="EG356" s="13"/>
      <c r="EH356" s="442"/>
      <c r="EM356" s="443"/>
      <c r="EN356" s="443"/>
      <c r="EO356" s="13"/>
      <c r="EP356" s="442"/>
      <c r="EU356" s="443"/>
      <c r="EV356" s="443"/>
      <c r="EW356" s="13"/>
      <c r="EX356" s="442"/>
      <c r="FC356" s="443"/>
      <c r="FD356" s="443"/>
      <c r="FE356" s="13"/>
      <c r="FF356" s="442"/>
      <c r="FK356" s="443"/>
      <c r="FL356" s="443"/>
      <c r="FM356" s="13"/>
      <c r="FN356" s="442"/>
    </row>
    <row r="357" spans="2:170" ht="13">
      <c r="B357" s="442"/>
      <c r="G357" s="443"/>
      <c r="H357" s="443"/>
      <c r="I357" s="13"/>
      <c r="J357" s="442"/>
      <c r="O357" s="443"/>
      <c r="P357" s="443"/>
      <c r="Q357" s="13"/>
      <c r="R357" s="442"/>
      <c r="W357" s="443"/>
      <c r="X357" s="443"/>
      <c r="Y357" s="13"/>
      <c r="Z357" s="442"/>
      <c r="AE357" s="443"/>
      <c r="AF357" s="443"/>
      <c r="AG357" s="13"/>
      <c r="AH357" s="442"/>
      <c r="AM357" s="443"/>
      <c r="AN357" s="443"/>
      <c r="AO357" s="13"/>
      <c r="AP357" s="442"/>
      <c r="AU357" s="443"/>
      <c r="AV357" s="443"/>
      <c r="AW357" s="13"/>
      <c r="AX357" s="442"/>
      <c r="BC357" s="443"/>
      <c r="BD357" s="443"/>
      <c r="BE357" s="13"/>
      <c r="BF357" s="442"/>
      <c r="BK357" s="443"/>
      <c r="BL357" s="443"/>
      <c r="BM357" s="13"/>
      <c r="BN357" s="442"/>
      <c r="BS357" s="443"/>
      <c r="BT357" s="443"/>
      <c r="BU357" s="13"/>
      <c r="BV357" s="442"/>
      <c r="CA357" s="443"/>
      <c r="CB357" s="443"/>
      <c r="CC357" s="13"/>
      <c r="CD357" s="442"/>
      <c r="CI357" s="443"/>
      <c r="CJ357" s="443"/>
      <c r="CK357" s="13"/>
      <c r="CL357" s="442"/>
      <c r="CQ357" s="443"/>
      <c r="CR357" s="443"/>
      <c r="CS357" s="13"/>
      <c r="CT357" s="442"/>
      <c r="CY357" s="443"/>
      <c r="CZ357" s="443"/>
      <c r="DA357" s="13"/>
      <c r="DB357" s="442"/>
      <c r="DG357" s="443"/>
      <c r="DH357" s="443"/>
      <c r="DI357" s="13"/>
      <c r="DJ357" s="442"/>
      <c r="DO357" s="443"/>
      <c r="DP357" s="443"/>
      <c r="DQ357" s="13"/>
      <c r="DR357" s="442"/>
      <c r="DW357" s="443"/>
      <c r="DX357" s="443"/>
      <c r="DY357" s="13"/>
      <c r="DZ357" s="442"/>
      <c r="EE357" s="443"/>
      <c r="EF357" s="443"/>
      <c r="EG357" s="13"/>
      <c r="EH357" s="442"/>
      <c r="EM357" s="443"/>
      <c r="EN357" s="443"/>
      <c r="EO357" s="13"/>
      <c r="EP357" s="442"/>
      <c r="EU357" s="443"/>
      <c r="EV357" s="443"/>
      <c r="EW357" s="13"/>
      <c r="EX357" s="442"/>
      <c r="FC357" s="443"/>
      <c r="FD357" s="443"/>
      <c r="FE357" s="13"/>
      <c r="FF357" s="442"/>
      <c r="FK357" s="443"/>
      <c r="FL357" s="443"/>
      <c r="FM357" s="13"/>
      <c r="FN357" s="442"/>
    </row>
    <row r="358" spans="2:170" ht="13">
      <c r="B358" s="442"/>
      <c r="G358" s="443"/>
      <c r="H358" s="443"/>
      <c r="I358" s="13"/>
      <c r="J358" s="442"/>
      <c r="O358" s="443"/>
      <c r="P358" s="443"/>
      <c r="Q358" s="13"/>
      <c r="R358" s="442"/>
      <c r="W358" s="443"/>
      <c r="X358" s="443"/>
      <c r="Y358" s="13"/>
      <c r="Z358" s="442"/>
      <c r="AE358" s="443"/>
      <c r="AF358" s="443"/>
      <c r="AG358" s="13"/>
      <c r="AH358" s="442"/>
      <c r="AM358" s="443"/>
      <c r="AN358" s="443"/>
      <c r="AO358" s="13"/>
      <c r="AP358" s="442"/>
      <c r="AU358" s="443"/>
      <c r="AV358" s="443"/>
      <c r="AW358" s="13"/>
      <c r="AX358" s="442"/>
      <c r="BC358" s="443"/>
      <c r="BD358" s="443"/>
      <c r="BE358" s="13"/>
      <c r="BF358" s="442"/>
      <c r="BK358" s="443"/>
      <c r="BL358" s="443"/>
      <c r="BM358" s="13"/>
      <c r="BN358" s="442"/>
      <c r="BS358" s="443"/>
      <c r="BT358" s="443"/>
      <c r="BU358" s="13"/>
      <c r="BV358" s="442"/>
      <c r="CA358" s="443"/>
      <c r="CB358" s="443"/>
      <c r="CC358" s="13"/>
      <c r="CD358" s="442"/>
      <c r="CI358" s="443"/>
      <c r="CJ358" s="443"/>
      <c r="CK358" s="13"/>
      <c r="CL358" s="442"/>
      <c r="CQ358" s="443"/>
      <c r="CR358" s="443"/>
      <c r="CS358" s="13"/>
      <c r="CT358" s="442"/>
      <c r="CY358" s="443"/>
      <c r="CZ358" s="443"/>
      <c r="DA358" s="13"/>
      <c r="DB358" s="442"/>
      <c r="DG358" s="443"/>
      <c r="DH358" s="443"/>
      <c r="DI358" s="13"/>
      <c r="DJ358" s="442"/>
      <c r="DO358" s="443"/>
      <c r="DP358" s="443"/>
      <c r="DQ358" s="13"/>
      <c r="DR358" s="442"/>
      <c r="DW358" s="443"/>
      <c r="DX358" s="443"/>
      <c r="DY358" s="13"/>
      <c r="DZ358" s="442"/>
      <c r="EE358" s="443"/>
      <c r="EF358" s="443"/>
      <c r="EG358" s="13"/>
      <c r="EH358" s="442"/>
      <c r="EM358" s="443"/>
      <c r="EN358" s="443"/>
      <c r="EO358" s="13"/>
      <c r="EP358" s="442"/>
      <c r="EU358" s="443"/>
      <c r="EV358" s="443"/>
      <c r="EW358" s="13"/>
      <c r="EX358" s="442"/>
      <c r="FC358" s="443"/>
      <c r="FD358" s="443"/>
      <c r="FE358" s="13"/>
      <c r="FF358" s="442"/>
      <c r="FK358" s="443"/>
      <c r="FL358" s="443"/>
      <c r="FM358" s="13"/>
      <c r="FN358" s="442"/>
    </row>
    <row r="359" spans="2:170" ht="13">
      <c r="B359" s="442"/>
      <c r="G359" s="443"/>
      <c r="H359" s="443"/>
      <c r="I359" s="13"/>
      <c r="J359" s="442"/>
      <c r="O359" s="443"/>
      <c r="P359" s="443"/>
      <c r="Q359" s="13"/>
      <c r="R359" s="442"/>
      <c r="W359" s="443"/>
      <c r="X359" s="443"/>
      <c r="Y359" s="13"/>
      <c r="Z359" s="442"/>
      <c r="AE359" s="443"/>
      <c r="AF359" s="443"/>
      <c r="AG359" s="13"/>
      <c r="AH359" s="442"/>
      <c r="AM359" s="443"/>
      <c r="AN359" s="443"/>
      <c r="AO359" s="13"/>
      <c r="AP359" s="442"/>
      <c r="AU359" s="443"/>
      <c r="AV359" s="443"/>
      <c r="AW359" s="13"/>
      <c r="AX359" s="442"/>
      <c r="BC359" s="443"/>
      <c r="BD359" s="443"/>
      <c r="BE359" s="13"/>
      <c r="BF359" s="442"/>
      <c r="BK359" s="443"/>
      <c r="BL359" s="443"/>
      <c r="BM359" s="13"/>
      <c r="BN359" s="442"/>
      <c r="BS359" s="443"/>
      <c r="BT359" s="443"/>
      <c r="BU359" s="13"/>
      <c r="BV359" s="442"/>
      <c r="CA359" s="443"/>
      <c r="CB359" s="443"/>
      <c r="CC359" s="13"/>
      <c r="CD359" s="442"/>
      <c r="CI359" s="443"/>
      <c r="CJ359" s="443"/>
      <c r="CK359" s="13"/>
      <c r="CL359" s="442"/>
      <c r="CQ359" s="443"/>
      <c r="CR359" s="443"/>
      <c r="CS359" s="13"/>
      <c r="CT359" s="442"/>
      <c r="CY359" s="443"/>
      <c r="CZ359" s="443"/>
      <c r="DA359" s="13"/>
      <c r="DB359" s="442"/>
      <c r="DG359" s="443"/>
      <c r="DH359" s="443"/>
      <c r="DI359" s="13"/>
      <c r="DJ359" s="442"/>
      <c r="DO359" s="443"/>
      <c r="DP359" s="443"/>
      <c r="DQ359" s="13"/>
      <c r="DR359" s="442"/>
      <c r="DW359" s="443"/>
      <c r="DX359" s="443"/>
      <c r="DY359" s="13"/>
      <c r="DZ359" s="442"/>
      <c r="EE359" s="443"/>
      <c r="EF359" s="443"/>
      <c r="EG359" s="13"/>
      <c r="EH359" s="442"/>
      <c r="EM359" s="443"/>
      <c r="EN359" s="443"/>
      <c r="EO359" s="13"/>
      <c r="EP359" s="442"/>
      <c r="EU359" s="443"/>
      <c r="EV359" s="443"/>
      <c r="EW359" s="13"/>
      <c r="EX359" s="442"/>
      <c r="FC359" s="443"/>
      <c r="FD359" s="443"/>
      <c r="FE359" s="13"/>
      <c r="FF359" s="442"/>
      <c r="FK359" s="443"/>
      <c r="FL359" s="443"/>
      <c r="FM359" s="13"/>
      <c r="FN359" s="442"/>
    </row>
    <row r="360" spans="2:170" ht="13">
      <c r="B360" s="442"/>
      <c r="G360" s="443"/>
      <c r="H360" s="443"/>
      <c r="I360" s="13"/>
      <c r="J360" s="442"/>
      <c r="O360" s="443"/>
      <c r="P360" s="443"/>
      <c r="Q360" s="13"/>
      <c r="R360" s="442"/>
      <c r="W360" s="443"/>
      <c r="X360" s="443"/>
      <c r="Y360" s="13"/>
      <c r="Z360" s="442"/>
      <c r="AE360" s="443"/>
      <c r="AF360" s="443"/>
      <c r="AG360" s="13"/>
      <c r="AH360" s="442"/>
      <c r="AM360" s="443"/>
      <c r="AN360" s="443"/>
      <c r="AO360" s="13"/>
      <c r="AP360" s="442"/>
      <c r="AU360" s="443"/>
      <c r="AV360" s="443"/>
      <c r="AW360" s="13"/>
      <c r="AX360" s="442"/>
      <c r="BC360" s="443"/>
      <c r="BD360" s="443"/>
      <c r="BE360" s="13"/>
      <c r="BF360" s="442"/>
      <c r="BK360" s="443"/>
      <c r="BL360" s="443"/>
      <c r="BM360" s="13"/>
      <c r="BN360" s="442"/>
      <c r="BS360" s="443"/>
      <c r="BT360" s="443"/>
      <c r="BU360" s="13"/>
      <c r="BV360" s="442"/>
      <c r="CA360" s="443"/>
      <c r="CB360" s="443"/>
      <c r="CC360" s="13"/>
      <c r="CD360" s="442"/>
      <c r="CI360" s="443"/>
      <c r="CJ360" s="443"/>
      <c r="CK360" s="13"/>
      <c r="CL360" s="442"/>
      <c r="CQ360" s="443"/>
      <c r="CR360" s="443"/>
      <c r="CS360" s="13"/>
      <c r="CT360" s="442"/>
      <c r="CY360" s="443"/>
      <c r="CZ360" s="443"/>
      <c r="DA360" s="13"/>
      <c r="DB360" s="442"/>
      <c r="DG360" s="443"/>
      <c r="DH360" s="443"/>
      <c r="DI360" s="13"/>
      <c r="DJ360" s="442"/>
      <c r="DO360" s="443"/>
      <c r="DP360" s="443"/>
      <c r="DQ360" s="13"/>
      <c r="DR360" s="442"/>
      <c r="DW360" s="443"/>
      <c r="DX360" s="443"/>
      <c r="DY360" s="13"/>
      <c r="DZ360" s="442"/>
      <c r="EE360" s="443"/>
      <c r="EF360" s="443"/>
      <c r="EG360" s="13"/>
      <c r="EH360" s="442"/>
      <c r="EM360" s="443"/>
      <c r="EN360" s="443"/>
      <c r="EO360" s="13"/>
      <c r="EP360" s="442"/>
      <c r="EU360" s="443"/>
      <c r="EV360" s="443"/>
      <c r="EW360" s="13"/>
      <c r="EX360" s="442"/>
      <c r="FC360" s="443"/>
      <c r="FD360" s="443"/>
      <c r="FE360" s="13"/>
      <c r="FF360" s="442"/>
      <c r="FK360" s="443"/>
      <c r="FL360" s="443"/>
      <c r="FM360" s="13"/>
      <c r="FN360" s="442"/>
    </row>
    <row r="361" spans="2:170" ht="13">
      <c r="B361" s="442"/>
      <c r="G361" s="443"/>
      <c r="H361" s="443"/>
      <c r="I361" s="13"/>
      <c r="J361" s="442"/>
      <c r="O361" s="443"/>
      <c r="P361" s="443"/>
      <c r="Q361" s="13"/>
      <c r="R361" s="442"/>
      <c r="W361" s="443"/>
      <c r="X361" s="443"/>
      <c r="Y361" s="13"/>
      <c r="Z361" s="442"/>
      <c r="AE361" s="443"/>
      <c r="AF361" s="443"/>
      <c r="AG361" s="13"/>
      <c r="AH361" s="442"/>
      <c r="AM361" s="443"/>
      <c r="AN361" s="443"/>
      <c r="AO361" s="13"/>
      <c r="AP361" s="442"/>
      <c r="AU361" s="443"/>
      <c r="AV361" s="443"/>
      <c r="AW361" s="13"/>
      <c r="AX361" s="442"/>
      <c r="BC361" s="443"/>
      <c r="BD361" s="443"/>
      <c r="BE361" s="13"/>
      <c r="BF361" s="442"/>
      <c r="BK361" s="443"/>
      <c r="BL361" s="443"/>
      <c r="BM361" s="13"/>
      <c r="BN361" s="442"/>
      <c r="BS361" s="443"/>
      <c r="BT361" s="443"/>
      <c r="BU361" s="13"/>
      <c r="BV361" s="442"/>
      <c r="CA361" s="443"/>
      <c r="CB361" s="443"/>
      <c r="CC361" s="13"/>
      <c r="CD361" s="442"/>
      <c r="CI361" s="443"/>
      <c r="CJ361" s="443"/>
      <c r="CK361" s="13"/>
      <c r="CL361" s="442"/>
      <c r="CQ361" s="443"/>
      <c r="CR361" s="443"/>
      <c r="CS361" s="13"/>
      <c r="CT361" s="442"/>
      <c r="CY361" s="443"/>
      <c r="CZ361" s="443"/>
      <c r="DA361" s="13"/>
      <c r="DB361" s="442"/>
      <c r="DG361" s="443"/>
      <c r="DH361" s="443"/>
      <c r="DI361" s="13"/>
      <c r="DJ361" s="442"/>
      <c r="DO361" s="443"/>
      <c r="DP361" s="443"/>
      <c r="DQ361" s="13"/>
      <c r="DR361" s="442"/>
      <c r="DW361" s="443"/>
      <c r="DX361" s="443"/>
      <c r="DY361" s="13"/>
      <c r="DZ361" s="442"/>
      <c r="EE361" s="443"/>
      <c r="EF361" s="443"/>
      <c r="EG361" s="13"/>
      <c r="EH361" s="442"/>
      <c r="EM361" s="443"/>
      <c r="EN361" s="443"/>
      <c r="EO361" s="13"/>
      <c r="EP361" s="442"/>
      <c r="EU361" s="443"/>
      <c r="EV361" s="443"/>
      <c r="EW361" s="13"/>
      <c r="EX361" s="442"/>
      <c r="FC361" s="443"/>
      <c r="FD361" s="443"/>
      <c r="FE361" s="13"/>
      <c r="FF361" s="442"/>
      <c r="FK361" s="443"/>
      <c r="FL361" s="443"/>
      <c r="FM361" s="13"/>
      <c r="FN361" s="442"/>
    </row>
    <row r="362" spans="2:170" ht="13">
      <c r="B362" s="442"/>
      <c r="G362" s="443"/>
      <c r="H362" s="443"/>
      <c r="I362" s="13"/>
      <c r="J362" s="442"/>
      <c r="O362" s="443"/>
      <c r="P362" s="443"/>
      <c r="Q362" s="13"/>
      <c r="R362" s="442"/>
      <c r="W362" s="443"/>
      <c r="X362" s="443"/>
      <c r="Y362" s="13"/>
      <c r="Z362" s="442"/>
      <c r="AE362" s="443"/>
      <c r="AF362" s="443"/>
      <c r="AG362" s="13"/>
      <c r="AH362" s="442"/>
      <c r="AM362" s="443"/>
      <c r="AN362" s="443"/>
      <c r="AO362" s="13"/>
      <c r="AP362" s="442"/>
      <c r="AU362" s="443"/>
      <c r="AV362" s="443"/>
      <c r="AW362" s="13"/>
      <c r="AX362" s="442"/>
      <c r="BC362" s="443"/>
      <c r="BD362" s="443"/>
      <c r="BE362" s="13"/>
      <c r="BF362" s="442"/>
      <c r="BK362" s="443"/>
      <c r="BL362" s="443"/>
      <c r="BM362" s="13"/>
      <c r="BN362" s="442"/>
      <c r="BS362" s="443"/>
      <c r="BT362" s="443"/>
      <c r="BU362" s="13"/>
      <c r="BV362" s="442"/>
      <c r="CA362" s="443"/>
      <c r="CB362" s="443"/>
      <c r="CC362" s="13"/>
      <c r="CD362" s="442"/>
      <c r="CI362" s="443"/>
      <c r="CJ362" s="443"/>
      <c r="CK362" s="13"/>
      <c r="CL362" s="442"/>
      <c r="CQ362" s="443"/>
      <c r="CR362" s="443"/>
      <c r="CS362" s="13"/>
      <c r="CT362" s="442"/>
      <c r="CY362" s="443"/>
      <c r="CZ362" s="443"/>
      <c r="DA362" s="13"/>
      <c r="DB362" s="442"/>
      <c r="DG362" s="443"/>
      <c r="DH362" s="443"/>
      <c r="DI362" s="13"/>
      <c r="DJ362" s="442"/>
      <c r="DO362" s="443"/>
      <c r="DP362" s="443"/>
      <c r="DQ362" s="13"/>
      <c r="DR362" s="442"/>
      <c r="DW362" s="443"/>
      <c r="DX362" s="443"/>
      <c r="DY362" s="13"/>
      <c r="DZ362" s="442"/>
      <c r="EE362" s="443"/>
      <c r="EF362" s="443"/>
      <c r="EG362" s="13"/>
      <c r="EH362" s="442"/>
      <c r="EM362" s="443"/>
      <c r="EN362" s="443"/>
      <c r="EO362" s="13"/>
      <c r="EP362" s="442"/>
      <c r="EU362" s="443"/>
      <c r="EV362" s="443"/>
      <c r="EW362" s="13"/>
      <c r="EX362" s="442"/>
      <c r="FC362" s="443"/>
      <c r="FD362" s="443"/>
      <c r="FE362" s="13"/>
      <c r="FF362" s="442"/>
      <c r="FK362" s="443"/>
      <c r="FL362" s="443"/>
      <c r="FM362" s="13"/>
      <c r="FN362" s="442"/>
    </row>
    <row r="363" spans="2:170" ht="13">
      <c r="B363" s="442"/>
      <c r="G363" s="443"/>
      <c r="H363" s="443"/>
      <c r="I363" s="13"/>
      <c r="J363" s="442"/>
      <c r="O363" s="443"/>
      <c r="P363" s="443"/>
      <c r="Q363" s="13"/>
      <c r="R363" s="442"/>
      <c r="W363" s="443"/>
      <c r="X363" s="443"/>
      <c r="Y363" s="13"/>
      <c r="Z363" s="442"/>
      <c r="AE363" s="443"/>
      <c r="AF363" s="443"/>
      <c r="AG363" s="13"/>
      <c r="AH363" s="442"/>
      <c r="AM363" s="443"/>
      <c r="AN363" s="443"/>
      <c r="AO363" s="13"/>
      <c r="AP363" s="442"/>
      <c r="AU363" s="443"/>
      <c r="AV363" s="443"/>
      <c r="AW363" s="13"/>
      <c r="AX363" s="442"/>
      <c r="BC363" s="443"/>
      <c r="BD363" s="443"/>
      <c r="BE363" s="13"/>
      <c r="BF363" s="442"/>
      <c r="BK363" s="443"/>
      <c r="BL363" s="443"/>
      <c r="BM363" s="13"/>
      <c r="BN363" s="442"/>
      <c r="BS363" s="443"/>
      <c r="BT363" s="443"/>
      <c r="BU363" s="13"/>
      <c r="BV363" s="442"/>
      <c r="CA363" s="443"/>
      <c r="CB363" s="443"/>
      <c r="CC363" s="13"/>
      <c r="CD363" s="442"/>
      <c r="CI363" s="443"/>
      <c r="CJ363" s="443"/>
      <c r="CK363" s="13"/>
      <c r="CL363" s="442"/>
      <c r="CQ363" s="443"/>
      <c r="CR363" s="443"/>
      <c r="CS363" s="13"/>
      <c r="CT363" s="442"/>
      <c r="CY363" s="443"/>
      <c r="CZ363" s="443"/>
      <c r="DA363" s="13"/>
      <c r="DB363" s="442"/>
      <c r="DG363" s="443"/>
      <c r="DH363" s="443"/>
      <c r="DI363" s="13"/>
      <c r="DJ363" s="442"/>
      <c r="DO363" s="443"/>
      <c r="DP363" s="443"/>
      <c r="DQ363" s="13"/>
      <c r="DR363" s="442"/>
      <c r="DW363" s="443"/>
      <c r="DX363" s="443"/>
      <c r="DY363" s="13"/>
      <c r="DZ363" s="442"/>
      <c r="EE363" s="443"/>
      <c r="EF363" s="443"/>
      <c r="EG363" s="13"/>
      <c r="EH363" s="442"/>
      <c r="EM363" s="443"/>
      <c r="EN363" s="443"/>
      <c r="EO363" s="13"/>
      <c r="EP363" s="442"/>
      <c r="EU363" s="443"/>
      <c r="EV363" s="443"/>
      <c r="EW363" s="13"/>
      <c r="EX363" s="442"/>
      <c r="FC363" s="443"/>
      <c r="FD363" s="443"/>
      <c r="FE363" s="13"/>
      <c r="FF363" s="442"/>
      <c r="FK363" s="443"/>
      <c r="FL363" s="443"/>
      <c r="FM363" s="13"/>
      <c r="FN363" s="442"/>
    </row>
    <row r="364" spans="2:170" ht="13">
      <c r="B364" s="442"/>
      <c r="G364" s="443"/>
      <c r="H364" s="443"/>
      <c r="I364" s="13"/>
      <c r="J364" s="442"/>
      <c r="O364" s="443"/>
      <c r="P364" s="443"/>
      <c r="Q364" s="13"/>
      <c r="R364" s="442"/>
      <c r="W364" s="443"/>
      <c r="X364" s="443"/>
      <c r="Y364" s="13"/>
      <c r="Z364" s="442"/>
      <c r="AE364" s="443"/>
      <c r="AF364" s="443"/>
      <c r="AG364" s="13"/>
      <c r="AH364" s="442"/>
      <c r="AM364" s="443"/>
      <c r="AN364" s="443"/>
      <c r="AO364" s="13"/>
      <c r="AP364" s="442"/>
      <c r="AU364" s="443"/>
      <c r="AV364" s="443"/>
      <c r="AW364" s="13"/>
      <c r="AX364" s="442"/>
      <c r="BC364" s="443"/>
      <c r="BD364" s="443"/>
      <c r="BE364" s="13"/>
      <c r="BF364" s="442"/>
      <c r="BK364" s="443"/>
      <c r="BL364" s="443"/>
      <c r="BM364" s="13"/>
      <c r="BN364" s="442"/>
      <c r="BS364" s="443"/>
      <c r="BT364" s="443"/>
      <c r="BU364" s="13"/>
      <c r="BV364" s="442"/>
      <c r="CA364" s="443"/>
      <c r="CB364" s="443"/>
      <c r="CC364" s="13"/>
      <c r="CD364" s="442"/>
      <c r="CI364" s="443"/>
      <c r="CJ364" s="443"/>
      <c r="CK364" s="13"/>
      <c r="CL364" s="442"/>
      <c r="CQ364" s="443"/>
      <c r="CR364" s="443"/>
      <c r="CS364" s="13"/>
      <c r="CT364" s="442"/>
      <c r="CY364" s="443"/>
      <c r="CZ364" s="443"/>
      <c r="DA364" s="13"/>
      <c r="DB364" s="442"/>
      <c r="DG364" s="443"/>
      <c r="DH364" s="443"/>
      <c r="DI364" s="13"/>
      <c r="DJ364" s="442"/>
      <c r="DO364" s="443"/>
      <c r="DP364" s="443"/>
      <c r="DQ364" s="13"/>
      <c r="DR364" s="442"/>
      <c r="DW364" s="443"/>
      <c r="DX364" s="443"/>
      <c r="DY364" s="13"/>
      <c r="DZ364" s="442"/>
      <c r="EE364" s="443"/>
      <c r="EF364" s="443"/>
      <c r="EG364" s="13"/>
      <c r="EH364" s="442"/>
      <c r="EM364" s="443"/>
      <c r="EN364" s="443"/>
      <c r="EO364" s="13"/>
      <c r="EP364" s="442"/>
      <c r="EU364" s="443"/>
      <c r="EV364" s="443"/>
      <c r="EW364" s="13"/>
      <c r="EX364" s="442"/>
      <c r="FC364" s="443"/>
      <c r="FD364" s="443"/>
      <c r="FE364" s="13"/>
      <c r="FF364" s="442"/>
      <c r="FK364" s="443"/>
      <c r="FL364" s="443"/>
      <c r="FM364" s="13"/>
      <c r="FN364" s="442"/>
    </row>
    <row r="365" spans="2:170" ht="13">
      <c r="B365" s="442"/>
      <c r="G365" s="443"/>
      <c r="H365" s="443"/>
      <c r="I365" s="13"/>
      <c r="J365" s="442"/>
      <c r="O365" s="443"/>
      <c r="P365" s="443"/>
      <c r="Q365" s="13"/>
      <c r="R365" s="442"/>
      <c r="W365" s="443"/>
      <c r="X365" s="443"/>
      <c r="Y365" s="13"/>
      <c r="Z365" s="442"/>
      <c r="AE365" s="443"/>
      <c r="AF365" s="443"/>
      <c r="AG365" s="13"/>
      <c r="AH365" s="442"/>
      <c r="AM365" s="443"/>
      <c r="AN365" s="443"/>
      <c r="AO365" s="13"/>
      <c r="AP365" s="442"/>
      <c r="AU365" s="443"/>
      <c r="AV365" s="443"/>
      <c r="AW365" s="13"/>
      <c r="AX365" s="442"/>
      <c r="BC365" s="443"/>
      <c r="BD365" s="443"/>
      <c r="BE365" s="13"/>
      <c r="BF365" s="442"/>
      <c r="BK365" s="443"/>
      <c r="BL365" s="443"/>
      <c r="BM365" s="13"/>
      <c r="BN365" s="442"/>
      <c r="BS365" s="443"/>
      <c r="BT365" s="443"/>
      <c r="BU365" s="13"/>
      <c r="BV365" s="442"/>
      <c r="CA365" s="443"/>
      <c r="CB365" s="443"/>
      <c r="CC365" s="13"/>
      <c r="CD365" s="442"/>
      <c r="CI365" s="443"/>
      <c r="CJ365" s="443"/>
      <c r="CK365" s="13"/>
      <c r="CL365" s="442"/>
      <c r="CQ365" s="443"/>
      <c r="CR365" s="443"/>
      <c r="CS365" s="13"/>
      <c r="CT365" s="442"/>
      <c r="CY365" s="443"/>
      <c r="CZ365" s="443"/>
      <c r="DA365" s="13"/>
      <c r="DB365" s="442"/>
      <c r="DG365" s="443"/>
      <c r="DH365" s="443"/>
      <c r="DI365" s="13"/>
      <c r="DJ365" s="442"/>
      <c r="DO365" s="443"/>
      <c r="DP365" s="443"/>
      <c r="DQ365" s="13"/>
      <c r="DR365" s="442"/>
      <c r="DW365" s="443"/>
      <c r="DX365" s="443"/>
      <c r="DY365" s="13"/>
      <c r="DZ365" s="442"/>
      <c r="EE365" s="443"/>
      <c r="EF365" s="443"/>
      <c r="EG365" s="13"/>
      <c r="EH365" s="442"/>
      <c r="EM365" s="443"/>
      <c r="EN365" s="443"/>
      <c r="EO365" s="13"/>
      <c r="EP365" s="442"/>
      <c r="EU365" s="443"/>
      <c r="EV365" s="443"/>
      <c r="EW365" s="13"/>
      <c r="EX365" s="442"/>
      <c r="FC365" s="443"/>
      <c r="FD365" s="443"/>
      <c r="FE365" s="13"/>
      <c r="FF365" s="442"/>
      <c r="FK365" s="443"/>
      <c r="FL365" s="443"/>
      <c r="FM365" s="13"/>
      <c r="FN365" s="442"/>
    </row>
    <row r="366" spans="2:170" ht="13">
      <c r="B366" s="442"/>
      <c r="G366" s="443"/>
      <c r="H366" s="443"/>
      <c r="I366" s="13"/>
      <c r="J366" s="442"/>
      <c r="O366" s="443"/>
      <c r="P366" s="443"/>
      <c r="Q366" s="13"/>
      <c r="R366" s="442"/>
      <c r="W366" s="443"/>
      <c r="X366" s="443"/>
      <c r="Y366" s="13"/>
      <c r="Z366" s="442"/>
      <c r="AE366" s="443"/>
      <c r="AF366" s="443"/>
      <c r="AG366" s="13"/>
      <c r="AH366" s="442"/>
      <c r="AM366" s="443"/>
      <c r="AN366" s="443"/>
      <c r="AO366" s="13"/>
      <c r="AP366" s="442"/>
      <c r="AU366" s="443"/>
      <c r="AV366" s="443"/>
      <c r="AW366" s="13"/>
      <c r="AX366" s="442"/>
      <c r="BC366" s="443"/>
      <c r="BD366" s="443"/>
      <c r="BE366" s="13"/>
      <c r="BF366" s="442"/>
      <c r="BK366" s="443"/>
      <c r="BL366" s="443"/>
      <c r="BM366" s="13"/>
      <c r="BN366" s="442"/>
      <c r="BS366" s="443"/>
      <c r="BT366" s="443"/>
      <c r="BU366" s="13"/>
      <c r="BV366" s="442"/>
      <c r="CA366" s="443"/>
      <c r="CB366" s="443"/>
      <c r="CC366" s="13"/>
      <c r="CD366" s="442"/>
      <c r="CI366" s="443"/>
      <c r="CJ366" s="443"/>
      <c r="CK366" s="13"/>
      <c r="CL366" s="442"/>
      <c r="CQ366" s="443"/>
      <c r="CR366" s="443"/>
      <c r="CS366" s="13"/>
      <c r="CT366" s="442"/>
      <c r="CY366" s="443"/>
      <c r="CZ366" s="443"/>
      <c r="DA366" s="13"/>
      <c r="DB366" s="442"/>
      <c r="DG366" s="443"/>
      <c r="DH366" s="443"/>
      <c r="DI366" s="13"/>
      <c r="DJ366" s="442"/>
      <c r="DO366" s="443"/>
      <c r="DP366" s="443"/>
      <c r="DQ366" s="13"/>
      <c r="DR366" s="442"/>
      <c r="DW366" s="443"/>
      <c r="DX366" s="443"/>
      <c r="DY366" s="13"/>
      <c r="DZ366" s="442"/>
      <c r="EE366" s="443"/>
      <c r="EF366" s="443"/>
      <c r="EG366" s="13"/>
      <c r="EH366" s="442"/>
      <c r="EM366" s="443"/>
      <c r="EN366" s="443"/>
      <c r="EO366" s="13"/>
      <c r="EP366" s="442"/>
      <c r="EU366" s="443"/>
      <c r="EV366" s="443"/>
      <c r="EW366" s="13"/>
      <c r="EX366" s="442"/>
      <c r="FC366" s="443"/>
      <c r="FD366" s="443"/>
      <c r="FE366" s="13"/>
      <c r="FF366" s="442"/>
      <c r="FK366" s="443"/>
      <c r="FL366" s="443"/>
      <c r="FM366" s="13"/>
      <c r="FN366" s="442"/>
    </row>
    <row r="367" spans="2:170" ht="13">
      <c r="B367" s="442"/>
      <c r="G367" s="443"/>
      <c r="H367" s="443"/>
      <c r="I367" s="13"/>
      <c r="J367" s="442"/>
      <c r="O367" s="443"/>
      <c r="P367" s="443"/>
      <c r="Q367" s="13"/>
      <c r="R367" s="442"/>
      <c r="W367" s="443"/>
      <c r="X367" s="443"/>
      <c r="Y367" s="13"/>
      <c r="Z367" s="442"/>
      <c r="AE367" s="443"/>
      <c r="AF367" s="443"/>
      <c r="AG367" s="13"/>
      <c r="AH367" s="442"/>
      <c r="AM367" s="443"/>
      <c r="AN367" s="443"/>
      <c r="AO367" s="13"/>
      <c r="AP367" s="442"/>
      <c r="AU367" s="443"/>
      <c r="AV367" s="443"/>
      <c r="AW367" s="13"/>
      <c r="AX367" s="442"/>
      <c r="BC367" s="443"/>
      <c r="BD367" s="443"/>
      <c r="BE367" s="13"/>
      <c r="BF367" s="442"/>
      <c r="BK367" s="443"/>
      <c r="BL367" s="443"/>
      <c r="BM367" s="13"/>
      <c r="BN367" s="442"/>
      <c r="BS367" s="443"/>
      <c r="BT367" s="443"/>
      <c r="BU367" s="13"/>
      <c r="BV367" s="442"/>
      <c r="CA367" s="443"/>
      <c r="CB367" s="443"/>
      <c r="CC367" s="13"/>
      <c r="CD367" s="442"/>
      <c r="CI367" s="443"/>
      <c r="CJ367" s="443"/>
      <c r="CK367" s="13"/>
      <c r="CL367" s="442"/>
      <c r="CQ367" s="443"/>
      <c r="CR367" s="443"/>
      <c r="CS367" s="13"/>
      <c r="CT367" s="442"/>
      <c r="CY367" s="443"/>
      <c r="CZ367" s="443"/>
      <c r="DA367" s="13"/>
      <c r="DB367" s="442"/>
      <c r="DG367" s="443"/>
      <c r="DH367" s="443"/>
      <c r="DI367" s="13"/>
      <c r="DJ367" s="442"/>
      <c r="DO367" s="443"/>
      <c r="DP367" s="443"/>
      <c r="DQ367" s="13"/>
      <c r="DR367" s="442"/>
      <c r="DW367" s="443"/>
      <c r="DX367" s="443"/>
      <c r="DY367" s="13"/>
      <c r="DZ367" s="442"/>
      <c r="EE367" s="443"/>
      <c r="EF367" s="443"/>
      <c r="EG367" s="13"/>
      <c r="EH367" s="442"/>
      <c r="EM367" s="443"/>
      <c r="EN367" s="443"/>
      <c r="EO367" s="13"/>
      <c r="EP367" s="442"/>
      <c r="EU367" s="443"/>
      <c r="EV367" s="443"/>
      <c r="EW367" s="13"/>
      <c r="EX367" s="442"/>
      <c r="FC367" s="443"/>
      <c r="FD367" s="443"/>
      <c r="FE367" s="13"/>
      <c r="FF367" s="442"/>
      <c r="FK367" s="443"/>
      <c r="FL367" s="443"/>
      <c r="FM367" s="13"/>
      <c r="FN367" s="442"/>
    </row>
    <row r="368" spans="2:170" ht="13">
      <c r="B368" s="442"/>
      <c r="G368" s="443"/>
      <c r="H368" s="443"/>
      <c r="I368" s="13"/>
      <c r="J368" s="442"/>
      <c r="O368" s="443"/>
      <c r="P368" s="443"/>
      <c r="Q368" s="13"/>
      <c r="R368" s="442"/>
      <c r="W368" s="443"/>
      <c r="X368" s="443"/>
      <c r="Y368" s="13"/>
      <c r="Z368" s="442"/>
      <c r="AE368" s="443"/>
      <c r="AF368" s="443"/>
      <c r="AG368" s="13"/>
      <c r="AH368" s="442"/>
      <c r="AM368" s="443"/>
      <c r="AN368" s="443"/>
      <c r="AO368" s="13"/>
      <c r="AP368" s="442"/>
      <c r="AU368" s="443"/>
      <c r="AV368" s="443"/>
      <c r="AW368" s="13"/>
      <c r="AX368" s="442"/>
      <c r="BC368" s="443"/>
      <c r="BD368" s="443"/>
      <c r="BE368" s="13"/>
      <c r="BF368" s="442"/>
      <c r="BK368" s="443"/>
      <c r="BL368" s="443"/>
      <c r="BM368" s="13"/>
      <c r="BN368" s="442"/>
      <c r="BS368" s="443"/>
      <c r="BT368" s="443"/>
      <c r="BU368" s="13"/>
      <c r="BV368" s="442"/>
      <c r="CA368" s="443"/>
      <c r="CB368" s="443"/>
      <c r="CC368" s="13"/>
      <c r="CD368" s="442"/>
      <c r="CI368" s="443"/>
      <c r="CJ368" s="443"/>
      <c r="CK368" s="13"/>
      <c r="CL368" s="442"/>
      <c r="CQ368" s="443"/>
      <c r="CR368" s="443"/>
      <c r="CS368" s="13"/>
      <c r="CT368" s="442"/>
      <c r="CY368" s="443"/>
      <c r="CZ368" s="443"/>
      <c r="DA368" s="13"/>
      <c r="DB368" s="442"/>
      <c r="DG368" s="443"/>
      <c r="DH368" s="443"/>
      <c r="DI368" s="13"/>
      <c r="DJ368" s="442"/>
      <c r="DO368" s="443"/>
      <c r="DP368" s="443"/>
      <c r="DQ368" s="13"/>
      <c r="DR368" s="442"/>
      <c r="DW368" s="443"/>
      <c r="DX368" s="443"/>
      <c r="DY368" s="13"/>
      <c r="DZ368" s="442"/>
      <c r="EE368" s="443"/>
      <c r="EF368" s="443"/>
      <c r="EG368" s="13"/>
      <c r="EH368" s="442"/>
      <c r="EM368" s="443"/>
      <c r="EN368" s="443"/>
      <c r="EO368" s="13"/>
      <c r="EP368" s="442"/>
      <c r="EU368" s="443"/>
      <c r="EV368" s="443"/>
      <c r="EW368" s="13"/>
      <c r="EX368" s="442"/>
      <c r="FC368" s="443"/>
      <c r="FD368" s="443"/>
      <c r="FE368" s="13"/>
      <c r="FF368" s="442"/>
      <c r="FK368" s="443"/>
      <c r="FL368" s="443"/>
      <c r="FM368" s="13"/>
      <c r="FN368" s="442"/>
    </row>
    <row r="369" spans="2:170" ht="13">
      <c r="B369" s="442"/>
      <c r="G369" s="443"/>
      <c r="H369" s="443"/>
      <c r="I369" s="13"/>
      <c r="J369" s="442"/>
      <c r="O369" s="443"/>
      <c r="P369" s="443"/>
      <c r="Q369" s="13"/>
      <c r="R369" s="442"/>
      <c r="W369" s="443"/>
      <c r="X369" s="443"/>
      <c r="Y369" s="13"/>
      <c r="Z369" s="442"/>
      <c r="AE369" s="443"/>
      <c r="AF369" s="443"/>
      <c r="AG369" s="13"/>
      <c r="AH369" s="442"/>
      <c r="AM369" s="443"/>
      <c r="AN369" s="443"/>
      <c r="AO369" s="13"/>
      <c r="AP369" s="442"/>
      <c r="AU369" s="443"/>
      <c r="AV369" s="443"/>
      <c r="AW369" s="13"/>
      <c r="AX369" s="442"/>
      <c r="BC369" s="443"/>
      <c r="BD369" s="443"/>
      <c r="BE369" s="13"/>
      <c r="BF369" s="442"/>
      <c r="BK369" s="443"/>
      <c r="BL369" s="443"/>
      <c r="BM369" s="13"/>
      <c r="BN369" s="442"/>
      <c r="BS369" s="443"/>
      <c r="BT369" s="443"/>
      <c r="BU369" s="13"/>
      <c r="BV369" s="442"/>
      <c r="CA369" s="443"/>
      <c r="CB369" s="443"/>
      <c r="CC369" s="13"/>
      <c r="CD369" s="442"/>
      <c r="CI369" s="443"/>
      <c r="CJ369" s="443"/>
      <c r="CK369" s="13"/>
      <c r="CL369" s="442"/>
      <c r="CQ369" s="443"/>
      <c r="CR369" s="443"/>
      <c r="CS369" s="13"/>
      <c r="CT369" s="442"/>
      <c r="CY369" s="443"/>
      <c r="CZ369" s="443"/>
      <c r="DA369" s="13"/>
      <c r="DB369" s="442"/>
      <c r="DG369" s="443"/>
      <c r="DH369" s="443"/>
      <c r="DI369" s="13"/>
      <c r="DJ369" s="442"/>
      <c r="DO369" s="443"/>
      <c r="DP369" s="443"/>
      <c r="DQ369" s="13"/>
      <c r="DR369" s="442"/>
      <c r="DW369" s="443"/>
      <c r="DX369" s="443"/>
      <c r="DY369" s="13"/>
      <c r="DZ369" s="442"/>
      <c r="EE369" s="443"/>
      <c r="EF369" s="443"/>
      <c r="EG369" s="13"/>
      <c r="EH369" s="442"/>
      <c r="EM369" s="443"/>
      <c r="EN369" s="443"/>
      <c r="EO369" s="13"/>
      <c r="EP369" s="442"/>
      <c r="EU369" s="443"/>
      <c r="EV369" s="443"/>
      <c r="EW369" s="13"/>
      <c r="EX369" s="442"/>
      <c r="FC369" s="443"/>
      <c r="FD369" s="443"/>
      <c r="FE369" s="13"/>
      <c r="FF369" s="442"/>
      <c r="FK369" s="443"/>
      <c r="FL369" s="443"/>
      <c r="FM369" s="13"/>
      <c r="FN369" s="442"/>
    </row>
    <row r="370" spans="2:170" ht="13">
      <c r="B370" s="442"/>
      <c r="G370" s="443"/>
      <c r="H370" s="443"/>
      <c r="I370" s="13"/>
      <c r="J370" s="442"/>
      <c r="O370" s="443"/>
      <c r="P370" s="443"/>
      <c r="Q370" s="13"/>
      <c r="R370" s="442"/>
      <c r="W370" s="443"/>
      <c r="X370" s="443"/>
      <c r="Y370" s="13"/>
      <c r="Z370" s="442"/>
      <c r="AE370" s="443"/>
      <c r="AF370" s="443"/>
      <c r="AG370" s="13"/>
      <c r="AH370" s="442"/>
      <c r="AM370" s="443"/>
      <c r="AN370" s="443"/>
      <c r="AO370" s="13"/>
      <c r="AP370" s="442"/>
      <c r="AU370" s="443"/>
      <c r="AV370" s="443"/>
      <c r="AW370" s="13"/>
      <c r="AX370" s="442"/>
      <c r="BC370" s="443"/>
      <c r="BD370" s="443"/>
      <c r="BE370" s="13"/>
      <c r="BF370" s="442"/>
      <c r="BK370" s="443"/>
      <c r="BL370" s="443"/>
      <c r="BM370" s="13"/>
      <c r="BN370" s="442"/>
      <c r="BS370" s="443"/>
      <c r="BT370" s="443"/>
      <c r="BU370" s="13"/>
      <c r="BV370" s="442"/>
      <c r="CA370" s="443"/>
      <c r="CB370" s="443"/>
      <c r="CC370" s="13"/>
      <c r="CD370" s="442"/>
      <c r="CI370" s="443"/>
      <c r="CJ370" s="443"/>
      <c r="CK370" s="13"/>
      <c r="CL370" s="442"/>
      <c r="CQ370" s="443"/>
      <c r="CR370" s="443"/>
      <c r="CS370" s="13"/>
      <c r="CT370" s="442"/>
      <c r="CY370" s="443"/>
      <c r="CZ370" s="443"/>
      <c r="DA370" s="13"/>
      <c r="DB370" s="442"/>
      <c r="DG370" s="443"/>
      <c r="DH370" s="443"/>
      <c r="DI370" s="13"/>
      <c r="DJ370" s="442"/>
      <c r="DO370" s="443"/>
      <c r="DP370" s="443"/>
      <c r="DQ370" s="13"/>
      <c r="DR370" s="442"/>
      <c r="DW370" s="443"/>
      <c r="DX370" s="443"/>
      <c r="DY370" s="13"/>
      <c r="DZ370" s="442"/>
      <c r="EE370" s="443"/>
      <c r="EF370" s="443"/>
      <c r="EG370" s="13"/>
      <c r="EH370" s="442"/>
      <c r="EM370" s="443"/>
      <c r="EN370" s="443"/>
      <c r="EO370" s="13"/>
      <c r="EP370" s="442"/>
      <c r="EU370" s="443"/>
      <c r="EV370" s="443"/>
      <c r="EW370" s="13"/>
      <c r="EX370" s="442"/>
      <c r="FC370" s="443"/>
      <c r="FD370" s="443"/>
      <c r="FE370" s="13"/>
      <c r="FF370" s="442"/>
      <c r="FK370" s="443"/>
      <c r="FL370" s="443"/>
      <c r="FM370" s="13"/>
      <c r="FN370" s="442"/>
    </row>
    <row r="371" spans="2:170" ht="13">
      <c r="B371" s="442"/>
      <c r="G371" s="443"/>
      <c r="H371" s="443"/>
      <c r="I371" s="13"/>
      <c r="J371" s="442"/>
      <c r="O371" s="443"/>
      <c r="P371" s="443"/>
      <c r="Q371" s="13"/>
      <c r="R371" s="442"/>
      <c r="W371" s="443"/>
      <c r="X371" s="443"/>
      <c r="Y371" s="13"/>
      <c r="Z371" s="442"/>
      <c r="AE371" s="443"/>
      <c r="AF371" s="443"/>
      <c r="AG371" s="13"/>
      <c r="AH371" s="442"/>
      <c r="AM371" s="443"/>
      <c r="AN371" s="443"/>
      <c r="AO371" s="13"/>
      <c r="AP371" s="442"/>
      <c r="AU371" s="443"/>
      <c r="AV371" s="443"/>
      <c r="AW371" s="13"/>
      <c r="AX371" s="442"/>
      <c r="BC371" s="443"/>
      <c r="BD371" s="443"/>
      <c r="BE371" s="13"/>
      <c r="BF371" s="442"/>
      <c r="BK371" s="443"/>
      <c r="BL371" s="443"/>
      <c r="BM371" s="13"/>
      <c r="BN371" s="442"/>
      <c r="BS371" s="443"/>
      <c r="BT371" s="443"/>
      <c r="BU371" s="13"/>
      <c r="BV371" s="442"/>
      <c r="CA371" s="443"/>
      <c r="CB371" s="443"/>
      <c r="CC371" s="13"/>
      <c r="CD371" s="442"/>
      <c r="CI371" s="443"/>
      <c r="CJ371" s="443"/>
      <c r="CK371" s="13"/>
      <c r="CL371" s="442"/>
      <c r="CQ371" s="443"/>
      <c r="CR371" s="443"/>
      <c r="CS371" s="13"/>
      <c r="CT371" s="442"/>
      <c r="CY371" s="443"/>
      <c r="CZ371" s="443"/>
      <c r="DA371" s="13"/>
      <c r="DB371" s="442"/>
      <c r="DG371" s="443"/>
      <c r="DH371" s="443"/>
      <c r="DI371" s="13"/>
      <c r="DJ371" s="442"/>
      <c r="DO371" s="443"/>
      <c r="DP371" s="443"/>
      <c r="DQ371" s="13"/>
      <c r="DR371" s="442"/>
      <c r="DW371" s="443"/>
      <c r="DX371" s="443"/>
      <c r="DY371" s="13"/>
      <c r="DZ371" s="442"/>
      <c r="EE371" s="443"/>
      <c r="EF371" s="443"/>
      <c r="EG371" s="13"/>
      <c r="EH371" s="442"/>
      <c r="EM371" s="443"/>
      <c r="EN371" s="443"/>
      <c r="EO371" s="13"/>
      <c r="EP371" s="442"/>
      <c r="EU371" s="443"/>
      <c r="EV371" s="443"/>
      <c r="EW371" s="13"/>
      <c r="EX371" s="442"/>
      <c r="FC371" s="443"/>
      <c r="FD371" s="443"/>
      <c r="FE371" s="13"/>
      <c r="FF371" s="442"/>
      <c r="FK371" s="443"/>
      <c r="FL371" s="443"/>
      <c r="FM371" s="13"/>
      <c r="FN371" s="442"/>
    </row>
    <row r="372" spans="2:170" ht="13">
      <c r="B372" s="442"/>
      <c r="G372" s="443"/>
      <c r="H372" s="443"/>
      <c r="I372" s="13"/>
      <c r="J372" s="442"/>
      <c r="O372" s="443"/>
      <c r="P372" s="443"/>
      <c r="Q372" s="13"/>
      <c r="R372" s="442"/>
      <c r="W372" s="443"/>
      <c r="X372" s="443"/>
      <c r="Y372" s="13"/>
      <c r="Z372" s="442"/>
      <c r="AE372" s="443"/>
      <c r="AF372" s="443"/>
      <c r="AG372" s="13"/>
      <c r="AH372" s="442"/>
      <c r="AM372" s="443"/>
      <c r="AN372" s="443"/>
      <c r="AO372" s="13"/>
      <c r="AP372" s="442"/>
      <c r="AU372" s="443"/>
      <c r="AV372" s="443"/>
      <c r="AW372" s="13"/>
      <c r="AX372" s="442"/>
      <c r="BC372" s="443"/>
      <c r="BD372" s="443"/>
      <c r="BE372" s="13"/>
      <c r="BF372" s="442"/>
      <c r="BK372" s="443"/>
      <c r="BL372" s="443"/>
      <c r="BM372" s="13"/>
      <c r="BN372" s="442"/>
      <c r="BS372" s="443"/>
      <c r="BT372" s="443"/>
      <c r="BU372" s="13"/>
      <c r="BV372" s="442"/>
      <c r="CA372" s="443"/>
      <c r="CB372" s="443"/>
      <c r="CC372" s="13"/>
      <c r="CD372" s="442"/>
      <c r="CI372" s="443"/>
      <c r="CJ372" s="443"/>
      <c r="CK372" s="13"/>
      <c r="CL372" s="442"/>
      <c r="CQ372" s="443"/>
      <c r="CR372" s="443"/>
      <c r="CS372" s="13"/>
      <c r="CT372" s="442"/>
      <c r="CY372" s="443"/>
      <c r="CZ372" s="443"/>
      <c r="DA372" s="13"/>
      <c r="DB372" s="442"/>
      <c r="DG372" s="443"/>
      <c r="DH372" s="443"/>
      <c r="DI372" s="13"/>
      <c r="DJ372" s="442"/>
      <c r="DO372" s="443"/>
      <c r="DP372" s="443"/>
      <c r="DQ372" s="13"/>
      <c r="DR372" s="442"/>
      <c r="DW372" s="443"/>
      <c r="DX372" s="443"/>
      <c r="DY372" s="13"/>
      <c r="DZ372" s="442"/>
      <c r="EE372" s="443"/>
      <c r="EF372" s="443"/>
      <c r="EG372" s="13"/>
      <c r="EH372" s="442"/>
      <c r="EM372" s="443"/>
      <c r="EN372" s="443"/>
      <c r="EO372" s="13"/>
      <c r="EP372" s="442"/>
      <c r="EU372" s="443"/>
      <c r="EV372" s="443"/>
      <c r="EW372" s="13"/>
      <c r="EX372" s="442"/>
      <c r="FC372" s="443"/>
      <c r="FD372" s="443"/>
      <c r="FE372" s="13"/>
      <c r="FF372" s="442"/>
      <c r="FK372" s="443"/>
      <c r="FL372" s="443"/>
      <c r="FM372" s="13"/>
      <c r="FN372" s="442"/>
    </row>
    <row r="373" spans="2:170" ht="13">
      <c r="B373" s="442"/>
      <c r="G373" s="443"/>
      <c r="H373" s="443"/>
      <c r="I373" s="13"/>
      <c r="J373" s="442"/>
      <c r="O373" s="443"/>
      <c r="P373" s="443"/>
      <c r="Q373" s="13"/>
      <c r="R373" s="442"/>
      <c r="W373" s="443"/>
      <c r="X373" s="443"/>
      <c r="Y373" s="13"/>
      <c r="Z373" s="442"/>
      <c r="AE373" s="443"/>
      <c r="AF373" s="443"/>
      <c r="AG373" s="13"/>
      <c r="AH373" s="442"/>
      <c r="AM373" s="443"/>
      <c r="AN373" s="443"/>
      <c r="AO373" s="13"/>
      <c r="AP373" s="442"/>
      <c r="AU373" s="443"/>
      <c r="AV373" s="443"/>
      <c r="AW373" s="13"/>
      <c r="AX373" s="442"/>
      <c r="BC373" s="443"/>
      <c r="BD373" s="443"/>
      <c r="BE373" s="13"/>
      <c r="BF373" s="442"/>
      <c r="BK373" s="443"/>
      <c r="BL373" s="443"/>
      <c r="BM373" s="13"/>
      <c r="BN373" s="442"/>
      <c r="BS373" s="443"/>
      <c r="BT373" s="443"/>
      <c r="BU373" s="13"/>
      <c r="BV373" s="442"/>
      <c r="CA373" s="443"/>
      <c r="CB373" s="443"/>
      <c r="CC373" s="13"/>
      <c r="CD373" s="442"/>
      <c r="CI373" s="443"/>
      <c r="CJ373" s="443"/>
      <c r="CK373" s="13"/>
      <c r="CL373" s="442"/>
      <c r="CQ373" s="443"/>
      <c r="CR373" s="443"/>
      <c r="CS373" s="13"/>
      <c r="CT373" s="442"/>
      <c r="CY373" s="443"/>
      <c r="CZ373" s="443"/>
      <c r="DA373" s="13"/>
      <c r="DB373" s="442"/>
      <c r="DG373" s="443"/>
      <c r="DH373" s="443"/>
      <c r="DI373" s="13"/>
      <c r="DJ373" s="442"/>
      <c r="DO373" s="443"/>
      <c r="DP373" s="443"/>
      <c r="DQ373" s="13"/>
      <c r="DR373" s="442"/>
      <c r="DW373" s="443"/>
      <c r="DX373" s="443"/>
      <c r="DY373" s="13"/>
      <c r="DZ373" s="442"/>
      <c r="EE373" s="443"/>
      <c r="EF373" s="443"/>
      <c r="EG373" s="13"/>
      <c r="EH373" s="442"/>
      <c r="EM373" s="443"/>
      <c r="EN373" s="443"/>
      <c r="EO373" s="13"/>
      <c r="EP373" s="442"/>
      <c r="EU373" s="443"/>
      <c r="EV373" s="443"/>
      <c r="EW373" s="13"/>
      <c r="EX373" s="442"/>
      <c r="FC373" s="443"/>
      <c r="FD373" s="443"/>
      <c r="FE373" s="13"/>
      <c r="FF373" s="442"/>
      <c r="FK373" s="443"/>
      <c r="FL373" s="443"/>
      <c r="FM373" s="13"/>
      <c r="FN373" s="442"/>
    </row>
    <row r="374" spans="2:170" ht="13">
      <c r="B374" s="442"/>
      <c r="G374" s="443"/>
      <c r="H374" s="443"/>
      <c r="I374" s="13"/>
      <c r="J374" s="442"/>
      <c r="O374" s="443"/>
      <c r="P374" s="443"/>
      <c r="Q374" s="13"/>
      <c r="R374" s="442"/>
      <c r="W374" s="443"/>
      <c r="X374" s="443"/>
      <c r="Y374" s="13"/>
      <c r="Z374" s="442"/>
      <c r="AE374" s="443"/>
      <c r="AF374" s="443"/>
      <c r="AG374" s="13"/>
      <c r="AH374" s="442"/>
      <c r="AM374" s="443"/>
      <c r="AN374" s="443"/>
      <c r="AO374" s="13"/>
      <c r="AP374" s="442"/>
      <c r="AU374" s="443"/>
      <c r="AV374" s="443"/>
      <c r="AW374" s="13"/>
      <c r="AX374" s="442"/>
      <c r="BC374" s="443"/>
      <c r="BD374" s="443"/>
      <c r="BE374" s="13"/>
      <c r="BF374" s="442"/>
      <c r="BK374" s="443"/>
      <c r="BL374" s="443"/>
      <c r="BM374" s="13"/>
      <c r="BN374" s="442"/>
      <c r="BS374" s="443"/>
      <c r="BT374" s="443"/>
      <c r="BU374" s="13"/>
      <c r="BV374" s="442"/>
      <c r="CA374" s="443"/>
      <c r="CB374" s="443"/>
      <c r="CC374" s="13"/>
      <c r="CD374" s="442"/>
      <c r="CI374" s="443"/>
      <c r="CJ374" s="443"/>
      <c r="CK374" s="13"/>
      <c r="CL374" s="442"/>
      <c r="CQ374" s="443"/>
      <c r="CR374" s="443"/>
      <c r="CS374" s="13"/>
      <c r="CT374" s="442"/>
      <c r="CY374" s="443"/>
      <c r="CZ374" s="443"/>
      <c r="DA374" s="13"/>
      <c r="DB374" s="442"/>
      <c r="DG374" s="443"/>
      <c r="DH374" s="443"/>
      <c r="DI374" s="13"/>
      <c r="DJ374" s="442"/>
      <c r="DO374" s="443"/>
      <c r="DP374" s="443"/>
      <c r="DQ374" s="13"/>
      <c r="DR374" s="442"/>
      <c r="DW374" s="443"/>
      <c r="DX374" s="443"/>
      <c r="DY374" s="13"/>
      <c r="DZ374" s="442"/>
      <c r="EE374" s="443"/>
      <c r="EF374" s="443"/>
      <c r="EG374" s="13"/>
      <c r="EH374" s="442"/>
      <c r="EM374" s="443"/>
      <c r="EN374" s="443"/>
      <c r="EO374" s="13"/>
      <c r="EP374" s="442"/>
      <c r="EU374" s="443"/>
      <c r="EV374" s="443"/>
      <c r="EW374" s="13"/>
      <c r="EX374" s="442"/>
      <c r="FC374" s="443"/>
      <c r="FD374" s="443"/>
      <c r="FE374" s="13"/>
      <c r="FF374" s="442"/>
      <c r="FK374" s="443"/>
      <c r="FL374" s="443"/>
      <c r="FM374" s="13"/>
      <c r="FN374" s="442"/>
    </row>
    <row r="375" spans="2:170" ht="13">
      <c r="B375" s="442"/>
      <c r="G375" s="443"/>
      <c r="H375" s="443"/>
      <c r="I375" s="13"/>
      <c r="J375" s="442"/>
      <c r="O375" s="443"/>
      <c r="P375" s="443"/>
      <c r="Q375" s="13"/>
      <c r="R375" s="442"/>
      <c r="W375" s="443"/>
      <c r="X375" s="443"/>
      <c r="Y375" s="13"/>
      <c r="Z375" s="442"/>
      <c r="AE375" s="443"/>
      <c r="AF375" s="443"/>
      <c r="AG375" s="13"/>
      <c r="AH375" s="442"/>
      <c r="AM375" s="443"/>
      <c r="AN375" s="443"/>
      <c r="AO375" s="13"/>
      <c r="AP375" s="442"/>
      <c r="AU375" s="443"/>
      <c r="AV375" s="443"/>
      <c r="AW375" s="13"/>
      <c r="AX375" s="442"/>
      <c r="BC375" s="443"/>
      <c r="BD375" s="443"/>
      <c r="BE375" s="13"/>
      <c r="BF375" s="442"/>
      <c r="BK375" s="443"/>
      <c r="BL375" s="443"/>
      <c r="BM375" s="13"/>
      <c r="BN375" s="442"/>
      <c r="BS375" s="443"/>
      <c r="BT375" s="443"/>
      <c r="BU375" s="13"/>
      <c r="BV375" s="442"/>
      <c r="CA375" s="443"/>
      <c r="CB375" s="443"/>
      <c r="CC375" s="13"/>
      <c r="CD375" s="442"/>
      <c r="CI375" s="443"/>
      <c r="CJ375" s="443"/>
      <c r="CK375" s="13"/>
      <c r="CL375" s="442"/>
      <c r="CQ375" s="443"/>
      <c r="CR375" s="443"/>
      <c r="CS375" s="13"/>
      <c r="CT375" s="442"/>
      <c r="CY375" s="443"/>
      <c r="CZ375" s="443"/>
      <c r="DA375" s="13"/>
      <c r="DB375" s="442"/>
      <c r="DG375" s="443"/>
      <c r="DH375" s="443"/>
      <c r="DI375" s="13"/>
      <c r="DJ375" s="442"/>
      <c r="DO375" s="443"/>
      <c r="DP375" s="443"/>
      <c r="DQ375" s="13"/>
      <c r="DR375" s="442"/>
      <c r="DW375" s="443"/>
      <c r="DX375" s="443"/>
      <c r="DY375" s="13"/>
      <c r="DZ375" s="442"/>
      <c r="EE375" s="443"/>
      <c r="EF375" s="443"/>
      <c r="EG375" s="13"/>
      <c r="EH375" s="442"/>
      <c r="EM375" s="443"/>
      <c r="EN375" s="443"/>
      <c r="EO375" s="13"/>
      <c r="EP375" s="442"/>
      <c r="EU375" s="443"/>
      <c r="EV375" s="443"/>
      <c r="EW375" s="13"/>
      <c r="EX375" s="442"/>
      <c r="FC375" s="443"/>
      <c r="FD375" s="443"/>
      <c r="FE375" s="13"/>
      <c r="FF375" s="442"/>
      <c r="FK375" s="443"/>
      <c r="FL375" s="443"/>
      <c r="FM375" s="13"/>
      <c r="FN375" s="442"/>
    </row>
    <row r="376" spans="2:170" ht="13">
      <c r="B376" s="442"/>
      <c r="G376" s="443"/>
      <c r="H376" s="443"/>
      <c r="I376" s="13"/>
      <c r="J376" s="442"/>
      <c r="O376" s="443"/>
      <c r="P376" s="443"/>
      <c r="Q376" s="13"/>
      <c r="R376" s="442"/>
      <c r="W376" s="443"/>
      <c r="X376" s="443"/>
      <c r="Y376" s="13"/>
      <c r="Z376" s="442"/>
      <c r="AE376" s="443"/>
      <c r="AF376" s="443"/>
      <c r="AG376" s="13"/>
      <c r="AH376" s="442"/>
      <c r="AM376" s="443"/>
      <c r="AN376" s="443"/>
      <c r="AO376" s="13"/>
      <c r="AP376" s="442"/>
      <c r="AU376" s="443"/>
      <c r="AV376" s="443"/>
      <c r="AW376" s="13"/>
      <c r="AX376" s="442"/>
      <c r="BC376" s="443"/>
      <c r="BD376" s="443"/>
      <c r="BE376" s="13"/>
      <c r="BF376" s="442"/>
      <c r="BK376" s="443"/>
      <c r="BL376" s="443"/>
      <c r="BM376" s="13"/>
      <c r="BN376" s="442"/>
      <c r="BS376" s="443"/>
      <c r="BT376" s="443"/>
      <c r="BU376" s="13"/>
      <c r="BV376" s="442"/>
      <c r="CA376" s="443"/>
      <c r="CB376" s="443"/>
      <c r="CC376" s="13"/>
      <c r="CD376" s="442"/>
      <c r="CI376" s="443"/>
      <c r="CJ376" s="443"/>
      <c r="CK376" s="13"/>
      <c r="CL376" s="442"/>
      <c r="CQ376" s="443"/>
      <c r="CR376" s="443"/>
      <c r="CS376" s="13"/>
      <c r="CT376" s="442"/>
      <c r="CY376" s="443"/>
      <c r="CZ376" s="443"/>
      <c r="DA376" s="13"/>
      <c r="DB376" s="442"/>
      <c r="DG376" s="443"/>
      <c r="DH376" s="443"/>
      <c r="DI376" s="13"/>
      <c r="DJ376" s="442"/>
      <c r="DO376" s="443"/>
      <c r="DP376" s="443"/>
      <c r="DQ376" s="13"/>
      <c r="DR376" s="442"/>
      <c r="DW376" s="443"/>
      <c r="DX376" s="443"/>
      <c r="DY376" s="13"/>
      <c r="DZ376" s="442"/>
      <c r="EE376" s="443"/>
      <c r="EF376" s="443"/>
      <c r="EG376" s="13"/>
      <c r="EH376" s="442"/>
      <c r="EM376" s="443"/>
      <c r="EN376" s="443"/>
      <c r="EO376" s="13"/>
      <c r="EP376" s="442"/>
      <c r="EU376" s="443"/>
      <c r="EV376" s="443"/>
      <c r="EW376" s="13"/>
      <c r="EX376" s="442"/>
      <c r="FC376" s="443"/>
      <c r="FD376" s="443"/>
      <c r="FE376" s="13"/>
      <c r="FF376" s="442"/>
      <c r="FK376" s="443"/>
      <c r="FL376" s="443"/>
      <c r="FM376" s="13"/>
      <c r="FN376" s="442"/>
    </row>
    <row r="377" spans="2:170" ht="13">
      <c r="B377" s="442"/>
      <c r="G377" s="443"/>
      <c r="H377" s="443"/>
      <c r="I377" s="13"/>
      <c r="J377" s="442"/>
      <c r="O377" s="443"/>
      <c r="P377" s="443"/>
      <c r="Q377" s="13"/>
      <c r="R377" s="442"/>
      <c r="W377" s="443"/>
      <c r="X377" s="443"/>
      <c r="Y377" s="13"/>
      <c r="Z377" s="442"/>
      <c r="AE377" s="443"/>
      <c r="AF377" s="443"/>
      <c r="AG377" s="13"/>
      <c r="AH377" s="442"/>
      <c r="AM377" s="443"/>
      <c r="AN377" s="443"/>
      <c r="AO377" s="13"/>
      <c r="AP377" s="442"/>
      <c r="AU377" s="443"/>
      <c r="AV377" s="443"/>
      <c r="AW377" s="13"/>
      <c r="AX377" s="442"/>
      <c r="BC377" s="443"/>
      <c r="BD377" s="443"/>
      <c r="BE377" s="13"/>
      <c r="BF377" s="442"/>
      <c r="BK377" s="443"/>
      <c r="BL377" s="443"/>
      <c r="BM377" s="13"/>
      <c r="BN377" s="442"/>
      <c r="BS377" s="443"/>
      <c r="BT377" s="443"/>
      <c r="BU377" s="13"/>
      <c r="BV377" s="442"/>
      <c r="CA377" s="443"/>
      <c r="CB377" s="443"/>
      <c r="CC377" s="13"/>
      <c r="CD377" s="442"/>
      <c r="CI377" s="443"/>
      <c r="CJ377" s="443"/>
      <c r="CK377" s="13"/>
      <c r="CL377" s="442"/>
      <c r="CQ377" s="443"/>
      <c r="CR377" s="443"/>
      <c r="CS377" s="13"/>
      <c r="CT377" s="442"/>
      <c r="CY377" s="443"/>
      <c r="CZ377" s="443"/>
      <c r="DA377" s="13"/>
      <c r="DB377" s="442"/>
      <c r="DG377" s="443"/>
      <c r="DH377" s="443"/>
      <c r="DI377" s="13"/>
      <c r="DJ377" s="442"/>
      <c r="DO377" s="443"/>
      <c r="DP377" s="443"/>
      <c r="DQ377" s="13"/>
      <c r="DR377" s="442"/>
      <c r="DW377" s="443"/>
      <c r="DX377" s="443"/>
      <c r="DY377" s="13"/>
      <c r="DZ377" s="442"/>
      <c r="EE377" s="443"/>
      <c r="EF377" s="443"/>
      <c r="EG377" s="13"/>
      <c r="EH377" s="442"/>
      <c r="EM377" s="443"/>
      <c r="EN377" s="443"/>
      <c r="EO377" s="13"/>
      <c r="EP377" s="442"/>
      <c r="EU377" s="443"/>
      <c r="EV377" s="443"/>
      <c r="EW377" s="13"/>
      <c r="EX377" s="442"/>
      <c r="FC377" s="443"/>
      <c r="FD377" s="443"/>
      <c r="FE377" s="13"/>
      <c r="FF377" s="442"/>
      <c r="FK377" s="443"/>
      <c r="FL377" s="443"/>
      <c r="FM377" s="13"/>
      <c r="FN377" s="442"/>
    </row>
    <row r="378" spans="2:170" ht="13">
      <c r="B378" s="442"/>
      <c r="G378" s="443"/>
      <c r="H378" s="443"/>
      <c r="I378" s="13"/>
      <c r="J378" s="442"/>
      <c r="O378" s="443"/>
      <c r="P378" s="443"/>
      <c r="Q378" s="13"/>
      <c r="R378" s="442"/>
      <c r="W378" s="443"/>
      <c r="X378" s="443"/>
      <c r="Y378" s="13"/>
      <c r="Z378" s="442"/>
      <c r="AE378" s="443"/>
      <c r="AF378" s="443"/>
      <c r="AG378" s="13"/>
      <c r="AH378" s="442"/>
      <c r="AM378" s="443"/>
      <c r="AN378" s="443"/>
      <c r="AO378" s="13"/>
      <c r="AP378" s="442"/>
      <c r="AU378" s="443"/>
      <c r="AV378" s="443"/>
      <c r="AW378" s="13"/>
      <c r="AX378" s="442"/>
      <c r="BC378" s="443"/>
      <c r="BD378" s="443"/>
      <c r="BE378" s="13"/>
      <c r="BF378" s="442"/>
      <c r="BK378" s="443"/>
      <c r="BL378" s="443"/>
      <c r="BM378" s="13"/>
      <c r="BN378" s="442"/>
      <c r="BS378" s="443"/>
      <c r="BT378" s="443"/>
      <c r="BU378" s="13"/>
      <c r="BV378" s="442"/>
      <c r="CA378" s="443"/>
      <c r="CB378" s="443"/>
      <c r="CC378" s="13"/>
      <c r="CD378" s="442"/>
      <c r="CI378" s="443"/>
      <c r="CJ378" s="443"/>
      <c r="CK378" s="13"/>
      <c r="CL378" s="442"/>
      <c r="CQ378" s="443"/>
      <c r="CR378" s="443"/>
      <c r="CS378" s="13"/>
      <c r="CT378" s="442"/>
      <c r="CY378" s="443"/>
      <c r="CZ378" s="443"/>
      <c r="DA378" s="13"/>
      <c r="DB378" s="442"/>
      <c r="DG378" s="443"/>
      <c r="DH378" s="443"/>
      <c r="DI378" s="13"/>
      <c r="DJ378" s="442"/>
      <c r="DO378" s="443"/>
      <c r="DP378" s="443"/>
      <c r="DQ378" s="13"/>
      <c r="DR378" s="442"/>
      <c r="DW378" s="443"/>
      <c r="DX378" s="443"/>
      <c r="DY378" s="13"/>
      <c r="DZ378" s="442"/>
      <c r="EE378" s="443"/>
      <c r="EF378" s="443"/>
      <c r="EG378" s="13"/>
      <c r="EH378" s="442"/>
      <c r="EM378" s="443"/>
      <c r="EN378" s="443"/>
      <c r="EO378" s="13"/>
      <c r="EP378" s="442"/>
      <c r="EU378" s="443"/>
      <c r="EV378" s="443"/>
      <c r="EW378" s="13"/>
      <c r="EX378" s="442"/>
      <c r="FC378" s="443"/>
      <c r="FD378" s="443"/>
      <c r="FE378" s="13"/>
      <c r="FF378" s="442"/>
      <c r="FK378" s="443"/>
      <c r="FL378" s="443"/>
      <c r="FM378" s="13"/>
      <c r="FN378" s="442"/>
    </row>
    <row r="379" spans="2:170" ht="13">
      <c r="B379" s="442"/>
      <c r="G379" s="443"/>
      <c r="H379" s="443"/>
      <c r="I379" s="13"/>
      <c r="J379" s="442"/>
      <c r="O379" s="443"/>
      <c r="P379" s="443"/>
      <c r="Q379" s="13"/>
      <c r="R379" s="442"/>
      <c r="W379" s="443"/>
      <c r="X379" s="443"/>
      <c r="Y379" s="13"/>
      <c r="Z379" s="442"/>
      <c r="AE379" s="443"/>
      <c r="AF379" s="443"/>
      <c r="AG379" s="13"/>
      <c r="AH379" s="442"/>
      <c r="AM379" s="443"/>
      <c r="AN379" s="443"/>
      <c r="AO379" s="13"/>
      <c r="AP379" s="442"/>
      <c r="AU379" s="443"/>
      <c r="AV379" s="443"/>
      <c r="AW379" s="13"/>
      <c r="AX379" s="442"/>
      <c r="BC379" s="443"/>
      <c r="BD379" s="443"/>
      <c r="BE379" s="13"/>
      <c r="BF379" s="442"/>
      <c r="BK379" s="443"/>
      <c r="BL379" s="443"/>
      <c r="BM379" s="13"/>
      <c r="BN379" s="442"/>
      <c r="BS379" s="443"/>
      <c r="BT379" s="443"/>
      <c r="BU379" s="13"/>
      <c r="BV379" s="442"/>
      <c r="CA379" s="443"/>
      <c r="CB379" s="443"/>
      <c r="CC379" s="13"/>
      <c r="CD379" s="442"/>
      <c r="CI379" s="443"/>
      <c r="CJ379" s="443"/>
      <c r="CK379" s="13"/>
      <c r="CL379" s="442"/>
      <c r="CQ379" s="443"/>
      <c r="CR379" s="443"/>
      <c r="CS379" s="13"/>
      <c r="CT379" s="442"/>
      <c r="CY379" s="443"/>
      <c r="CZ379" s="443"/>
      <c r="DA379" s="13"/>
      <c r="DB379" s="442"/>
      <c r="DG379" s="443"/>
      <c r="DH379" s="443"/>
      <c r="DI379" s="13"/>
      <c r="DJ379" s="442"/>
      <c r="DO379" s="443"/>
      <c r="DP379" s="443"/>
      <c r="DQ379" s="13"/>
      <c r="DR379" s="442"/>
      <c r="DW379" s="443"/>
      <c r="DX379" s="443"/>
      <c r="DY379" s="13"/>
      <c r="DZ379" s="442"/>
      <c r="EE379" s="443"/>
      <c r="EF379" s="443"/>
      <c r="EG379" s="13"/>
      <c r="EH379" s="442"/>
      <c r="EM379" s="443"/>
      <c r="EN379" s="443"/>
      <c r="EO379" s="13"/>
      <c r="EP379" s="442"/>
      <c r="EU379" s="443"/>
      <c r="EV379" s="443"/>
      <c r="EW379" s="13"/>
      <c r="EX379" s="442"/>
      <c r="FC379" s="443"/>
      <c r="FD379" s="443"/>
      <c r="FE379" s="13"/>
      <c r="FF379" s="442"/>
      <c r="FK379" s="443"/>
      <c r="FL379" s="443"/>
      <c r="FM379" s="13"/>
      <c r="FN379" s="442"/>
    </row>
    <row r="380" spans="2:170" ht="13">
      <c r="B380" s="442"/>
      <c r="G380" s="443"/>
      <c r="H380" s="443"/>
      <c r="I380" s="13"/>
      <c r="J380" s="442"/>
      <c r="O380" s="443"/>
      <c r="P380" s="443"/>
      <c r="Q380" s="13"/>
      <c r="R380" s="442"/>
      <c r="W380" s="443"/>
      <c r="X380" s="443"/>
      <c r="Y380" s="13"/>
      <c r="Z380" s="442"/>
      <c r="AE380" s="443"/>
      <c r="AF380" s="443"/>
      <c r="AG380" s="13"/>
      <c r="AH380" s="442"/>
      <c r="AM380" s="443"/>
      <c r="AN380" s="443"/>
      <c r="AO380" s="13"/>
      <c r="AP380" s="442"/>
      <c r="AU380" s="443"/>
      <c r="AV380" s="443"/>
      <c r="AW380" s="13"/>
      <c r="AX380" s="442"/>
      <c r="BC380" s="443"/>
      <c r="BD380" s="443"/>
      <c r="BE380" s="13"/>
      <c r="BF380" s="442"/>
      <c r="BK380" s="443"/>
      <c r="BL380" s="443"/>
      <c r="BM380" s="13"/>
      <c r="BN380" s="442"/>
      <c r="BS380" s="443"/>
      <c r="BT380" s="443"/>
      <c r="BU380" s="13"/>
      <c r="BV380" s="442"/>
      <c r="CA380" s="443"/>
      <c r="CB380" s="443"/>
      <c r="CC380" s="13"/>
      <c r="CD380" s="442"/>
      <c r="CI380" s="443"/>
      <c r="CJ380" s="443"/>
      <c r="CK380" s="13"/>
      <c r="CL380" s="442"/>
      <c r="CQ380" s="443"/>
      <c r="CR380" s="443"/>
      <c r="CS380" s="13"/>
      <c r="CT380" s="442"/>
      <c r="CY380" s="443"/>
      <c r="CZ380" s="443"/>
      <c r="DA380" s="13"/>
      <c r="DB380" s="442"/>
      <c r="DG380" s="443"/>
      <c r="DH380" s="443"/>
      <c r="DI380" s="13"/>
      <c r="DJ380" s="442"/>
      <c r="DO380" s="443"/>
      <c r="DP380" s="443"/>
      <c r="DQ380" s="13"/>
      <c r="DR380" s="442"/>
      <c r="DW380" s="443"/>
      <c r="DX380" s="443"/>
      <c r="DY380" s="13"/>
      <c r="DZ380" s="442"/>
      <c r="EE380" s="443"/>
      <c r="EF380" s="443"/>
      <c r="EG380" s="13"/>
      <c r="EH380" s="442"/>
      <c r="EM380" s="443"/>
      <c r="EN380" s="443"/>
      <c r="EO380" s="13"/>
      <c r="EP380" s="442"/>
      <c r="EU380" s="443"/>
      <c r="EV380" s="443"/>
      <c r="EW380" s="13"/>
      <c r="EX380" s="442"/>
      <c r="FC380" s="443"/>
      <c r="FD380" s="443"/>
      <c r="FE380" s="13"/>
      <c r="FF380" s="442"/>
      <c r="FK380" s="443"/>
      <c r="FL380" s="443"/>
      <c r="FM380" s="13"/>
      <c r="FN380" s="442"/>
    </row>
    <row r="381" spans="2:170" ht="13">
      <c r="B381" s="442"/>
      <c r="G381" s="443"/>
      <c r="H381" s="443"/>
      <c r="I381" s="13"/>
      <c r="J381" s="442"/>
      <c r="O381" s="443"/>
      <c r="P381" s="443"/>
      <c r="Q381" s="13"/>
      <c r="R381" s="442"/>
      <c r="W381" s="443"/>
      <c r="X381" s="443"/>
      <c r="Y381" s="13"/>
      <c r="Z381" s="442"/>
      <c r="AE381" s="443"/>
      <c r="AF381" s="443"/>
      <c r="AG381" s="13"/>
      <c r="AH381" s="442"/>
      <c r="AM381" s="443"/>
      <c r="AN381" s="443"/>
      <c r="AO381" s="13"/>
      <c r="AP381" s="442"/>
      <c r="AU381" s="443"/>
      <c r="AV381" s="443"/>
      <c r="AW381" s="13"/>
      <c r="AX381" s="442"/>
      <c r="BC381" s="443"/>
      <c r="BD381" s="443"/>
      <c r="BE381" s="13"/>
      <c r="BF381" s="442"/>
      <c r="BK381" s="443"/>
      <c r="BL381" s="443"/>
      <c r="BM381" s="13"/>
      <c r="BN381" s="442"/>
      <c r="BS381" s="443"/>
      <c r="BT381" s="443"/>
      <c r="BU381" s="13"/>
      <c r="BV381" s="442"/>
      <c r="CA381" s="443"/>
      <c r="CB381" s="443"/>
      <c r="CC381" s="13"/>
      <c r="CD381" s="442"/>
      <c r="CI381" s="443"/>
      <c r="CJ381" s="443"/>
      <c r="CK381" s="13"/>
      <c r="CL381" s="442"/>
      <c r="CQ381" s="443"/>
      <c r="CR381" s="443"/>
      <c r="CS381" s="13"/>
      <c r="CT381" s="442"/>
      <c r="CY381" s="443"/>
      <c r="CZ381" s="443"/>
      <c r="DA381" s="13"/>
      <c r="DB381" s="442"/>
      <c r="DG381" s="443"/>
      <c r="DH381" s="443"/>
      <c r="DI381" s="13"/>
      <c r="DJ381" s="442"/>
      <c r="DO381" s="443"/>
      <c r="DP381" s="443"/>
      <c r="DQ381" s="13"/>
      <c r="DR381" s="442"/>
      <c r="DW381" s="443"/>
      <c r="DX381" s="443"/>
      <c r="DY381" s="13"/>
      <c r="DZ381" s="442"/>
      <c r="EE381" s="443"/>
      <c r="EF381" s="443"/>
      <c r="EG381" s="13"/>
      <c r="EH381" s="442"/>
      <c r="EM381" s="443"/>
      <c r="EN381" s="443"/>
      <c r="EO381" s="13"/>
      <c r="EP381" s="442"/>
      <c r="EU381" s="443"/>
      <c r="EV381" s="443"/>
      <c r="EW381" s="13"/>
      <c r="EX381" s="442"/>
      <c r="FC381" s="443"/>
      <c r="FD381" s="443"/>
      <c r="FE381" s="13"/>
      <c r="FF381" s="442"/>
      <c r="FK381" s="443"/>
      <c r="FL381" s="443"/>
      <c r="FM381" s="13"/>
      <c r="FN381" s="442"/>
    </row>
    <row r="382" spans="2:170" ht="13">
      <c r="B382" s="442"/>
      <c r="G382" s="443"/>
      <c r="H382" s="443"/>
      <c r="I382" s="13"/>
      <c r="J382" s="442"/>
      <c r="O382" s="443"/>
      <c r="P382" s="443"/>
      <c r="Q382" s="13"/>
      <c r="R382" s="442"/>
      <c r="W382" s="443"/>
      <c r="X382" s="443"/>
      <c r="Y382" s="13"/>
      <c r="Z382" s="442"/>
      <c r="AE382" s="443"/>
      <c r="AF382" s="443"/>
      <c r="AG382" s="13"/>
      <c r="AH382" s="442"/>
      <c r="AM382" s="443"/>
      <c r="AN382" s="443"/>
      <c r="AO382" s="13"/>
      <c r="AP382" s="442"/>
      <c r="AU382" s="443"/>
      <c r="AV382" s="443"/>
      <c r="AW382" s="13"/>
      <c r="AX382" s="442"/>
      <c r="BC382" s="443"/>
      <c r="BD382" s="443"/>
      <c r="BE382" s="13"/>
      <c r="BF382" s="442"/>
      <c r="BK382" s="443"/>
      <c r="BL382" s="443"/>
      <c r="BM382" s="13"/>
      <c r="BN382" s="442"/>
      <c r="BS382" s="443"/>
      <c r="BT382" s="443"/>
      <c r="BU382" s="13"/>
      <c r="BV382" s="442"/>
      <c r="CA382" s="443"/>
      <c r="CB382" s="443"/>
      <c r="CC382" s="13"/>
      <c r="CD382" s="442"/>
      <c r="CI382" s="443"/>
      <c r="CJ382" s="443"/>
      <c r="CK382" s="13"/>
      <c r="CL382" s="442"/>
      <c r="CQ382" s="443"/>
      <c r="CR382" s="443"/>
      <c r="CS382" s="13"/>
      <c r="CT382" s="442"/>
      <c r="CY382" s="443"/>
      <c r="CZ382" s="443"/>
      <c r="DA382" s="13"/>
      <c r="DB382" s="442"/>
      <c r="DG382" s="443"/>
      <c r="DH382" s="443"/>
      <c r="DI382" s="13"/>
      <c r="DJ382" s="442"/>
      <c r="DO382" s="443"/>
      <c r="DP382" s="443"/>
      <c r="DQ382" s="13"/>
      <c r="DR382" s="442"/>
      <c r="DW382" s="443"/>
      <c r="DX382" s="443"/>
      <c r="DY382" s="13"/>
      <c r="DZ382" s="442"/>
      <c r="EE382" s="443"/>
      <c r="EF382" s="443"/>
      <c r="EG382" s="13"/>
      <c r="EH382" s="442"/>
      <c r="EM382" s="443"/>
      <c r="EN382" s="443"/>
      <c r="EO382" s="13"/>
      <c r="EP382" s="442"/>
      <c r="EU382" s="443"/>
      <c r="EV382" s="443"/>
      <c r="EW382" s="13"/>
      <c r="EX382" s="442"/>
      <c r="FC382" s="443"/>
      <c r="FD382" s="443"/>
      <c r="FE382" s="13"/>
      <c r="FF382" s="442"/>
      <c r="FK382" s="443"/>
      <c r="FL382" s="443"/>
      <c r="FM382" s="13"/>
      <c r="FN382" s="442"/>
    </row>
    <row r="383" spans="2:170" ht="13">
      <c r="B383" s="442"/>
      <c r="G383" s="443"/>
      <c r="H383" s="443"/>
      <c r="I383" s="13"/>
      <c r="J383" s="442"/>
      <c r="O383" s="443"/>
      <c r="P383" s="443"/>
      <c r="Q383" s="13"/>
      <c r="R383" s="442"/>
      <c r="W383" s="443"/>
      <c r="X383" s="443"/>
      <c r="Y383" s="13"/>
      <c r="Z383" s="442"/>
      <c r="AE383" s="443"/>
      <c r="AF383" s="443"/>
      <c r="AG383" s="13"/>
      <c r="AH383" s="442"/>
      <c r="AM383" s="443"/>
      <c r="AN383" s="443"/>
      <c r="AO383" s="13"/>
      <c r="AP383" s="442"/>
      <c r="AU383" s="443"/>
      <c r="AV383" s="443"/>
      <c r="AW383" s="13"/>
      <c r="AX383" s="442"/>
      <c r="BC383" s="443"/>
      <c r="BD383" s="443"/>
      <c r="BE383" s="13"/>
      <c r="BF383" s="442"/>
      <c r="BK383" s="443"/>
      <c r="BL383" s="443"/>
      <c r="BM383" s="13"/>
      <c r="BN383" s="442"/>
      <c r="BS383" s="443"/>
      <c r="BT383" s="443"/>
      <c r="BU383" s="13"/>
      <c r="BV383" s="442"/>
      <c r="CA383" s="443"/>
      <c r="CB383" s="443"/>
      <c r="CC383" s="13"/>
      <c r="CD383" s="442"/>
      <c r="CI383" s="443"/>
      <c r="CJ383" s="443"/>
      <c r="CK383" s="13"/>
      <c r="CL383" s="442"/>
      <c r="CQ383" s="443"/>
      <c r="CR383" s="443"/>
      <c r="CS383" s="13"/>
      <c r="CT383" s="442"/>
      <c r="CY383" s="443"/>
      <c r="CZ383" s="443"/>
      <c r="DA383" s="13"/>
      <c r="DB383" s="442"/>
      <c r="DG383" s="443"/>
      <c r="DH383" s="443"/>
      <c r="DI383" s="13"/>
      <c r="DJ383" s="442"/>
      <c r="DO383" s="443"/>
      <c r="DP383" s="443"/>
      <c r="DQ383" s="13"/>
      <c r="DR383" s="442"/>
      <c r="DW383" s="443"/>
      <c r="DX383" s="443"/>
      <c r="DY383" s="13"/>
      <c r="DZ383" s="442"/>
      <c r="EE383" s="443"/>
      <c r="EF383" s="443"/>
      <c r="EG383" s="13"/>
      <c r="EH383" s="442"/>
      <c r="EM383" s="443"/>
      <c r="EN383" s="443"/>
      <c r="EO383" s="13"/>
      <c r="EP383" s="442"/>
      <c r="EU383" s="443"/>
      <c r="EV383" s="443"/>
      <c r="EW383" s="13"/>
      <c r="EX383" s="442"/>
      <c r="FC383" s="443"/>
      <c r="FD383" s="443"/>
      <c r="FE383" s="13"/>
      <c r="FF383" s="442"/>
      <c r="FK383" s="443"/>
      <c r="FL383" s="443"/>
      <c r="FM383" s="13"/>
      <c r="FN383" s="442"/>
    </row>
    <row r="384" spans="2:170" ht="13">
      <c r="B384" s="442"/>
      <c r="G384" s="443"/>
      <c r="H384" s="443"/>
      <c r="I384" s="13"/>
      <c r="J384" s="442"/>
      <c r="O384" s="443"/>
      <c r="P384" s="443"/>
      <c r="Q384" s="13"/>
      <c r="R384" s="442"/>
      <c r="W384" s="443"/>
      <c r="X384" s="443"/>
      <c r="Y384" s="13"/>
      <c r="Z384" s="442"/>
      <c r="AE384" s="443"/>
      <c r="AF384" s="443"/>
      <c r="AG384" s="13"/>
      <c r="AH384" s="442"/>
      <c r="AM384" s="443"/>
      <c r="AN384" s="443"/>
      <c r="AO384" s="13"/>
      <c r="AP384" s="442"/>
      <c r="AU384" s="443"/>
      <c r="AV384" s="443"/>
      <c r="AW384" s="13"/>
      <c r="AX384" s="442"/>
      <c r="BC384" s="443"/>
      <c r="BD384" s="443"/>
      <c r="BE384" s="13"/>
      <c r="BF384" s="442"/>
      <c r="BK384" s="443"/>
      <c r="BL384" s="443"/>
      <c r="BM384" s="13"/>
      <c r="BN384" s="442"/>
      <c r="BS384" s="443"/>
      <c r="BT384" s="443"/>
      <c r="BU384" s="13"/>
      <c r="BV384" s="442"/>
      <c r="CA384" s="443"/>
      <c r="CB384" s="443"/>
      <c r="CC384" s="13"/>
      <c r="CD384" s="442"/>
      <c r="CI384" s="443"/>
      <c r="CJ384" s="443"/>
      <c r="CK384" s="13"/>
      <c r="CL384" s="442"/>
      <c r="CQ384" s="443"/>
      <c r="CR384" s="443"/>
      <c r="CS384" s="13"/>
      <c r="CT384" s="442"/>
      <c r="CY384" s="443"/>
      <c r="CZ384" s="443"/>
      <c r="DA384" s="13"/>
      <c r="DB384" s="442"/>
      <c r="DG384" s="443"/>
      <c r="DH384" s="443"/>
      <c r="DI384" s="13"/>
      <c r="DJ384" s="442"/>
      <c r="DO384" s="443"/>
      <c r="DP384" s="443"/>
      <c r="DQ384" s="13"/>
      <c r="DR384" s="442"/>
      <c r="DW384" s="443"/>
      <c r="DX384" s="443"/>
      <c r="DY384" s="13"/>
      <c r="DZ384" s="442"/>
      <c r="EE384" s="443"/>
      <c r="EF384" s="443"/>
      <c r="EG384" s="13"/>
      <c r="EH384" s="442"/>
      <c r="EM384" s="443"/>
      <c r="EN384" s="443"/>
      <c r="EO384" s="13"/>
      <c r="EP384" s="442"/>
      <c r="EU384" s="443"/>
      <c r="EV384" s="443"/>
      <c r="EW384" s="13"/>
      <c r="EX384" s="442"/>
      <c r="FC384" s="443"/>
      <c r="FD384" s="443"/>
      <c r="FE384" s="13"/>
      <c r="FF384" s="442"/>
      <c r="FK384" s="443"/>
      <c r="FL384" s="443"/>
      <c r="FM384" s="13"/>
      <c r="FN384" s="442"/>
    </row>
    <row r="385" spans="2:170" ht="13">
      <c r="B385" s="442"/>
      <c r="G385" s="443"/>
      <c r="H385" s="443"/>
      <c r="I385" s="13"/>
      <c r="J385" s="442"/>
      <c r="O385" s="443"/>
      <c r="P385" s="443"/>
      <c r="Q385" s="13"/>
      <c r="R385" s="442"/>
      <c r="W385" s="443"/>
      <c r="X385" s="443"/>
      <c r="Y385" s="13"/>
      <c r="Z385" s="442"/>
      <c r="AE385" s="443"/>
      <c r="AF385" s="443"/>
      <c r="AG385" s="13"/>
      <c r="AH385" s="442"/>
      <c r="AM385" s="443"/>
      <c r="AN385" s="443"/>
      <c r="AO385" s="13"/>
      <c r="AP385" s="442"/>
      <c r="AU385" s="443"/>
      <c r="AV385" s="443"/>
      <c r="AW385" s="13"/>
      <c r="AX385" s="442"/>
      <c r="BC385" s="443"/>
      <c r="BD385" s="443"/>
      <c r="BE385" s="13"/>
      <c r="BF385" s="442"/>
      <c r="BK385" s="443"/>
      <c r="BL385" s="443"/>
      <c r="BM385" s="13"/>
      <c r="BN385" s="442"/>
      <c r="BS385" s="443"/>
      <c r="BT385" s="443"/>
      <c r="BU385" s="13"/>
      <c r="BV385" s="442"/>
      <c r="CA385" s="443"/>
      <c r="CB385" s="443"/>
      <c r="CC385" s="13"/>
      <c r="CD385" s="442"/>
      <c r="CI385" s="443"/>
      <c r="CJ385" s="443"/>
      <c r="CK385" s="13"/>
      <c r="CL385" s="442"/>
      <c r="CQ385" s="443"/>
      <c r="CR385" s="443"/>
      <c r="CS385" s="13"/>
      <c r="CT385" s="442"/>
      <c r="CY385" s="443"/>
      <c r="CZ385" s="443"/>
      <c r="DA385" s="13"/>
      <c r="DB385" s="442"/>
      <c r="DG385" s="443"/>
      <c r="DH385" s="443"/>
      <c r="DI385" s="13"/>
      <c r="DJ385" s="442"/>
      <c r="DO385" s="443"/>
      <c r="DP385" s="443"/>
      <c r="DQ385" s="13"/>
      <c r="DR385" s="442"/>
      <c r="DW385" s="443"/>
      <c r="DX385" s="443"/>
      <c r="DY385" s="13"/>
      <c r="DZ385" s="442"/>
      <c r="EE385" s="443"/>
      <c r="EF385" s="443"/>
      <c r="EG385" s="13"/>
      <c r="EH385" s="442"/>
      <c r="EM385" s="443"/>
      <c r="EN385" s="443"/>
      <c r="EO385" s="13"/>
      <c r="EP385" s="442"/>
      <c r="EU385" s="443"/>
      <c r="EV385" s="443"/>
      <c r="EW385" s="13"/>
      <c r="EX385" s="442"/>
      <c r="FC385" s="443"/>
      <c r="FD385" s="443"/>
      <c r="FE385" s="13"/>
      <c r="FF385" s="442"/>
      <c r="FK385" s="443"/>
      <c r="FL385" s="443"/>
      <c r="FM385" s="13"/>
      <c r="FN385" s="442"/>
    </row>
    <row r="386" spans="2:170" ht="13">
      <c r="B386" s="442"/>
      <c r="G386" s="443"/>
      <c r="H386" s="443"/>
      <c r="I386" s="13"/>
      <c r="J386" s="442"/>
      <c r="O386" s="443"/>
      <c r="P386" s="443"/>
      <c r="Q386" s="13"/>
      <c r="R386" s="442"/>
      <c r="W386" s="443"/>
      <c r="X386" s="443"/>
      <c r="Y386" s="13"/>
      <c r="Z386" s="442"/>
      <c r="AE386" s="443"/>
      <c r="AF386" s="443"/>
      <c r="AG386" s="13"/>
      <c r="AH386" s="442"/>
      <c r="AM386" s="443"/>
      <c r="AN386" s="443"/>
      <c r="AO386" s="13"/>
      <c r="AP386" s="442"/>
      <c r="AU386" s="443"/>
      <c r="AV386" s="443"/>
      <c r="AW386" s="13"/>
      <c r="AX386" s="442"/>
      <c r="BC386" s="443"/>
      <c r="BD386" s="443"/>
      <c r="BE386" s="13"/>
      <c r="BF386" s="442"/>
      <c r="BK386" s="443"/>
      <c r="BL386" s="443"/>
      <c r="BM386" s="13"/>
      <c r="BN386" s="442"/>
      <c r="BS386" s="443"/>
      <c r="BT386" s="443"/>
      <c r="BU386" s="13"/>
      <c r="BV386" s="442"/>
      <c r="CA386" s="443"/>
      <c r="CB386" s="443"/>
      <c r="CC386" s="13"/>
      <c r="CD386" s="442"/>
      <c r="CI386" s="443"/>
      <c r="CJ386" s="443"/>
      <c r="CK386" s="13"/>
      <c r="CL386" s="442"/>
      <c r="CQ386" s="443"/>
      <c r="CR386" s="443"/>
      <c r="CS386" s="13"/>
      <c r="CT386" s="442"/>
      <c r="CY386" s="443"/>
      <c r="CZ386" s="443"/>
      <c r="DA386" s="13"/>
      <c r="DB386" s="442"/>
      <c r="DG386" s="443"/>
      <c r="DH386" s="443"/>
      <c r="DI386" s="13"/>
      <c r="DJ386" s="442"/>
      <c r="DO386" s="443"/>
      <c r="DP386" s="443"/>
      <c r="DQ386" s="13"/>
      <c r="DR386" s="442"/>
      <c r="DW386" s="443"/>
      <c r="DX386" s="443"/>
      <c r="DY386" s="13"/>
      <c r="DZ386" s="442"/>
      <c r="EE386" s="443"/>
      <c r="EF386" s="443"/>
      <c r="EG386" s="13"/>
      <c r="EH386" s="442"/>
      <c r="EM386" s="443"/>
      <c r="EN386" s="443"/>
      <c r="EO386" s="13"/>
      <c r="EP386" s="442"/>
      <c r="EU386" s="443"/>
      <c r="EV386" s="443"/>
      <c r="EW386" s="13"/>
      <c r="EX386" s="442"/>
      <c r="FC386" s="443"/>
      <c r="FD386" s="443"/>
      <c r="FE386" s="13"/>
      <c r="FF386" s="442"/>
      <c r="FK386" s="443"/>
      <c r="FL386" s="443"/>
      <c r="FM386" s="13"/>
      <c r="FN386" s="442"/>
    </row>
    <row r="387" spans="2:170" ht="13">
      <c r="B387" s="442"/>
      <c r="G387" s="443"/>
      <c r="H387" s="443"/>
      <c r="I387" s="13"/>
      <c r="J387" s="442"/>
      <c r="O387" s="443"/>
      <c r="P387" s="443"/>
      <c r="Q387" s="13"/>
      <c r="R387" s="442"/>
      <c r="W387" s="443"/>
      <c r="X387" s="443"/>
      <c r="Y387" s="13"/>
      <c r="Z387" s="442"/>
      <c r="AE387" s="443"/>
      <c r="AF387" s="443"/>
      <c r="AG387" s="13"/>
      <c r="AH387" s="442"/>
      <c r="AM387" s="443"/>
      <c r="AN387" s="443"/>
      <c r="AO387" s="13"/>
      <c r="AP387" s="442"/>
      <c r="AU387" s="443"/>
      <c r="AV387" s="443"/>
      <c r="AW387" s="13"/>
      <c r="AX387" s="442"/>
      <c r="BC387" s="443"/>
      <c r="BD387" s="443"/>
      <c r="BE387" s="13"/>
      <c r="BF387" s="442"/>
      <c r="BK387" s="443"/>
      <c r="BL387" s="443"/>
      <c r="BM387" s="13"/>
      <c r="BN387" s="442"/>
      <c r="BS387" s="443"/>
      <c r="BT387" s="443"/>
      <c r="BU387" s="13"/>
      <c r="BV387" s="442"/>
      <c r="CA387" s="443"/>
      <c r="CB387" s="443"/>
      <c r="CC387" s="13"/>
      <c r="CD387" s="442"/>
      <c r="CI387" s="443"/>
      <c r="CJ387" s="443"/>
      <c r="CK387" s="13"/>
      <c r="CL387" s="442"/>
      <c r="CQ387" s="443"/>
      <c r="CR387" s="443"/>
      <c r="CS387" s="13"/>
      <c r="CT387" s="442"/>
      <c r="CY387" s="443"/>
      <c r="CZ387" s="443"/>
      <c r="DA387" s="13"/>
      <c r="DB387" s="442"/>
      <c r="DG387" s="443"/>
      <c r="DH387" s="443"/>
      <c r="DI387" s="13"/>
      <c r="DJ387" s="442"/>
      <c r="DO387" s="443"/>
      <c r="DP387" s="443"/>
      <c r="DQ387" s="13"/>
      <c r="DR387" s="442"/>
      <c r="DW387" s="443"/>
      <c r="DX387" s="443"/>
      <c r="DY387" s="13"/>
      <c r="DZ387" s="442"/>
      <c r="EE387" s="443"/>
      <c r="EF387" s="443"/>
      <c r="EG387" s="13"/>
      <c r="EH387" s="442"/>
      <c r="EM387" s="443"/>
      <c r="EN387" s="443"/>
      <c r="EO387" s="13"/>
      <c r="EP387" s="442"/>
      <c r="EU387" s="443"/>
      <c r="EV387" s="443"/>
      <c r="EW387" s="13"/>
      <c r="EX387" s="442"/>
      <c r="FC387" s="443"/>
      <c r="FD387" s="443"/>
      <c r="FE387" s="13"/>
      <c r="FF387" s="442"/>
      <c r="FK387" s="443"/>
      <c r="FL387" s="443"/>
      <c r="FM387" s="13"/>
      <c r="FN387" s="442"/>
    </row>
    <row r="388" spans="2:170" ht="13">
      <c r="B388" s="442"/>
      <c r="G388" s="443"/>
      <c r="H388" s="443"/>
      <c r="I388" s="13"/>
      <c r="J388" s="442"/>
      <c r="O388" s="443"/>
      <c r="P388" s="443"/>
      <c r="Q388" s="13"/>
      <c r="R388" s="442"/>
      <c r="W388" s="443"/>
      <c r="X388" s="443"/>
      <c r="Y388" s="13"/>
      <c r="Z388" s="442"/>
      <c r="AE388" s="443"/>
      <c r="AF388" s="443"/>
      <c r="AG388" s="13"/>
      <c r="AH388" s="442"/>
      <c r="AM388" s="443"/>
      <c r="AN388" s="443"/>
      <c r="AO388" s="13"/>
      <c r="AP388" s="442"/>
      <c r="AU388" s="443"/>
      <c r="AV388" s="443"/>
      <c r="AW388" s="13"/>
      <c r="AX388" s="442"/>
      <c r="BC388" s="443"/>
      <c r="BD388" s="443"/>
      <c r="BE388" s="13"/>
      <c r="BF388" s="442"/>
      <c r="BK388" s="443"/>
      <c r="BL388" s="443"/>
      <c r="BM388" s="13"/>
      <c r="BN388" s="442"/>
      <c r="BS388" s="443"/>
      <c r="BT388" s="443"/>
      <c r="BU388" s="13"/>
      <c r="BV388" s="442"/>
      <c r="CA388" s="443"/>
      <c r="CB388" s="443"/>
      <c r="CC388" s="13"/>
      <c r="CD388" s="442"/>
      <c r="CI388" s="443"/>
      <c r="CJ388" s="443"/>
      <c r="CK388" s="13"/>
      <c r="CL388" s="442"/>
      <c r="CQ388" s="443"/>
      <c r="CR388" s="443"/>
      <c r="CS388" s="13"/>
      <c r="CT388" s="442"/>
      <c r="CY388" s="443"/>
      <c r="CZ388" s="443"/>
      <c r="DA388" s="13"/>
      <c r="DB388" s="442"/>
      <c r="DG388" s="443"/>
      <c r="DH388" s="443"/>
      <c r="DI388" s="13"/>
      <c r="DJ388" s="442"/>
      <c r="DO388" s="443"/>
      <c r="DP388" s="443"/>
      <c r="DQ388" s="13"/>
      <c r="DR388" s="442"/>
      <c r="DW388" s="443"/>
      <c r="DX388" s="443"/>
      <c r="DY388" s="13"/>
      <c r="DZ388" s="442"/>
      <c r="EE388" s="443"/>
      <c r="EF388" s="443"/>
      <c r="EG388" s="13"/>
      <c r="EH388" s="442"/>
      <c r="EM388" s="443"/>
      <c r="EN388" s="443"/>
      <c r="EO388" s="13"/>
      <c r="EP388" s="442"/>
      <c r="EU388" s="443"/>
      <c r="EV388" s="443"/>
      <c r="EW388" s="13"/>
      <c r="EX388" s="442"/>
      <c r="FC388" s="443"/>
      <c r="FD388" s="443"/>
      <c r="FE388" s="13"/>
      <c r="FF388" s="442"/>
      <c r="FK388" s="443"/>
      <c r="FL388" s="443"/>
      <c r="FM388" s="13"/>
      <c r="FN388" s="442"/>
    </row>
    <row r="389" spans="2:170" ht="13">
      <c r="B389" s="442"/>
      <c r="G389" s="443"/>
      <c r="H389" s="443"/>
      <c r="I389" s="13"/>
      <c r="J389" s="442"/>
      <c r="O389" s="443"/>
      <c r="P389" s="443"/>
      <c r="Q389" s="13"/>
      <c r="R389" s="442"/>
      <c r="W389" s="443"/>
      <c r="X389" s="443"/>
      <c r="Y389" s="13"/>
      <c r="Z389" s="442"/>
      <c r="AE389" s="443"/>
      <c r="AF389" s="443"/>
      <c r="AG389" s="13"/>
      <c r="AH389" s="442"/>
      <c r="AM389" s="443"/>
      <c r="AN389" s="443"/>
      <c r="AO389" s="13"/>
      <c r="AP389" s="442"/>
      <c r="AU389" s="443"/>
      <c r="AV389" s="443"/>
      <c r="AW389" s="13"/>
      <c r="AX389" s="442"/>
      <c r="BC389" s="443"/>
      <c r="BD389" s="443"/>
      <c r="BE389" s="13"/>
      <c r="BF389" s="442"/>
      <c r="BK389" s="443"/>
      <c r="BL389" s="443"/>
      <c r="BM389" s="13"/>
      <c r="BN389" s="442"/>
      <c r="BS389" s="443"/>
      <c r="BT389" s="443"/>
      <c r="BU389" s="13"/>
      <c r="BV389" s="442"/>
      <c r="CA389" s="443"/>
      <c r="CB389" s="443"/>
      <c r="CC389" s="13"/>
      <c r="CD389" s="442"/>
      <c r="CI389" s="443"/>
      <c r="CJ389" s="443"/>
      <c r="CK389" s="13"/>
      <c r="CL389" s="442"/>
      <c r="CQ389" s="443"/>
      <c r="CR389" s="443"/>
      <c r="CS389" s="13"/>
      <c r="CT389" s="442"/>
      <c r="CY389" s="443"/>
      <c r="CZ389" s="443"/>
      <c r="DA389" s="13"/>
      <c r="DB389" s="442"/>
      <c r="DG389" s="443"/>
      <c r="DH389" s="443"/>
      <c r="DI389" s="13"/>
      <c r="DJ389" s="442"/>
      <c r="DO389" s="443"/>
      <c r="DP389" s="443"/>
      <c r="DQ389" s="13"/>
      <c r="DR389" s="442"/>
      <c r="DW389" s="443"/>
      <c r="DX389" s="443"/>
      <c r="DY389" s="13"/>
      <c r="DZ389" s="442"/>
      <c r="EE389" s="443"/>
      <c r="EF389" s="443"/>
      <c r="EG389" s="13"/>
      <c r="EH389" s="442"/>
      <c r="EM389" s="443"/>
      <c r="EN389" s="443"/>
      <c r="EO389" s="13"/>
      <c r="EP389" s="442"/>
      <c r="EU389" s="443"/>
      <c r="EV389" s="443"/>
      <c r="EW389" s="13"/>
      <c r="EX389" s="442"/>
      <c r="FC389" s="443"/>
      <c r="FD389" s="443"/>
      <c r="FE389" s="13"/>
      <c r="FF389" s="442"/>
      <c r="FK389" s="443"/>
      <c r="FL389" s="443"/>
      <c r="FM389" s="13"/>
      <c r="FN389" s="442"/>
    </row>
    <row r="390" spans="2:170" ht="13">
      <c r="B390" s="442"/>
      <c r="G390" s="443"/>
      <c r="H390" s="443"/>
      <c r="I390" s="13"/>
      <c r="J390" s="442"/>
      <c r="O390" s="443"/>
      <c r="P390" s="443"/>
      <c r="Q390" s="13"/>
      <c r="R390" s="442"/>
      <c r="W390" s="443"/>
      <c r="X390" s="443"/>
      <c r="Y390" s="13"/>
      <c r="Z390" s="442"/>
      <c r="AE390" s="443"/>
      <c r="AF390" s="443"/>
      <c r="AG390" s="13"/>
      <c r="AH390" s="442"/>
      <c r="AM390" s="443"/>
      <c r="AN390" s="443"/>
      <c r="AO390" s="13"/>
      <c r="AP390" s="442"/>
      <c r="AU390" s="443"/>
      <c r="AV390" s="443"/>
      <c r="AW390" s="13"/>
      <c r="AX390" s="442"/>
      <c r="BC390" s="443"/>
      <c r="BD390" s="443"/>
      <c r="BE390" s="13"/>
      <c r="BF390" s="442"/>
      <c r="BK390" s="443"/>
      <c r="BL390" s="443"/>
      <c r="BM390" s="13"/>
      <c r="BN390" s="442"/>
      <c r="BS390" s="443"/>
      <c r="BT390" s="443"/>
      <c r="BU390" s="13"/>
      <c r="BV390" s="442"/>
      <c r="CA390" s="443"/>
      <c r="CB390" s="443"/>
      <c r="CC390" s="13"/>
      <c r="CD390" s="442"/>
      <c r="CI390" s="443"/>
      <c r="CJ390" s="443"/>
      <c r="CK390" s="13"/>
      <c r="CL390" s="442"/>
      <c r="CQ390" s="443"/>
      <c r="CR390" s="443"/>
      <c r="CS390" s="13"/>
      <c r="CT390" s="442"/>
      <c r="CY390" s="443"/>
      <c r="CZ390" s="443"/>
      <c r="DA390" s="13"/>
      <c r="DB390" s="442"/>
      <c r="DG390" s="443"/>
      <c r="DH390" s="443"/>
      <c r="DI390" s="13"/>
      <c r="DJ390" s="442"/>
      <c r="DO390" s="443"/>
      <c r="DP390" s="443"/>
      <c r="DQ390" s="13"/>
      <c r="DR390" s="442"/>
      <c r="DW390" s="443"/>
      <c r="DX390" s="443"/>
      <c r="DY390" s="13"/>
      <c r="DZ390" s="442"/>
      <c r="EE390" s="443"/>
      <c r="EF390" s="443"/>
      <c r="EG390" s="13"/>
      <c r="EH390" s="442"/>
      <c r="EM390" s="443"/>
      <c r="EN390" s="443"/>
      <c r="EO390" s="13"/>
      <c r="EP390" s="442"/>
      <c r="EU390" s="443"/>
      <c r="EV390" s="443"/>
      <c r="EW390" s="13"/>
      <c r="EX390" s="442"/>
      <c r="FC390" s="443"/>
      <c r="FD390" s="443"/>
      <c r="FE390" s="13"/>
      <c r="FF390" s="442"/>
      <c r="FK390" s="443"/>
      <c r="FL390" s="443"/>
      <c r="FM390" s="13"/>
      <c r="FN390" s="442"/>
    </row>
    <row r="391" spans="2:170" ht="13">
      <c r="B391" s="442"/>
      <c r="G391" s="443"/>
      <c r="H391" s="443"/>
      <c r="I391" s="13"/>
      <c r="J391" s="442"/>
      <c r="O391" s="443"/>
      <c r="P391" s="443"/>
      <c r="Q391" s="13"/>
      <c r="R391" s="442"/>
      <c r="W391" s="443"/>
      <c r="X391" s="443"/>
      <c r="Y391" s="13"/>
      <c r="Z391" s="442"/>
      <c r="AE391" s="443"/>
      <c r="AF391" s="443"/>
      <c r="AG391" s="13"/>
      <c r="AH391" s="442"/>
      <c r="AM391" s="443"/>
      <c r="AN391" s="443"/>
      <c r="AO391" s="13"/>
      <c r="AP391" s="442"/>
      <c r="AU391" s="443"/>
      <c r="AV391" s="443"/>
      <c r="AW391" s="13"/>
      <c r="AX391" s="442"/>
      <c r="BC391" s="443"/>
      <c r="BD391" s="443"/>
      <c r="BE391" s="13"/>
      <c r="BF391" s="442"/>
      <c r="BK391" s="443"/>
      <c r="BL391" s="443"/>
      <c r="BM391" s="13"/>
      <c r="BN391" s="442"/>
      <c r="BS391" s="443"/>
      <c r="BT391" s="443"/>
      <c r="BU391" s="13"/>
      <c r="BV391" s="442"/>
      <c r="CA391" s="443"/>
      <c r="CB391" s="443"/>
      <c r="CC391" s="13"/>
      <c r="CD391" s="442"/>
      <c r="CI391" s="443"/>
      <c r="CJ391" s="443"/>
      <c r="CK391" s="13"/>
      <c r="CL391" s="442"/>
      <c r="CQ391" s="443"/>
      <c r="CR391" s="443"/>
      <c r="CS391" s="13"/>
      <c r="CT391" s="442"/>
      <c r="CY391" s="443"/>
      <c r="CZ391" s="443"/>
      <c r="DA391" s="13"/>
      <c r="DB391" s="442"/>
      <c r="DG391" s="443"/>
      <c r="DH391" s="443"/>
      <c r="DI391" s="13"/>
      <c r="DJ391" s="442"/>
      <c r="DO391" s="443"/>
      <c r="DP391" s="443"/>
      <c r="DQ391" s="13"/>
      <c r="DR391" s="442"/>
      <c r="DW391" s="443"/>
      <c r="DX391" s="443"/>
      <c r="DY391" s="13"/>
      <c r="DZ391" s="442"/>
      <c r="EE391" s="443"/>
      <c r="EF391" s="443"/>
      <c r="EG391" s="13"/>
      <c r="EH391" s="442"/>
      <c r="EM391" s="443"/>
      <c r="EN391" s="443"/>
      <c r="EO391" s="13"/>
      <c r="EP391" s="442"/>
      <c r="EU391" s="443"/>
      <c r="EV391" s="443"/>
      <c r="EW391" s="13"/>
      <c r="EX391" s="442"/>
      <c r="FC391" s="443"/>
      <c r="FD391" s="443"/>
      <c r="FE391" s="13"/>
      <c r="FF391" s="442"/>
      <c r="FK391" s="443"/>
      <c r="FL391" s="443"/>
      <c r="FM391" s="13"/>
      <c r="FN391" s="442"/>
    </row>
    <row r="392" spans="2:170" ht="13">
      <c r="B392" s="442"/>
      <c r="G392" s="443"/>
      <c r="H392" s="443"/>
      <c r="I392" s="13"/>
      <c r="J392" s="442"/>
      <c r="O392" s="443"/>
      <c r="P392" s="443"/>
      <c r="Q392" s="13"/>
      <c r="R392" s="442"/>
      <c r="W392" s="443"/>
      <c r="X392" s="443"/>
      <c r="Y392" s="13"/>
      <c r="Z392" s="442"/>
      <c r="AE392" s="443"/>
      <c r="AF392" s="443"/>
      <c r="AG392" s="13"/>
      <c r="AH392" s="442"/>
      <c r="AM392" s="443"/>
      <c r="AN392" s="443"/>
      <c r="AO392" s="13"/>
      <c r="AP392" s="442"/>
      <c r="AU392" s="443"/>
      <c r="AV392" s="443"/>
      <c r="AW392" s="13"/>
      <c r="AX392" s="442"/>
      <c r="BC392" s="443"/>
      <c r="BD392" s="443"/>
      <c r="BE392" s="13"/>
      <c r="BF392" s="442"/>
      <c r="BK392" s="443"/>
      <c r="BL392" s="443"/>
      <c r="BM392" s="13"/>
      <c r="BN392" s="442"/>
      <c r="BS392" s="443"/>
      <c r="BT392" s="443"/>
      <c r="BU392" s="13"/>
      <c r="BV392" s="442"/>
      <c r="CA392" s="443"/>
      <c r="CB392" s="443"/>
      <c r="CC392" s="13"/>
      <c r="CD392" s="442"/>
      <c r="CI392" s="443"/>
      <c r="CJ392" s="443"/>
      <c r="CK392" s="13"/>
      <c r="CL392" s="442"/>
      <c r="CQ392" s="443"/>
      <c r="CR392" s="443"/>
      <c r="CS392" s="13"/>
      <c r="CT392" s="442"/>
      <c r="CY392" s="443"/>
      <c r="CZ392" s="443"/>
      <c r="DA392" s="13"/>
      <c r="DB392" s="442"/>
      <c r="DG392" s="443"/>
      <c r="DH392" s="443"/>
      <c r="DI392" s="13"/>
      <c r="DJ392" s="442"/>
      <c r="DO392" s="443"/>
      <c r="DP392" s="443"/>
      <c r="DQ392" s="13"/>
      <c r="DR392" s="442"/>
      <c r="DW392" s="443"/>
      <c r="DX392" s="443"/>
      <c r="DY392" s="13"/>
      <c r="DZ392" s="442"/>
      <c r="EE392" s="443"/>
      <c r="EF392" s="443"/>
      <c r="EG392" s="13"/>
      <c r="EH392" s="442"/>
      <c r="EM392" s="443"/>
      <c r="EN392" s="443"/>
      <c r="EO392" s="13"/>
      <c r="EP392" s="442"/>
      <c r="EU392" s="443"/>
      <c r="EV392" s="443"/>
      <c r="EW392" s="13"/>
      <c r="EX392" s="442"/>
      <c r="FC392" s="443"/>
      <c r="FD392" s="443"/>
      <c r="FE392" s="13"/>
      <c r="FF392" s="442"/>
      <c r="FK392" s="443"/>
      <c r="FL392" s="443"/>
      <c r="FM392" s="13"/>
      <c r="FN392" s="442"/>
    </row>
    <row r="393" spans="2:170" ht="13">
      <c r="B393" s="442"/>
      <c r="G393" s="443"/>
      <c r="H393" s="443"/>
      <c r="I393" s="13"/>
      <c r="J393" s="442"/>
      <c r="O393" s="443"/>
      <c r="P393" s="443"/>
      <c r="Q393" s="13"/>
      <c r="R393" s="442"/>
      <c r="W393" s="443"/>
      <c r="X393" s="443"/>
      <c r="Y393" s="13"/>
      <c r="Z393" s="442"/>
      <c r="AE393" s="443"/>
      <c r="AF393" s="443"/>
      <c r="AG393" s="13"/>
      <c r="AH393" s="442"/>
      <c r="AM393" s="443"/>
      <c r="AN393" s="443"/>
      <c r="AO393" s="13"/>
      <c r="AP393" s="442"/>
      <c r="AU393" s="443"/>
      <c r="AV393" s="443"/>
      <c r="AW393" s="13"/>
      <c r="AX393" s="442"/>
      <c r="BC393" s="443"/>
      <c r="BD393" s="443"/>
      <c r="BE393" s="13"/>
      <c r="BF393" s="442"/>
      <c r="BK393" s="443"/>
      <c r="BL393" s="443"/>
      <c r="BM393" s="13"/>
      <c r="BN393" s="442"/>
      <c r="BS393" s="443"/>
      <c r="BT393" s="443"/>
      <c r="BU393" s="13"/>
      <c r="BV393" s="442"/>
      <c r="CA393" s="443"/>
      <c r="CB393" s="443"/>
      <c r="CC393" s="13"/>
      <c r="CD393" s="442"/>
      <c r="CI393" s="443"/>
      <c r="CJ393" s="443"/>
      <c r="CK393" s="13"/>
      <c r="CL393" s="442"/>
      <c r="CQ393" s="443"/>
      <c r="CR393" s="443"/>
      <c r="CS393" s="13"/>
      <c r="CT393" s="442"/>
      <c r="CY393" s="443"/>
      <c r="CZ393" s="443"/>
      <c r="DA393" s="13"/>
      <c r="DB393" s="442"/>
      <c r="DG393" s="443"/>
      <c r="DH393" s="443"/>
      <c r="DI393" s="13"/>
      <c r="DJ393" s="442"/>
      <c r="DO393" s="443"/>
      <c r="DP393" s="443"/>
      <c r="DQ393" s="13"/>
      <c r="DR393" s="442"/>
      <c r="DW393" s="443"/>
      <c r="DX393" s="443"/>
      <c r="DY393" s="13"/>
      <c r="DZ393" s="442"/>
      <c r="EE393" s="443"/>
      <c r="EF393" s="443"/>
      <c r="EG393" s="13"/>
      <c r="EH393" s="442"/>
      <c r="EM393" s="443"/>
      <c r="EN393" s="443"/>
      <c r="EO393" s="13"/>
      <c r="EP393" s="442"/>
      <c r="EU393" s="443"/>
      <c r="EV393" s="443"/>
      <c r="EW393" s="13"/>
      <c r="EX393" s="442"/>
      <c r="FC393" s="443"/>
      <c r="FD393" s="443"/>
      <c r="FE393" s="13"/>
      <c r="FF393" s="442"/>
      <c r="FK393" s="443"/>
      <c r="FL393" s="443"/>
      <c r="FM393" s="13"/>
      <c r="FN393" s="442"/>
    </row>
    <row r="394" spans="2:170" ht="13">
      <c r="B394" s="442"/>
      <c r="G394" s="443"/>
      <c r="H394" s="443"/>
      <c r="I394" s="13"/>
      <c r="J394" s="442"/>
      <c r="O394" s="443"/>
      <c r="P394" s="443"/>
      <c r="Q394" s="13"/>
      <c r="R394" s="442"/>
      <c r="W394" s="443"/>
      <c r="X394" s="443"/>
      <c r="Y394" s="13"/>
      <c r="Z394" s="442"/>
      <c r="AE394" s="443"/>
      <c r="AF394" s="443"/>
      <c r="AG394" s="13"/>
      <c r="AH394" s="442"/>
      <c r="AM394" s="443"/>
      <c r="AN394" s="443"/>
      <c r="AO394" s="13"/>
      <c r="AP394" s="442"/>
      <c r="AU394" s="443"/>
      <c r="AV394" s="443"/>
      <c r="AW394" s="13"/>
      <c r="AX394" s="442"/>
      <c r="BC394" s="443"/>
      <c r="BD394" s="443"/>
      <c r="BE394" s="13"/>
      <c r="BF394" s="442"/>
      <c r="BK394" s="443"/>
      <c r="BL394" s="443"/>
      <c r="BM394" s="13"/>
      <c r="BN394" s="442"/>
      <c r="BS394" s="443"/>
      <c r="BT394" s="443"/>
      <c r="BU394" s="13"/>
      <c r="BV394" s="442"/>
      <c r="CA394" s="443"/>
      <c r="CB394" s="443"/>
      <c r="CC394" s="13"/>
      <c r="CD394" s="442"/>
      <c r="CI394" s="443"/>
      <c r="CJ394" s="443"/>
      <c r="CK394" s="13"/>
      <c r="CL394" s="442"/>
      <c r="CQ394" s="443"/>
      <c r="CR394" s="443"/>
      <c r="CS394" s="13"/>
      <c r="CT394" s="442"/>
      <c r="CY394" s="443"/>
      <c r="CZ394" s="443"/>
      <c r="DA394" s="13"/>
      <c r="DB394" s="442"/>
      <c r="DG394" s="443"/>
      <c r="DH394" s="443"/>
      <c r="DI394" s="13"/>
      <c r="DJ394" s="442"/>
      <c r="DO394" s="443"/>
      <c r="DP394" s="443"/>
      <c r="DQ394" s="13"/>
      <c r="DR394" s="442"/>
      <c r="DW394" s="443"/>
      <c r="DX394" s="443"/>
      <c r="DY394" s="13"/>
      <c r="DZ394" s="442"/>
      <c r="EE394" s="443"/>
      <c r="EF394" s="443"/>
      <c r="EG394" s="13"/>
      <c r="EH394" s="442"/>
      <c r="EM394" s="443"/>
      <c r="EN394" s="443"/>
      <c r="EO394" s="13"/>
      <c r="EP394" s="442"/>
      <c r="EU394" s="443"/>
      <c r="EV394" s="443"/>
      <c r="EW394" s="13"/>
      <c r="EX394" s="442"/>
      <c r="FC394" s="443"/>
      <c r="FD394" s="443"/>
      <c r="FE394" s="13"/>
      <c r="FF394" s="442"/>
      <c r="FK394" s="443"/>
      <c r="FL394" s="443"/>
      <c r="FM394" s="13"/>
      <c r="FN394" s="442"/>
    </row>
    <row r="395" spans="2:170" ht="13">
      <c r="B395" s="442"/>
      <c r="G395" s="443"/>
      <c r="H395" s="443"/>
      <c r="I395" s="13"/>
      <c r="J395" s="442"/>
      <c r="O395" s="443"/>
      <c r="P395" s="443"/>
      <c r="Q395" s="13"/>
      <c r="R395" s="442"/>
      <c r="W395" s="443"/>
      <c r="X395" s="443"/>
      <c r="Y395" s="13"/>
      <c r="Z395" s="442"/>
      <c r="AE395" s="443"/>
      <c r="AF395" s="443"/>
      <c r="AG395" s="13"/>
      <c r="AH395" s="442"/>
      <c r="AM395" s="443"/>
      <c r="AN395" s="443"/>
      <c r="AO395" s="13"/>
      <c r="AP395" s="442"/>
      <c r="AU395" s="443"/>
      <c r="AV395" s="443"/>
      <c r="AW395" s="13"/>
      <c r="AX395" s="442"/>
      <c r="BC395" s="443"/>
      <c r="BD395" s="443"/>
      <c r="BE395" s="13"/>
      <c r="BF395" s="442"/>
      <c r="BK395" s="443"/>
      <c r="BL395" s="443"/>
      <c r="BM395" s="13"/>
      <c r="BN395" s="442"/>
      <c r="BS395" s="443"/>
      <c r="BT395" s="443"/>
      <c r="BU395" s="13"/>
      <c r="BV395" s="442"/>
      <c r="CA395" s="443"/>
      <c r="CB395" s="443"/>
      <c r="CC395" s="13"/>
      <c r="CD395" s="442"/>
      <c r="CI395" s="443"/>
      <c r="CJ395" s="443"/>
      <c r="CK395" s="13"/>
      <c r="CL395" s="442"/>
      <c r="CQ395" s="443"/>
      <c r="CR395" s="443"/>
      <c r="CS395" s="13"/>
      <c r="CT395" s="442"/>
      <c r="CY395" s="443"/>
      <c r="CZ395" s="443"/>
      <c r="DA395" s="13"/>
      <c r="DB395" s="442"/>
      <c r="DG395" s="443"/>
      <c r="DH395" s="443"/>
      <c r="DI395" s="13"/>
      <c r="DJ395" s="442"/>
      <c r="DO395" s="443"/>
      <c r="DP395" s="443"/>
      <c r="DQ395" s="13"/>
      <c r="DR395" s="442"/>
      <c r="DW395" s="443"/>
      <c r="DX395" s="443"/>
      <c r="DY395" s="13"/>
      <c r="DZ395" s="442"/>
      <c r="EE395" s="443"/>
      <c r="EF395" s="443"/>
      <c r="EG395" s="13"/>
      <c r="EH395" s="442"/>
      <c r="EM395" s="443"/>
      <c r="EN395" s="443"/>
      <c r="EO395" s="13"/>
      <c r="EP395" s="442"/>
      <c r="EU395" s="443"/>
      <c r="EV395" s="443"/>
      <c r="EW395" s="13"/>
      <c r="EX395" s="442"/>
      <c r="FC395" s="443"/>
      <c r="FD395" s="443"/>
      <c r="FE395" s="13"/>
      <c r="FF395" s="442"/>
      <c r="FK395" s="443"/>
      <c r="FL395" s="443"/>
      <c r="FM395" s="13"/>
      <c r="FN395" s="442"/>
    </row>
    <row r="396" spans="2:170" ht="13">
      <c r="B396" s="442"/>
      <c r="G396" s="443"/>
      <c r="H396" s="443"/>
      <c r="I396" s="13"/>
      <c r="J396" s="442"/>
      <c r="O396" s="443"/>
      <c r="P396" s="443"/>
      <c r="Q396" s="13"/>
      <c r="R396" s="442"/>
      <c r="W396" s="443"/>
      <c r="X396" s="443"/>
      <c r="Y396" s="13"/>
      <c r="Z396" s="442"/>
      <c r="AE396" s="443"/>
      <c r="AF396" s="443"/>
      <c r="AG396" s="13"/>
      <c r="AH396" s="442"/>
      <c r="AM396" s="443"/>
      <c r="AN396" s="443"/>
      <c r="AO396" s="13"/>
      <c r="AP396" s="442"/>
      <c r="AU396" s="443"/>
      <c r="AV396" s="443"/>
      <c r="AW396" s="13"/>
      <c r="AX396" s="442"/>
      <c r="BC396" s="443"/>
      <c r="BD396" s="443"/>
      <c r="BE396" s="13"/>
      <c r="BF396" s="442"/>
      <c r="BK396" s="443"/>
      <c r="BL396" s="443"/>
      <c r="BM396" s="13"/>
      <c r="BN396" s="442"/>
      <c r="BS396" s="443"/>
      <c r="BT396" s="443"/>
      <c r="BU396" s="13"/>
      <c r="BV396" s="442"/>
      <c r="CA396" s="443"/>
      <c r="CB396" s="443"/>
      <c r="CC396" s="13"/>
      <c r="CD396" s="442"/>
      <c r="CI396" s="443"/>
      <c r="CJ396" s="443"/>
      <c r="CK396" s="13"/>
      <c r="CL396" s="442"/>
      <c r="CQ396" s="443"/>
      <c r="CR396" s="443"/>
      <c r="CS396" s="13"/>
      <c r="CT396" s="442"/>
      <c r="CY396" s="443"/>
      <c r="CZ396" s="443"/>
      <c r="DA396" s="13"/>
      <c r="DB396" s="442"/>
      <c r="DG396" s="443"/>
      <c r="DH396" s="443"/>
      <c r="DI396" s="13"/>
      <c r="DJ396" s="442"/>
      <c r="DO396" s="443"/>
      <c r="DP396" s="443"/>
      <c r="DQ396" s="13"/>
      <c r="DR396" s="442"/>
      <c r="DW396" s="443"/>
      <c r="DX396" s="443"/>
      <c r="DY396" s="13"/>
      <c r="DZ396" s="442"/>
      <c r="EE396" s="443"/>
      <c r="EF396" s="443"/>
      <c r="EG396" s="13"/>
      <c r="EH396" s="442"/>
      <c r="EM396" s="443"/>
      <c r="EN396" s="443"/>
      <c r="EO396" s="13"/>
      <c r="EP396" s="442"/>
      <c r="EU396" s="443"/>
      <c r="EV396" s="443"/>
      <c r="EW396" s="13"/>
      <c r="EX396" s="442"/>
      <c r="FC396" s="443"/>
      <c r="FD396" s="443"/>
      <c r="FE396" s="13"/>
      <c r="FF396" s="442"/>
      <c r="FK396" s="443"/>
      <c r="FL396" s="443"/>
      <c r="FM396" s="13"/>
      <c r="FN396" s="442"/>
    </row>
    <row r="397" spans="2:170" ht="13">
      <c r="B397" s="442"/>
      <c r="G397" s="443"/>
      <c r="H397" s="443"/>
      <c r="I397" s="13"/>
      <c r="J397" s="442"/>
      <c r="O397" s="443"/>
      <c r="P397" s="443"/>
      <c r="Q397" s="13"/>
      <c r="R397" s="442"/>
      <c r="W397" s="443"/>
      <c r="X397" s="443"/>
      <c r="Y397" s="13"/>
      <c r="Z397" s="442"/>
      <c r="AE397" s="443"/>
      <c r="AF397" s="443"/>
      <c r="AG397" s="13"/>
      <c r="AH397" s="442"/>
      <c r="AM397" s="443"/>
      <c r="AN397" s="443"/>
      <c r="AO397" s="13"/>
      <c r="AP397" s="442"/>
      <c r="AU397" s="443"/>
      <c r="AV397" s="443"/>
      <c r="AW397" s="13"/>
      <c r="AX397" s="442"/>
      <c r="BC397" s="443"/>
      <c r="BD397" s="443"/>
      <c r="BE397" s="13"/>
      <c r="BF397" s="442"/>
      <c r="BK397" s="443"/>
      <c r="BL397" s="443"/>
      <c r="BM397" s="13"/>
      <c r="BN397" s="442"/>
      <c r="BS397" s="443"/>
      <c r="BT397" s="443"/>
      <c r="BU397" s="13"/>
      <c r="BV397" s="442"/>
      <c r="CA397" s="443"/>
      <c r="CB397" s="443"/>
      <c r="CC397" s="13"/>
      <c r="CD397" s="442"/>
      <c r="CI397" s="443"/>
      <c r="CJ397" s="443"/>
      <c r="CK397" s="13"/>
      <c r="CL397" s="442"/>
      <c r="CQ397" s="443"/>
      <c r="CR397" s="443"/>
      <c r="CS397" s="13"/>
      <c r="CT397" s="442"/>
      <c r="CY397" s="443"/>
      <c r="CZ397" s="443"/>
      <c r="DA397" s="13"/>
      <c r="DB397" s="442"/>
      <c r="DG397" s="443"/>
      <c r="DH397" s="443"/>
      <c r="DI397" s="13"/>
      <c r="DJ397" s="442"/>
      <c r="DO397" s="443"/>
      <c r="DP397" s="443"/>
      <c r="DQ397" s="13"/>
      <c r="DR397" s="442"/>
      <c r="DW397" s="443"/>
      <c r="DX397" s="443"/>
      <c r="DY397" s="13"/>
      <c r="DZ397" s="442"/>
      <c r="EE397" s="443"/>
      <c r="EF397" s="443"/>
      <c r="EG397" s="13"/>
      <c r="EH397" s="442"/>
      <c r="EM397" s="443"/>
      <c r="EN397" s="443"/>
      <c r="EO397" s="13"/>
      <c r="EP397" s="442"/>
      <c r="EU397" s="443"/>
      <c r="EV397" s="443"/>
      <c r="EW397" s="13"/>
      <c r="EX397" s="442"/>
      <c r="FC397" s="443"/>
      <c r="FD397" s="443"/>
      <c r="FE397" s="13"/>
      <c r="FF397" s="442"/>
      <c r="FK397" s="443"/>
      <c r="FL397" s="443"/>
      <c r="FM397" s="13"/>
      <c r="FN397" s="442"/>
    </row>
    <row r="398" spans="2:170" ht="13">
      <c r="B398" s="442"/>
      <c r="G398" s="443"/>
      <c r="H398" s="443"/>
      <c r="I398" s="13"/>
      <c r="J398" s="442"/>
      <c r="O398" s="443"/>
      <c r="P398" s="443"/>
      <c r="Q398" s="13"/>
      <c r="R398" s="442"/>
      <c r="W398" s="443"/>
      <c r="X398" s="443"/>
      <c r="Y398" s="13"/>
      <c r="Z398" s="442"/>
      <c r="AE398" s="443"/>
      <c r="AF398" s="443"/>
      <c r="AG398" s="13"/>
      <c r="AH398" s="442"/>
      <c r="AM398" s="443"/>
      <c r="AN398" s="443"/>
      <c r="AO398" s="13"/>
      <c r="AP398" s="442"/>
      <c r="AU398" s="443"/>
      <c r="AV398" s="443"/>
      <c r="AW398" s="13"/>
      <c r="AX398" s="442"/>
      <c r="BC398" s="443"/>
      <c r="BD398" s="443"/>
      <c r="BE398" s="13"/>
      <c r="BF398" s="442"/>
      <c r="BK398" s="443"/>
      <c r="BL398" s="443"/>
      <c r="BM398" s="13"/>
      <c r="BN398" s="442"/>
      <c r="BS398" s="443"/>
      <c r="BT398" s="443"/>
      <c r="BU398" s="13"/>
      <c r="BV398" s="442"/>
      <c r="CA398" s="443"/>
      <c r="CB398" s="443"/>
      <c r="CC398" s="13"/>
      <c r="CD398" s="442"/>
      <c r="CI398" s="443"/>
      <c r="CJ398" s="443"/>
      <c r="CK398" s="13"/>
      <c r="CL398" s="442"/>
      <c r="CQ398" s="443"/>
      <c r="CR398" s="443"/>
      <c r="CS398" s="13"/>
      <c r="CT398" s="442"/>
      <c r="CY398" s="443"/>
      <c r="CZ398" s="443"/>
      <c r="DA398" s="13"/>
      <c r="DB398" s="442"/>
      <c r="DG398" s="443"/>
      <c r="DH398" s="443"/>
      <c r="DI398" s="13"/>
      <c r="DJ398" s="442"/>
      <c r="DO398" s="443"/>
      <c r="DP398" s="443"/>
      <c r="DQ398" s="13"/>
      <c r="DR398" s="442"/>
      <c r="DW398" s="443"/>
      <c r="DX398" s="443"/>
      <c r="DY398" s="13"/>
      <c r="DZ398" s="442"/>
      <c r="EE398" s="443"/>
      <c r="EF398" s="443"/>
      <c r="EG398" s="13"/>
      <c r="EH398" s="442"/>
      <c r="EM398" s="443"/>
      <c r="EN398" s="443"/>
      <c r="EO398" s="13"/>
      <c r="EP398" s="442"/>
      <c r="EU398" s="443"/>
      <c r="EV398" s="443"/>
      <c r="EW398" s="13"/>
      <c r="EX398" s="442"/>
      <c r="FC398" s="443"/>
      <c r="FD398" s="443"/>
      <c r="FE398" s="13"/>
      <c r="FF398" s="442"/>
      <c r="FK398" s="443"/>
      <c r="FL398" s="443"/>
      <c r="FM398" s="13"/>
      <c r="FN398" s="442"/>
    </row>
    <row r="399" spans="2:170" ht="13">
      <c r="B399" s="442"/>
      <c r="G399" s="443"/>
      <c r="H399" s="443"/>
      <c r="I399" s="13"/>
      <c r="J399" s="442"/>
      <c r="O399" s="443"/>
      <c r="P399" s="443"/>
      <c r="Q399" s="13"/>
      <c r="R399" s="442"/>
      <c r="W399" s="443"/>
      <c r="X399" s="443"/>
      <c r="Y399" s="13"/>
      <c r="Z399" s="442"/>
      <c r="AE399" s="443"/>
      <c r="AF399" s="443"/>
      <c r="AG399" s="13"/>
      <c r="AH399" s="442"/>
      <c r="AM399" s="443"/>
      <c r="AN399" s="443"/>
      <c r="AO399" s="13"/>
      <c r="AP399" s="442"/>
      <c r="AU399" s="443"/>
      <c r="AV399" s="443"/>
      <c r="AW399" s="13"/>
      <c r="AX399" s="442"/>
      <c r="BC399" s="443"/>
      <c r="BD399" s="443"/>
      <c r="BE399" s="13"/>
      <c r="BF399" s="442"/>
      <c r="BK399" s="443"/>
      <c r="BL399" s="443"/>
      <c r="BM399" s="13"/>
      <c r="BN399" s="442"/>
      <c r="BS399" s="443"/>
      <c r="BT399" s="443"/>
      <c r="BU399" s="13"/>
      <c r="BV399" s="442"/>
      <c r="CA399" s="443"/>
      <c r="CB399" s="443"/>
      <c r="CC399" s="13"/>
      <c r="CD399" s="442"/>
      <c r="CI399" s="443"/>
      <c r="CJ399" s="443"/>
      <c r="CK399" s="13"/>
      <c r="CL399" s="442"/>
      <c r="CQ399" s="443"/>
      <c r="CR399" s="443"/>
      <c r="CS399" s="13"/>
      <c r="CT399" s="442"/>
      <c r="CY399" s="443"/>
      <c r="CZ399" s="443"/>
      <c r="DA399" s="13"/>
      <c r="DB399" s="442"/>
      <c r="DG399" s="443"/>
      <c r="DH399" s="443"/>
      <c r="DI399" s="13"/>
      <c r="DJ399" s="442"/>
      <c r="DO399" s="443"/>
      <c r="DP399" s="443"/>
      <c r="DQ399" s="13"/>
      <c r="DR399" s="442"/>
      <c r="DW399" s="443"/>
      <c r="DX399" s="443"/>
      <c r="DY399" s="13"/>
      <c r="DZ399" s="442"/>
      <c r="EE399" s="443"/>
      <c r="EF399" s="443"/>
      <c r="EG399" s="13"/>
      <c r="EH399" s="442"/>
      <c r="EM399" s="443"/>
      <c r="EN399" s="443"/>
      <c r="EO399" s="13"/>
      <c r="EP399" s="442"/>
      <c r="EU399" s="443"/>
      <c r="EV399" s="443"/>
      <c r="EW399" s="13"/>
      <c r="EX399" s="442"/>
      <c r="FC399" s="443"/>
      <c r="FD399" s="443"/>
      <c r="FE399" s="13"/>
      <c r="FF399" s="442"/>
      <c r="FK399" s="443"/>
      <c r="FL399" s="443"/>
      <c r="FM399" s="13"/>
      <c r="FN399" s="442"/>
    </row>
    <row r="400" spans="2:170" ht="13">
      <c r="B400" s="442"/>
      <c r="G400" s="443"/>
      <c r="H400" s="443"/>
      <c r="I400" s="13"/>
      <c r="J400" s="442"/>
      <c r="O400" s="443"/>
      <c r="P400" s="443"/>
      <c r="Q400" s="13"/>
      <c r="R400" s="442"/>
      <c r="W400" s="443"/>
      <c r="X400" s="443"/>
      <c r="Y400" s="13"/>
      <c r="Z400" s="442"/>
      <c r="AE400" s="443"/>
      <c r="AF400" s="443"/>
      <c r="AG400" s="13"/>
      <c r="AH400" s="442"/>
      <c r="AM400" s="443"/>
      <c r="AN400" s="443"/>
      <c r="AO400" s="13"/>
      <c r="AP400" s="442"/>
      <c r="AU400" s="443"/>
      <c r="AV400" s="443"/>
      <c r="AW400" s="13"/>
      <c r="AX400" s="442"/>
      <c r="BC400" s="443"/>
      <c r="BD400" s="443"/>
      <c r="BE400" s="13"/>
      <c r="BF400" s="442"/>
      <c r="BK400" s="443"/>
      <c r="BL400" s="443"/>
      <c r="BM400" s="13"/>
      <c r="BN400" s="442"/>
      <c r="BS400" s="443"/>
      <c r="BT400" s="443"/>
      <c r="BU400" s="13"/>
      <c r="BV400" s="442"/>
      <c r="CA400" s="443"/>
      <c r="CB400" s="443"/>
      <c r="CC400" s="13"/>
      <c r="CD400" s="442"/>
      <c r="CI400" s="443"/>
      <c r="CJ400" s="443"/>
      <c r="CK400" s="13"/>
      <c r="CL400" s="442"/>
      <c r="CQ400" s="443"/>
      <c r="CR400" s="443"/>
      <c r="CS400" s="13"/>
      <c r="CT400" s="442"/>
      <c r="CY400" s="443"/>
      <c r="CZ400" s="443"/>
      <c r="DA400" s="13"/>
      <c r="DB400" s="442"/>
      <c r="DG400" s="443"/>
      <c r="DH400" s="443"/>
      <c r="DI400" s="13"/>
      <c r="DJ400" s="442"/>
      <c r="DO400" s="443"/>
      <c r="DP400" s="443"/>
      <c r="DQ400" s="13"/>
      <c r="DR400" s="442"/>
      <c r="DW400" s="443"/>
      <c r="DX400" s="443"/>
      <c r="DY400" s="13"/>
      <c r="DZ400" s="442"/>
      <c r="EE400" s="443"/>
      <c r="EF400" s="443"/>
      <c r="EG400" s="13"/>
      <c r="EH400" s="442"/>
      <c r="EM400" s="443"/>
      <c r="EN400" s="443"/>
      <c r="EO400" s="13"/>
      <c r="EP400" s="442"/>
      <c r="EU400" s="443"/>
      <c r="EV400" s="443"/>
      <c r="EW400" s="13"/>
      <c r="EX400" s="442"/>
      <c r="FC400" s="443"/>
      <c r="FD400" s="443"/>
      <c r="FE400" s="13"/>
      <c r="FF400" s="442"/>
      <c r="FK400" s="443"/>
      <c r="FL400" s="443"/>
      <c r="FM400" s="13"/>
      <c r="FN400" s="442"/>
    </row>
    <row r="401" spans="2:170" ht="13">
      <c r="B401" s="442"/>
      <c r="G401" s="443"/>
      <c r="H401" s="443"/>
      <c r="I401" s="13"/>
      <c r="J401" s="442"/>
      <c r="O401" s="443"/>
      <c r="P401" s="443"/>
      <c r="Q401" s="13"/>
      <c r="R401" s="442"/>
      <c r="W401" s="443"/>
      <c r="X401" s="443"/>
      <c r="Y401" s="13"/>
      <c r="Z401" s="442"/>
      <c r="AE401" s="443"/>
      <c r="AF401" s="443"/>
      <c r="AG401" s="13"/>
      <c r="AH401" s="442"/>
      <c r="AM401" s="443"/>
      <c r="AN401" s="443"/>
      <c r="AO401" s="13"/>
      <c r="AP401" s="442"/>
      <c r="AU401" s="443"/>
      <c r="AV401" s="443"/>
      <c r="AW401" s="13"/>
      <c r="AX401" s="442"/>
      <c r="BC401" s="443"/>
      <c r="BD401" s="443"/>
      <c r="BE401" s="13"/>
      <c r="BF401" s="442"/>
      <c r="BK401" s="443"/>
      <c r="BL401" s="443"/>
      <c r="BM401" s="13"/>
      <c r="BN401" s="442"/>
      <c r="BS401" s="443"/>
      <c r="BT401" s="443"/>
      <c r="BU401" s="13"/>
      <c r="BV401" s="442"/>
      <c r="CA401" s="443"/>
      <c r="CB401" s="443"/>
      <c r="CC401" s="13"/>
      <c r="CD401" s="442"/>
      <c r="CI401" s="443"/>
      <c r="CJ401" s="443"/>
      <c r="CK401" s="13"/>
      <c r="CL401" s="442"/>
      <c r="CQ401" s="443"/>
      <c r="CR401" s="443"/>
      <c r="CS401" s="13"/>
      <c r="CT401" s="442"/>
      <c r="CY401" s="443"/>
      <c r="CZ401" s="443"/>
      <c r="DA401" s="13"/>
      <c r="DB401" s="442"/>
      <c r="DG401" s="443"/>
      <c r="DH401" s="443"/>
      <c r="DI401" s="13"/>
      <c r="DJ401" s="442"/>
      <c r="DO401" s="443"/>
      <c r="DP401" s="443"/>
      <c r="DQ401" s="13"/>
      <c r="DR401" s="442"/>
      <c r="DW401" s="443"/>
      <c r="DX401" s="443"/>
      <c r="DY401" s="13"/>
      <c r="DZ401" s="442"/>
      <c r="EE401" s="443"/>
      <c r="EF401" s="443"/>
      <c r="EG401" s="13"/>
      <c r="EH401" s="442"/>
      <c r="EM401" s="443"/>
      <c r="EN401" s="443"/>
      <c r="EO401" s="13"/>
      <c r="EP401" s="442"/>
      <c r="EU401" s="443"/>
      <c r="EV401" s="443"/>
      <c r="EW401" s="13"/>
      <c r="EX401" s="442"/>
      <c r="FC401" s="443"/>
      <c r="FD401" s="443"/>
      <c r="FE401" s="13"/>
      <c r="FF401" s="442"/>
      <c r="FK401" s="443"/>
      <c r="FL401" s="443"/>
      <c r="FM401" s="13"/>
      <c r="FN401" s="442"/>
    </row>
    <row r="402" spans="2:170" ht="13">
      <c r="B402" s="442"/>
      <c r="G402" s="443"/>
      <c r="H402" s="443"/>
      <c r="I402" s="13"/>
      <c r="J402" s="442"/>
      <c r="O402" s="443"/>
      <c r="P402" s="443"/>
      <c r="Q402" s="13"/>
      <c r="R402" s="442"/>
      <c r="W402" s="443"/>
      <c r="X402" s="443"/>
      <c r="Y402" s="13"/>
      <c r="Z402" s="442"/>
      <c r="AE402" s="443"/>
      <c r="AF402" s="443"/>
      <c r="AG402" s="13"/>
      <c r="AH402" s="442"/>
      <c r="AM402" s="443"/>
      <c r="AN402" s="443"/>
      <c r="AO402" s="13"/>
      <c r="AP402" s="442"/>
      <c r="AU402" s="443"/>
      <c r="AV402" s="443"/>
      <c r="AW402" s="13"/>
      <c r="AX402" s="442"/>
      <c r="BC402" s="443"/>
      <c r="BD402" s="443"/>
      <c r="BE402" s="13"/>
      <c r="BF402" s="442"/>
      <c r="BK402" s="443"/>
      <c r="BL402" s="443"/>
      <c r="BM402" s="13"/>
      <c r="BN402" s="442"/>
      <c r="BS402" s="443"/>
      <c r="BT402" s="443"/>
      <c r="BU402" s="13"/>
      <c r="BV402" s="442"/>
      <c r="CA402" s="443"/>
      <c r="CB402" s="443"/>
      <c r="CC402" s="13"/>
      <c r="CD402" s="442"/>
      <c r="CI402" s="443"/>
      <c r="CJ402" s="443"/>
      <c r="CK402" s="13"/>
      <c r="CL402" s="442"/>
      <c r="CQ402" s="443"/>
      <c r="CR402" s="443"/>
      <c r="CS402" s="13"/>
      <c r="CT402" s="442"/>
      <c r="CY402" s="443"/>
      <c r="CZ402" s="443"/>
      <c r="DA402" s="13"/>
      <c r="DB402" s="442"/>
      <c r="DG402" s="443"/>
      <c r="DH402" s="443"/>
      <c r="DI402" s="13"/>
      <c r="DJ402" s="442"/>
      <c r="DO402" s="443"/>
      <c r="DP402" s="443"/>
      <c r="DQ402" s="13"/>
      <c r="DR402" s="442"/>
      <c r="DW402" s="443"/>
      <c r="DX402" s="443"/>
      <c r="DY402" s="13"/>
      <c r="DZ402" s="442"/>
      <c r="EE402" s="443"/>
      <c r="EF402" s="443"/>
      <c r="EG402" s="13"/>
      <c r="EH402" s="442"/>
      <c r="EM402" s="443"/>
      <c r="EN402" s="443"/>
      <c r="EO402" s="13"/>
      <c r="EP402" s="442"/>
      <c r="EU402" s="443"/>
      <c r="EV402" s="443"/>
      <c r="EW402" s="13"/>
      <c r="EX402" s="442"/>
      <c r="FC402" s="443"/>
      <c r="FD402" s="443"/>
      <c r="FE402" s="13"/>
      <c r="FF402" s="442"/>
      <c r="FK402" s="443"/>
      <c r="FL402" s="443"/>
      <c r="FM402" s="13"/>
      <c r="FN402" s="442"/>
    </row>
    <row r="403" spans="2:170" ht="13">
      <c r="B403" s="442"/>
      <c r="G403" s="443"/>
      <c r="H403" s="443"/>
      <c r="I403" s="13"/>
      <c r="J403" s="442"/>
      <c r="O403" s="443"/>
      <c r="P403" s="443"/>
      <c r="Q403" s="13"/>
      <c r="R403" s="442"/>
      <c r="W403" s="443"/>
      <c r="X403" s="443"/>
      <c r="Y403" s="13"/>
      <c r="Z403" s="442"/>
      <c r="AE403" s="443"/>
      <c r="AF403" s="443"/>
      <c r="AG403" s="13"/>
      <c r="AH403" s="442"/>
      <c r="AM403" s="443"/>
      <c r="AN403" s="443"/>
      <c r="AO403" s="13"/>
      <c r="AP403" s="442"/>
      <c r="AU403" s="443"/>
      <c r="AV403" s="443"/>
      <c r="AW403" s="13"/>
      <c r="AX403" s="442"/>
      <c r="BC403" s="443"/>
      <c r="BD403" s="443"/>
      <c r="BE403" s="13"/>
      <c r="BF403" s="442"/>
      <c r="BK403" s="443"/>
      <c r="BL403" s="443"/>
      <c r="BM403" s="13"/>
      <c r="BN403" s="442"/>
      <c r="BS403" s="443"/>
      <c r="BT403" s="443"/>
      <c r="BU403" s="13"/>
      <c r="BV403" s="442"/>
      <c r="CA403" s="443"/>
      <c r="CB403" s="443"/>
      <c r="CC403" s="13"/>
      <c r="CD403" s="442"/>
      <c r="CI403" s="443"/>
      <c r="CJ403" s="443"/>
      <c r="CK403" s="13"/>
      <c r="CL403" s="442"/>
      <c r="CQ403" s="443"/>
      <c r="CR403" s="443"/>
      <c r="CS403" s="13"/>
      <c r="CT403" s="442"/>
      <c r="CY403" s="443"/>
      <c r="CZ403" s="443"/>
      <c r="DA403" s="13"/>
      <c r="DB403" s="442"/>
      <c r="DG403" s="443"/>
      <c r="DH403" s="443"/>
      <c r="DI403" s="13"/>
      <c r="DJ403" s="442"/>
      <c r="DO403" s="443"/>
      <c r="DP403" s="443"/>
      <c r="DQ403" s="13"/>
      <c r="DR403" s="442"/>
      <c r="DW403" s="443"/>
      <c r="DX403" s="443"/>
      <c r="DY403" s="13"/>
      <c r="DZ403" s="442"/>
      <c r="EE403" s="443"/>
      <c r="EF403" s="443"/>
      <c r="EG403" s="13"/>
      <c r="EH403" s="442"/>
      <c r="EM403" s="443"/>
      <c r="EN403" s="443"/>
      <c r="EO403" s="13"/>
      <c r="EP403" s="442"/>
      <c r="EU403" s="443"/>
      <c r="EV403" s="443"/>
      <c r="EW403" s="13"/>
      <c r="EX403" s="442"/>
      <c r="FC403" s="443"/>
      <c r="FD403" s="443"/>
      <c r="FE403" s="13"/>
      <c r="FF403" s="442"/>
      <c r="FK403" s="443"/>
      <c r="FL403" s="443"/>
      <c r="FM403" s="13"/>
      <c r="FN403" s="442"/>
    </row>
    <row r="404" spans="2:170" ht="13">
      <c r="B404" s="442"/>
      <c r="G404" s="443"/>
      <c r="H404" s="443"/>
      <c r="I404" s="13"/>
      <c r="J404" s="442"/>
      <c r="O404" s="443"/>
      <c r="P404" s="443"/>
      <c r="Q404" s="13"/>
      <c r="R404" s="442"/>
      <c r="W404" s="443"/>
      <c r="X404" s="443"/>
      <c r="Y404" s="13"/>
      <c r="Z404" s="442"/>
      <c r="AE404" s="443"/>
      <c r="AF404" s="443"/>
      <c r="AG404" s="13"/>
      <c r="AH404" s="442"/>
      <c r="AM404" s="443"/>
      <c r="AN404" s="443"/>
      <c r="AO404" s="13"/>
      <c r="AP404" s="442"/>
      <c r="AU404" s="443"/>
      <c r="AV404" s="443"/>
      <c r="AW404" s="13"/>
      <c r="AX404" s="442"/>
      <c r="BC404" s="443"/>
      <c r="BD404" s="443"/>
      <c r="BE404" s="13"/>
      <c r="BF404" s="442"/>
      <c r="BK404" s="443"/>
      <c r="BL404" s="443"/>
      <c r="BM404" s="13"/>
      <c r="BN404" s="442"/>
      <c r="BS404" s="443"/>
      <c r="BT404" s="443"/>
      <c r="BU404" s="13"/>
      <c r="BV404" s="442"/>
      <c r="CA404" s="443"/>
      <c r="CB404" s="443"/>
      <c r="CC404" s="13"/>
      <c r="CD404" s="442"/>
      <c r="CI404" s="443"/>
      <c r="CJ404" s="443"/>
      <c r="CK404" s="13"/>
      <c r="CL404" s="442"/>
      <c r="CQ404" s="443"/>
      <c r="CR404" s="443"/>
      <c r="CS404" s="13"/>
      <c r="CT404" s="442"/>
      <c r="CY404" s="443"/>
      <c r="CZ404" s="443"/>
      <c r="DA404" s="13"/>
      <c r="DB404" s="442"/>
      <c r="DG404" s="443"/>
      <c r="DH404" s="443"/>
      <c r="DI404" s="13"/>
      <c r="DJ404" s="442"/>
      <c r="DO404" s="443"/>
      <c r="DP404" s="443"/>
      <c r="DQ404" s="13"/>
      <c r="DR404" s="442"/>
      <c r="DW404" s="443"/>
      <c r="DX404" s="443"/>
      <c r="DY404" s="13"/>
      <c r="DZ404" s="442"/>
      <c r="EE404" s="443"/>
      <c r="EF404" s="443"/>
      <c r="EG404" s="13"/>
      <c r="EH404" s="442"/>
      <c r="EM404" s="443"/>
      <c r="EN404" s="443"/>
      <c r="EO404" s="13"/>
      <c r="EP404" s="442"/>
      <c r="EU404" s="443"/>
      <c r="EV404" s="443"/>
      <c r="EW404" s="13"/>
      <c r="EX404" s="442"/>
      <c r="FC404" s="443"/>
      <c r="FD404" s="443"/>
      <c r="FE404" s="13"/>
      <c r="FF404" s="442"/>
      <c r="FK404" s="443"/>
      <c r="FL404" s="443"/>
      <c r="FM404" s="13"/>
      <c r="FN404" s="442"/>
    </row>
    <row r="405" spans="2:170" ht="13">
      <c r="B405" s="442"/>
      <c r="G405" s="443"/>
      <c r="H405" s="443"/>
      <c r="I405" s="13"/>
      <c r="J405" s="442"/>
      <c r="O405" s="443"/>
      <c r="P405" s="443"/>
      <c r="Q405" s="13"/>
      <c r="R405" s="442"/>
      <c r="W405" s="443"/>
      <c r="X405" s="443"/>
      <c r="Y405" s="13"/>
      <c r="Z405" s="442"/>
      <c r="AE405" s="443"/>
      <c r="AF405" s="443"/>
      <c r="AG405" s="13"/>
      <c r="AH405" s="442"/>
      <c r="AM405" s="443"/>
      <c r="AN405" s="443"/>
      <c r="AO405" s="13"/>
      <c r="AP405" s="442"/>
      <c r="AU405" s="443"/>
      <c r="AV405" s="443"/>
      <c r="AW405" s="13"/>
      <c r="AX405" s="442"/>
      <c r="BC405" s="443"/>
      <c r="BD405" s="443"/>
      <c r="BE405" s="13"/>
      <c r="BF405" s="442"/>
      <c r="BK405" s="443"/>
      <c r="BL405" s="443"/>
      <c r="BM405" s="13"/>
      <c r="BN405" s="442"/>
      <c r="BS405" s="443"/>
      <c r="BT405" s="443"/>
      <c r="BU405" s="13"/>
      <c r="BV405" s="442"/>
      <c r="CA405" s="443"/>
      <c r="CB405" s="443"/>
      <c r="CC405" s="13"/>
      <c r="CD405" s="442"/>
      <c r="CI405" s="443"/>
      <c r="CJ405" s="443"/>
      <c r="CK405" s="13"/>
      <c r="CL405" s="442"/>
      <c r="CQ405" s="443"/>
      <c r="CR405" s="443"/>
      <c r="CS405" s="13"/>
      <c r="CT405" s="442"/>
      <c r="CY405" s="443"/>
      <c r="CZ405" s="443"/>
      <c r="DA405" s="13"/>
      <c r="DB405" s="442"/>
      <c r="DG405" s="443"/>
      <c r="DH405" s="443"/>
      <c r="DI405" s="13"/>
      <c r="DJ405" s="442"/>
      <c r="DO405" s="443"/>
      <c r="DP405" s="443"/>
      <c r="DQ405" s="13"/>
      <c r="DR405" s="442"/>
      <c r="DW405" s="443"/>
      <c r="DX405" s="443"/>
      <c r="DY405" s="13"/>
      <c r="DZ405" s="442"/>
      <c r="EE405" s="443"/>
      <c r="EF405" s="443"/>
      <c r="EG405" s="13"/>
      <c r="EH405" s="442"/>
      <c r="EM405" s="443"/>
      <c r="EN405" s="443"/>
      <c r="EO405" s="13"/>
      <c r="EP405" s="442"/>
      <c r="EU405" s="443"/>
      <c r="EV405" s="443"/>
      <c r="EW405" s="13"/>
      <c r="EX405" s="442"/>
      <c r="FC405" s="443"/>
      <c r="FD405" s="443"/>
      <c r="FE405" s="13"/>
      <c r="FF405" s="442"/>
      <c r="FK405" s="443"/>
      <c r="FL405" s="443"/>
      <c r="FM405" s="13"/>
      <c r="FN405" s="442"/>
    </row>
    <row r="406" spans="2:170" ht="13">
      <c r="B406" s="442"/>
      <c r="G406" s="443"/>
      <c r="H406" s="443"/>
      <c r="I406" s="13"/>
      <c r="J406" s="442"/>
      <c r="O406" s="443"/>
      <c r="P406" s="443"/>
      <c r="Q406" s="13"/>
      <c r="R406" s="442"/>
      <c r="W406" s="443"/>
      <c r="X406" s="443"/>
      <c r="Y406" s="13"/>
      <c r="Z406" s="442"/>
      <c r="AE406" s="443"/>
      <c r="AF406" s="443"/>
      <c r="AG406" s="13"/>
      <c r="AH406" s="442"/>
      <c r="AM406" s="443"/>
      <c r="AN406" s="443"/>
      <c r="AO406" s="13"/>
      <c r="AP406" s="442"/>
      <c r="AU406" s="443"/>
      <c r="AV406" s="443"/>
      <c r="AW406" s="13"/>
      <c r="AX406" s="442"/>
      <c r="BC406" s="443"/>
      <c r="BD406" s="443"/>
      <c r="BE406" s="13"/>
      <c r="BF406" s="442"/>
      <c r="BK406" s="443"/>
      <c r="BL406" s="443"/>
      <c r="BM406" s="13"/>
      <c r="BN406" s="442"/>
      <c r="BS406" s="443"/>
      <c r="BT406" s="443"/>
      <c r="BU406" s="13"/>
      <c r="BV406" s="442"/>
      <c r="CA406" s="443"/>
      <c r="CB406" s="443"/>
      <c r="CC406" s="13"/>
      <c r="CD406" s="442"/>
      <c r="CI406" s="443"/>
      <c r="CJ406" s="443"/>
      <c r="CK406" s="13"/>
      <c r="CL406" s="442"/>
      <c r="CQ406" s="443"/>
      <c r="CR406" s="443"/>
      <c r="CS406" s="13"/>
      <c r="CT406" s="442"/>
      <c r="CY406" s="443"/>
      <c r="CZ406" s="443"/>
      <c r="DA406" s="13"/>
      <c r="DB406" s="442"/>
      <c r="DG406" s="443"/>
      <c r="DH406" s="443"/>
      <c r="DI406" s="13"/>
      <c r="DJ406" s="442"/>
      <c r="DO406" s="443"/>
      <c r="DP406" s="443"/>
      <c r="DQ406" s="13"/>
      <c r="DR406" s="442"/>
      <c r="DW406" s="443"/>
      <c r="DX406" s="443"/>
      <c r="DY406" s="13"/>
      <c r="DZ406" s="442"/>
      <c r="EE406" s="443"/>
      <c r="EF406" s="443"/>
      <c r="EG406" s="13"/>
      <c r="EH406" s="442"/>
      <c r="EM406" s="443"/>
      <c r="EN406" s="443"/>
      <c r="EO406" s="13"/>
      <c r="EP406" s="442"/>
      <c r="EU406" s="443"/>
      <c r="EV406" s="443"/>
      <c r="EW406" s="13"/>
      <c r="EX406" s="442"/>
      <c r="FC406" s="443"/>
      <c r="FD406" s="443"/>
      <c r="FE406" s="13"/>
      <c r="FF406" s="442"/>
      <c r="FK406" s="443"/>
      <c r="FL406" s="443"/>
      <c r="FM406" s="13"/>
      <c r="FN406" s="442"/>
    </row>
    <row r="407" spans="2:170" ht="13">
      <c r="B407" s="442"/>
      <c r="G407" s="443"/>
      <c r="H407" s="443"/>
      <c r="I407" s="13"/>
      <c r="J407" s="442"/>
      <c r="O407" s="443"/>
      <c r="P407" s="443"/>
      <c r="Q407" s="13"/>
      <c r="R407" s="442"/>
      <c r="W407" s="443"/>
      <c r="X407" s="443"/>
      <c r="Y407" s="13"/>
      <c r="Z407" s="442"/>
      <c r="AE407" s="443"/>
      <c r="AF407" s="443"/>
      <c r="AG407" s="13"/>
      <c r="AH407" s="442"/>
      <c r="AM407" s="443"/>
      <c r="AN407" s="443"/>
      <c r="AO407" s="13"/>
      <c r="AP407" s="442"/>
      <c r="AU407" s="443"/>
      <c r="AV407" s="443"/>
      <c r="AW407" s="13"/>
      <c r="AX407" s="442"/>
      <c r="BC407" s="443"/>
      <c r="BD407" s="443"/>
      <c r="BE407" s="13"/>
      <c r="BF407" s="442"/>
      <c r="BK407" s="443"/>
      <c r="BL407" s="443"/>
      <c r="BM407" s="13"/>
      <c r="BN407" s="442"/>
      <c r="BS407" s="443"/>
      <c r="BT407" s="443"/>
      <c r="BU407" s="13"/>
      <c r="BV407" s="442"/>
      <c r="CA407" s="443"/>
      <c r="CB407" s="443"/>
      <c r="CC407" s="13"/>
      <c r="CD407" s="442"/>
      <c r="CI407" s="443"/>
      <c r="CJ407" s="443"/>
      <c r="CK407" s="13"/>
      <c r="CL407" s="442"/>
      <c r="CQ407" s="443"/>
      <c r="CR407" s="443"/>
      <c r="CS407" s="13"/>
      <c r="CT407" s="442"/>
      <c r="CY407" s="443"/>
      <c r="CZ407" s="443"/>
      <c r="DA407" s="13"/>
      <c r="DB407" s="442"/>
      <c r="DG407" s="443"/>
      <c r="DH407" s="443"/>
      <c r="DI407" s="13"/>
      <c r="DJ407" s="442"/>
      <c r="DO407" s="443"/>
      <c r="DP407" s="443"/>
      <c r="DQ407" s="13"/>
      <c r="DR407" s="442"/>
      <c r="DW407" s="443"/>
      <c r="DX407" s="443"/>
      <c r="DY407" s="13"/>
      <c r="DZ407" s="442"/>
      <c r="EE407" s="443"/>
      <c r="EF407" s="443"/>
      <c r="EG407" s="13"/>
      <c r="EH407" s="442"/>
      <c r="EM407" s="443"/>
      <c r="EN407" s="443"/>
      <c r="EO407" s="13"/>
      <c r="EP407" s="442"/>
      <c r="EU407" s="443"/>
      <c r="EV407" s="443"/>
      <c r="EW407" s="13"/>
      <c r="EX407" s="442"/>
      <c r="FC407" s="443"/>
      <c r="FD407" s="443"/>
      <c r="FE407" s="13"/>
      <c r="FF407" s="442"/>
      <c r="FK407" s="443"/>
      <c r="FL407" s="443"/>
      <c r="FM407" s="13"/>
      <c r="FN407" s="442"/>
    </row>
    <row r="408" spans="2:170" ht="13">
      <c r="B408" s="442"/>
      <c r="G408" s="443"/>
      <c r="H408" s="443"/>
      <c r="I408" s="13"/>
      <c r="J408" s="442"/>
      <c r="O408" s="443"/>
      <c r="P408" s="443"/>
      <c r="Q408" s="13"/>
      <c r="R408" s="442"/>
      <c r="W408" s="443"/>
      <c r="X408" s="443"/>
      <c r="Y408" s="13"/>
      <c r="Z408" s="442"/>
      <c r="AE408" s="443"/>
      <c r="AF408" s="443"/>
      <c r="AG408" s="13"/>
      <c r="AH408" s="442"/>
      <c r="AM408" s="443"/>
      <c r="AN408" s="443"/>
      <c r="AO408" s="13"/>
      <c r="AP408" s="442"/>
      <c r="AU408" s="443"/>
      <c r="AV408" s="443"/>
      <c r="AW408" s="13"/>
      <c r="AX408" s="442"/>
      <c r="BC408" s="443"/>
      <c r="BD408" s="443"/>
      <c r="BE408" s="13"/>
      <c r="BF408" s="442"/>
      <c r="BK408" s="443"/>
      <c r="BL408" s="443"/>
      <c r="BM408" s="13"/>
      <c r="BN408" s="442"/>
      <c r="BS408" s="443"/>
      <c r="BT408" s="443"/>
      <c r="BU408" s="13"/>
      <c r="BV408" s="442"/>
      <c r="CA408" s="443"/>
      <c r="CB408" s="443"/>
      <c r="CC408" s="13"/>
      <c r="CD408" s="442"/>
      <c r="CI408" s="443"/>
      <c r="CJ408" s="443"/>
      <c r="CK408" s="13"/>
      <c r="CL408" s="442"/>
      <c r="CQ408" s="443"/>
      <c r="CR408" s="443"/>
      <c r="CS408" s="13"/>
      <c r="CT408" s="442"/>
      <c r="CY408" s="443"/>
      <c r="CZ408" s="443"/>
      <c r="DA408" s="13"/>
      <c r="DB408" s="442"/>
      <c r="DG408" s="443"/>
      <c r="DH408" s="443"/>
      <c r="DI408" s="13"/>
      <c r="DJ408" s="442"/>
      <c r="DO408" s="443"/>
      <c r="DP408" s="443"/>
      <c r="DQ408" s="13"/>
      <c r="DR408" s="442"/>
      <c r="DW408" s="443"/>
      <c r="DX408" s="443"/>
      <c r="DY408" s="13"/>
      <c r="DZ408" s="442"/>
      <c r="EE408" s="443"/>
      <c r="EF408" s="443"/>
      <c r="EG408" s="13"/>
      <c r="EH408" s="442"/>
      <c r="EM408" s="443"/>
      <c r="EN408" s="443"/>
      <c r="EO408" s="13"/>
      <c r="EP408" s="442"/>
      <c r="EU408" s="443"/>
      <c r="EV408" s="443"/>
      <c r="EW408" s="13"/>
      <c r="EX408" s="442"/>
      <c r="FC408" s="443"/>
      <c r="FD408" s="443"/>
      <c r="FE408" s="13"/>
      <c r="FF408" s="442"/>
      <c r="FK408" s="443"/>
      <c r="FL408" s="443"/>
      <c r="FM408" s="13"/>
      <c r="FN408" s="442"/>
    </row>
    <row r="409" spans="2:170" ht="13">
      <c r="B409" s="442"/>
      <c r="G409" s="443"/>
      <c r="H409" s="443"/>
      <c r="I409" s="13"/>
      <c r="J409" s="442"/>
      <c r="O409" s="443"/>
      <c r="P409" s="443"/>
      <c r="Q409" s="13"/>
      <c r="R409" s="442"/>
      <c r="W409" s="443"/>
      <c r="X409" s="443"/>
      <c r="Y409" s="13"/>
      <c r="Z409" s="442"/>
      <c r="AE409" s="443"/>
      <c r="AF409" s="443"/>
      <c r="AG409" s="13"/>
      <c r="AH409" s="442"/>
      <c r="AM409" s="443"/>
      <c r="AN409" s="443"/>
      <c r="AO409" s="13"/>
      <c r="AP409" s="442"/>
      <c r="AU409" s="443"/>
      <c r="AV409" s="443"/>
      <c r="AW409" s="13"/>
      <c r="AX409" s="442"/>
      <c r="BC409" s="443"/>
      <c r="BD409" s="443"/>
      <c r="BE409" s="13"/>
      <c r="BF409" s="442"/>
      <c r="BK409" s="443"/>
      <c r="BL409" s="443"/>
      <c r="BM409" s="13"/>
      <c r="BN409" s="442"/>
      <c r="BS409" s="443"/>
      <c r="BT409" s="443"/>
      <c r="BU409" s="13"/>
      <c r="BV409" s="442"/>
      <c r="CA409" s="443"/>
      <c r="CB409" s="443"/>
      <c r="CC409" s="13"/>
      <c r="CD409" s="442"/>
      <c r="CI409" s="443"/>
      <c r="CJ409" s="443"/>
      <c r="CK409" s="13"/>
      <c r="CL409" s="442"/>
      <c r="CQ409" s="443"/>
      <c r="CR409" s="443"/>
      <c r="CS409" s="13"/>
      <c r="CT409" s="442"/>
      <c r="CY409" s="443"/>
      <c r="CZ409" s="443"/>
      <c r="DA409" s="13"/>
      <c r="DB409" s="442"/>
      <c r="DG409" s="443"/>
      <c r="DH409" s="443"/>
      <c r="DI409" s="13"/>
      <c r="DJ409" s="442"/>
      <c r="DO409" s="443"/>
      <c r="DP409" s="443"/>
      <c r="DQ409" s="13"/>
      <c r="DR409" s="442"/>
      <c r="DW409" s="443"/>
      <c r="DX409" s="443"/>
      <c r="DY409" s="13"/>
      <c r="DZ409" s="442"/>
      <c r="EE409" s="443"/>
      <c r="EF409" s="443"/>
      <c r="EG409" s="13"/>
      <c r="EH409" s="442"/>
      <c r="EM409" s="443"/>
      <c r="EN409" s="443"/>
      <c r="EO409" s="13"/>
      <c r="EP409" s="442"/>
      <c r="EU409" s="443"/>
      <c r="EV409" s="443"/>
      <c r="EW409" s="13"/>
      <c r="EX409" s="442"/>
      <c r="FC409" s="443"/>
      <c r="FD409" s="443"/>
      <c r="FE409" s="13"/>
      <c r="FF409" s="442"/>
      <c r="FK409" s="443"/>
      <c r="FL409" s="443"/>
      <c r="FM409" s="13"/>
      <c r="FN409" s="442"/>
    </row>
    <row r="410" spans="2:170" ht="13">
      <c r="B410" s="442"/>
      <c r="G410" s="443"/>
      <c r="H410" s="443"/>
      <c r="I410" s="13"/>
      <c r="J410" s="442"/>
      <c r="O410" s="443"/>
      <c r="P410" s="443"/>
      <c r="Q410" s="13"/>
      <c r="R410" s="442"/>
      <c r="W410" s="443"/>
      <c r="X410" s="443"/>
      <c r="Y410" s="13"/>
      <c r="Z410" s="442"/>
      <c r="AE410" s="443"/>
      <c r="AF410" s="443"/>
      <c r="AG410" s="13"/>
      <c r="AH410" s="442"/>
      <c r="AM410" s="443"/>
      <c r="AN410" s="443"/>
      <c r="AO410" s="13"/>
      <c r="AP410" s="442"/>
      <c r="AU410" s="443"/>
      <c r="AV410" s="443"/>
      <c r="AW410" s="13"/>
      <c r="AX410" s="442"/>
      <c r="BC410" s="443"/>
      <c r="BD410" s="443"/>
      <c r="BE410" s="13"/>
      <c r="BF410" s="442"/>
      <c r="BK410" s="443"/>
      <c r="BL410" s="443"/>
      <c r="BM410" s="13"/>
      <c r="BN410" s="442"/>
      <c r="BS410" s="443"/>
      <c r="BT410" s="443"/>
      <c r="BU410" s="13"/>
      <c r="BV410" s="442"/>
      <c r="CA410" s="443"/>
      <c r="CB410" s="443"/>
      <c r="CC410" s="13"/>
      <c r="CD410" s="442"/>
      <c r="CI410" s="443"/>
      <c r="CJ410" s="443"/>
      <c r="CK410" s="13"/>
      <c r="CL410" s="442"/>
      <c r="CQ410" s="443"/>
      <c r="CR410" s="443"/>
      <c r="CS410" s="13"/>
      <c r="CT410" s="442"/>
      <c r="CY410" s="443"/>
      <c r="CZ410" s="443"/>
      <c r="DA410" s="13"/>
      <c r="DB410" s="442"/>
      <c r="DG410" s="443"/>
      <c r="DH410" s="443"/>
      <c r="DI410" s="13"/>
      <c r="DJ410" s="442"/>
      <c r="DO410" s="443"/>
      <c r="DP410" s="443"/>
      <c r="DQ410" s="13"/>
      <c r="DR410" s="442"/>
      <c r="DW410" s="443"/>
      <c r="DX410" s="443"/>
      <c r="DY410" s="13"/>
      <c r="DZ410" s="442"/>
      <c r="EE410" s="443"/>
      <c r="EF410" s="443"/>
      <c r="EG410" s="13"/>
      <c r="EH410" s="442"/>
      <c r="EM410" s="443"/>
      <c r="EN410" s="443"/>
      <c r="EO410" s="13"/>
      <c r="EP410" s="442"/>
      <c r="EU410" s="443"/>
      <c r="EV410" s="443"/>
      <c r="EW410" s="13"/>
      <c r="EX410" s="442"/>
      <c r="FC410" s="443"/>
      <c r="FD410" s="443"/>
      <c r="FE410" s="13"/>
      <c r="FF410" s="442"/>
      <c r="FK410" s="443"/>
      <c r="FL410" s="443"/>
      <c r="FM410" s="13"/>
      <c r="FN410" s="442"/>
    </row>
    <row r="411" spans="2:170" ht="13">
      <c r="B411" s="442"/>
      <c r="G411" s="443"/>
      <c r="H411" s="443"/>
      <c r="I411" s="13"/>
      <c r="J411" s="442"/>
      <c r="O411" s="443"/>
      <c r="P411" s="443"/>
      <c r="Q411" s="13"/>
      <c r="R411" s="442"/>
      <c r="W411" s="443"/>
      <c r="X411" s="443"/>
      <c r="Y411" s="13"/>
      <c r="Z411" s="442"/>
      <c r="AE411" s="443"/>
      <c r="AF411" s="443"/>
      <c r="AG411" s="13"/>
      <c r="AH411" s="442"/>
      <c r="AM411" s="443"/>
      <c r="AN411" s="443"/>
      <c r="AO411" s="13"/>
      <c r="AP411" s="442"/>
      <c r="AU411" s="443"/>
      <c r="AV411" s="443"/>
      <c r="AW411" s="13"/>
      <c r="AX411" s="442"/>
      <c r="BC411" s="443"/>
      <c r="BD411" s="443"/>
      <c r="BE411" s="13"/>
      <c r="BF411" s="442"/>
      <c r="BK411" s="443"/>
      <c r="BL411" s="443"/>
      <c r="BM411" s="13"/>
      <c r="BN411" s="442"/>
      <c r="BS411" s="443"/>
      <c r="BT411" s="443"/>
      <c r="BU411" s="13"/>
      <c r="BV411" s="442"/>
      <c r="CA411" s="443"/>
      <c r="CB411" s="443"/>
      <c r="CC411" s="13"/>
      <c r="CD411" s="442"/>
      <c r="CI411" s="443"/>
      <c r="CJ411" s="443"/>
      <c r="CK411" s="13"/>
      <c r="CL411" s="442"/>
      <c r="CQ411" s="443"/>
      <c r="CR411" s="443"/>
      <c r="CS411" s="13"/>
      <c r="CT411" s="442"/>
      <c r="CY411" s="443"/>
      <c r="CZ411" s="443"/>
      <c r="DA411" s="13"/>
      <c r="DB411" s="442"/>
      <c r="DG411" s="443"/>
      <c r="DH411" s="443"/>
      <c r="DI411" s="13"/>
      <c r="DJ411" s="442"/>
      <c r="DO411" s="443"/>
      <c r="DP411" s="443"/>
      <c r="DQ411" s="13"/>
      <c r="DR411" s="442"/>
      <c r="DW411" s="443"/>
      <c r="DX411" s="443"/>
      <c r="DY411" s="13"/>
      <c r="DZ411" s="442"/>
      <c r="EE411" s="443"/>
      <c r="EF411" s="443"/>
      <c r="EG411" s="13"/>
      <c r="EH411" s="442"/>
      <c r="EM411" s="443"/>
      <c r="EN411" s="443"/>
      <c r="EO411" s="13"/>
      <c r="EP411" s="442"/>
      <c r="EU411" s="443"/>
      <c r="EV411" s="443"/>
      <c r="EW411" s="13"/>
      <c r="EX411" s="442"/>
      <c r="FC411" s="443"/>
      <c r="FD411" s="443"/>
      <c r="FE411" s="13"/>
      <c r="FF411" s="442"/>
      <c r="FK411" s="443"/>
      <c r="FL411" s="443"/>
      <c r="FM411" s="13"/>
      <c r="FN411" s="442"/>
    </row>
    <row r="412" spans="2:170" ht="13">
      <c r="B412" s="442"/>
      <c r="G412" s="443"/>
      <c r="H412" s="443"/>
      <c r="I412" s="13"/>
      <c r="J412" s="442"/>
      <c r="O412" s="443"/>
      <c r="P412" s="443"/>
      <c r="Q412" s="13"/>
      <c r="R412" s="442"/>
      <c r="W412" s="443"/>
      <c r="X412" s="443"/>
      <c r="Y412" s="13"/>
      <c r="Z412" s="442"/>
      <c r="AE412" s="443"/>
      <c r="AF412" s="443"/>
      <c r="AG412" s="13"/>
      <c r="AH412" s="442"/>
      <c r="AM412" s="443"/>
      <c r="AN412" s="443"/>
      <c r="AO412" s="13"/>
      <c r="AP412" s="442"/>
      <c r="AU412" s="443"/>
      <c r="AV412" s="443"/>
      <c r="AW412" s="13"/>
      <c r="AX412" s="442"/>
      <c r="BC412" s="443"/>
      <c r="BD412" s="443"/>
      <c r="BE412" s="13"/>
      <c r="BF412" s="442"/>
      <c r="BK412" s="443"/>
      <c r="BL412" s="443"/>
      <c r="BM412" s="13"/>
      <c r="BN412" s="442"/>
      <c r="BS412" s="443"/>
      <c r="BT412" s="443"/>
      <c r="BU412" s="13"/>
      <c r="BV412" s="442"/>
      <c r="CA412" s="443"/>
      <c r="CB412" s="443"/>
      <c r="CC412" s="13"/>
      <c r="CD412" s="442"/>
      <c r="CI412" s="443"/>
      <c r="CJ412" s="443"/>
      <c r="CK412" s="13"/>
      <c r="CL412" s="442"/>
      <c r="CQ412" s="443"/>
      <c r="CR412" s="443"/>
      <c r="CS412" s="13"/>
      <c r="CT412" s="442"/>
      <c r="CY412" s="443"/>
      <c r="CZ412" s="443"/>
      <c r="DA412" s="13"/>
      <c r="DB412" s="442"/>
      <c r="DG412" s="443"/>
      <c r="DH412" s="443"/>
      <c r="DI412" s="13"/>
      <c r="DJ412" s="442"/>
      <c r="DO412" s="443"/>
      <c r="DP412" s="443"/>
      <c r="DQ412" s="13"/>
      <c r="DR412" s="442"/>
      <c r="DW412" s="443"/>
      <c r="DX412" s="443"/>
      <c r="DY412" s="13"/>
      <c r="DZ412" s="442"/>
      <c r="EE412" s="443"/>
      <c r="EF412" s="443"/>
      <c r="EG412" s="13"/>
      <c r="EH412" s="442"/>
      <c r="EM412" s="443"/>
      <c r="EN412" s="443"/>
      <c r="EO412" s="13"/>
      <c r="EP412" s="442"/>
      <c r="EU412" s="443"/>
      <c r="EV412" s="443"/>
      <c r="EW412" s="13"/>
      <c r="EX412" s="442"/>
      <c r="FC412" s="443"/>
      <c r="FD412" s="443"/>
      <c r="FE412" s="13"/>
      <c r="FF412" s="442"/>
      <c r="FK412" s="443"/>
      <c r="FL412" s="443"/>
      <c r="FM412" s="13"/>
      <c r="FN412" s="442"/>
    </row>
    <row r="413" spans="2:170" ht="13">
      <c r="B413" s="442"/>
      <c r="G413" s="443"/>
      <c r="H413" s="443"/>
      <c r="I413" s="13"/>
      <c r="J413" s="442"/>
      <c r="O413" s="443"/>
      <c r="P413" s="443"/>
      <c r="Q413" s="13"/>
      <c r="R413" s="442"/>
      <c r="W413" s="443"/>
      <c r="X413" s="443"/>
      <c r="Y413" s="13"/>
      <c r="Z413" s="442"/>
      <c r="AE413" s="443"/>
      <c r="AF413" s="443"/>
      <c r="AG413" s="13"/>
      <c r="AH413" s="442"/>
      <c r="AM413" s="443"/>
      <c r="AN413" s="443"/>
      <c r="AO413" s="13"/>
      <c r="AP413" s="442"/>
      <c r="AU413" s="443"/>
      <c r="AV413" s="443"/>
      <c r="AW413" s="13"/>
      <c r="AX413" s="442"/>
      <c r="BC413" s="443"/>
      <c r="BD413" s="443"/>
      <c r="BE413" s="13"/>
      <c r="BF413" s="442"/>
      <c r="BK413" s="443"/>
      <c r="BL413" s="443"/>
      <c r="BM413" s="13"/>
      <c r="BN413" s="442"/>
      <c r="BS413" s="443"/>
      <c r="BT413" s="443"/>
      <c r="BU413" s="13"/>
      <c r="BV413" s="442"/>
      <c r="CA413" s="443"/>
      <c r="CB413" s="443"/>
      <c r="CC413" s="13"/>
      <c r="CD413" s="442"/>
      <c r="CI413" s="443"/>
      <c r="CJ413" s="443"/>
      <c r="CK413" s="13"/>
      <c r="CL413" s="442"/>
      <c r="CQ413" s="443"/>
      <c r="CR413" s="443"/>
      <c r="CS413" s="13"/>
      <c r="CT413" s="442"/>
      <c r="CY413" s="443"/>
      <c r="CZ413" s="443"/>
      <c r="DA413" s="13"/>
      <c r="DB413" s="442"/>
      <c r="DG413" s="443"/>
      <c r="DH413" s="443"/>
      <c r="DI413" s="13"/>
      <c r="DJ413" s="442"/>
      <c r="DO413" s="443"/>
      <c r="DP413" s="443"/>
      <c r="DQ413" s="13"/>
      <c r="DR413" s="442"/>
      <c r="DW413" s="443"/>
      <c r="DX413" s="443"/>
      <c r="DY413" s="13"/>
      <c r="DZ413" s="442"/>
      <c r="EE413" s="443"/>
      <c r="EF413" s="443"/>
      <c r="EG413" s="13"/>
      <c r="EH413" s="442"/>
      <c r="EM413" s="443"/>
      <c r="EN413" s="443"/>
      <c r="EO413" s="13"/>
      <c r="EP413" s="442"/>
      <c r="EU413" s="443"/>
      <c r="EV413" s="443"/>
      <c r="EW413" s="13"/>
      <c r="EX413" s="442"/>
      <c r="FC413" s="443"/>
      <c r="FD413" s="443"/>
      <c r="FE413" s="13"/>
      <c r="FF413" s="442"/>
      <c r="FK413" s="443"/>
      <c r="FL413" s="443"/>
      <c r="FM413" s="13"/>
      <c r="FN413" s="442"/>
    </row>
    <row r="414" spans="2:170" ht="13">
      <c r="B414" s="442"/>
      <c r="G414" s="443"/>
      <c r="H414" s="443"/>
      <c r="I414" s="13"/>
      <c r="J414" s="442"/>
      <c r="O414" s="443"/>
      <c r="P414" s="443"/>
      <c r="Q414" s="13"/>
      <c r="R414" s="442"/>
      <c r="W414" s="443"/>
      <c r="X414" s="443"/>
      <c r="Y414" s="13"/>
      <c r="Z414" s="442"/>
      <c r="AE414" s="443"/>
      <c r="AF414" s="443"/>
      <c r="AG414" s="13"/>
      <c r="AH414" s="442"/>
      <c r="AM414" s="443"/>
      <c r="AN414" s="443"/>
      <c r="AO414" s="13"/>
      <c r="AP414" s="442"/>
      <c r="AU414" s="443"/>
      <c r="AV414" s="443"/>
      <c r="AW414" s="13"/>
      <c r="AX414" s="442"/>
      <c r="BC414" s="443"/>
      <c r="BD414" s="443"/>
      <c r="BE414" s="13"/>
      <c r="BF414" s="442"/>
      <c r="BK414" s="443"/>
      <c r="BL414" s="443"/>
      <c r="BM414" s="13"/>
      <c r="BN414" s="442"/>
      <c r="BS414" s="443"/>
      <c r="BT414" s="443"/>
      <c r="BU414" s="13"/>
      <c r="BV414" s="442"/>
      <c r="CA414" s="443"/>
      <c r="CB414" s="443"/>
      <c r="CC414" s="13"/>
      <c r="CD414" s="442"/>
      <c r="CI414" s="443"/>
      <c r="CJ414" s="443"/>
      <c r="CK414" s="13"/>
      <c r="CL414" s="442"/>
      <c r="CQ414" s="443"/>
      <c r="CR414" s="443"/>
      <c r="CS414" s="13"/>
      <c r="CT414" s="442"/>
      <c r="CY414" s="443"/>
      <c r="CZ414" s="443"/>
      <c r="DA414" s="13"/>
      <c r="DB414" s="442"/>
      <c r="DG414" s="443"/>
      <c r="DH414" s="443"/>
      <c r="DI414" s="13"/>
      <c r="DJ414" s="442"/>
      <c r="DO414" s="443"/>
      <c r="DP414" s="443"/>
      <c r="DQ414" s="13"/>
      <c r="DR414" s="442"/>
      <c r="DW414" s="443"/>
      <c r="DX414" s="443"/>
      <c r="DY414" s="13"/>
      <c r="DZ414" s="442"/>
      <c r="EE414" s="443"/>
      <c r="EF414" s="443"/>
      <c r="EG414" s="13"/>
      <c r="EH414" s="442"/>
      <c r="EM414" s="443"/>
      <c r="EN414" s="443"/>
      <c r="EO414" s="13"/>
      <c r="EP414" s="442"/>
      <c r="EU414" s="443"/>
      <c r="EV414" s="443"/>
      <c r="EW414" s="13"/>
      <c r="EX414" s="442"/>
      <c r="FC414" s="443"/>
      <c r="FD414" s="443"/>
      <c r="FE414" s="13"/>
      <c r="FF414" s="442"/>
      <c r="FK414" s="443"/>
      <c r="FL414" s="443"/>
      <c r="FM414" s="13"/>
      <c r="FN414" s="442"/>
    </row>
    <row r="415" spans="2:170" ht="13">
      <c r="B415" s="442"/>
      <c r="G415" s="443"/>
      <c r="H415" s="443"/>
      <c r="I415" s="13"/>
      <c r="J415" s="442"/>
      <c r="O415" s="443"/>
      <c r="P415" s="443"/>
      <c r="Q415" s="13"/>
      <c r="R415" s="442"/>
      <c r="W415" s="443"/>
      <c r="X415" s="443"/>
      <c r="Y415" s="13"/>
      <c r="Z415" s="442"/>
      <c r="AE415" s="443"/>
      <c r="AF415" s="443"/>
      <c r="AG415" s="13"/>
      <c r="AH415" s="442"/>
      <c r="AM415" s="443"/>
      <c r="AN415" s="443"/>
      <c r="AO415" s="13"/>
      <c r="AP415" s="442"/>
      <c r="AU415" s="443"/>
      <c r="AV415" s="443"/>
      <c r="AW415" s="13"/>
      <c r="AX415" s="442"/>
      <c r="BC415" s="443"/>
      <c r="BD415" s="443"/>
      <c r="BE415" s="13"/>
      <c r="BF415" s="442"/>
      <c r="BK415" s="443"/>
      <c r="BL415" s="443"/>
      <c r="BM415" s="13"/>
      <c r="BN415" s="442"/>
      <c r="BS415" s="443"/>
      <c r="BT415" s="443"/>
      <c r="BU415" s="13"/>
      <c r="BV415" s="442"/>
      <c r="CA415" s="443"/>
      <c r="CB415" s="443"/>
      <c r="CC415" s="13"/>
      <c r="CD415" s="442"/>
      <c r="CI415" s="443"/>
      <c r="CJ415" s="443"/>
      <c r="CK415" s="13"/>
      <c r="CL415" s="442"/>
      <c r="CQ415" s="443"/>
      <c r="CR415" s="443"/>
      <c r="CS415" s="13"/>
      <c r="CT415" s="442"/>
      <c r="CY415" s="443"/>
      <c r="CZ415" s="443"/>
      <c r="DA415" s="13"/>
      <c r="DB415" s="442"/>
      <c r="DG415" s="443"/>
      <c r="DH415" s="443"/>
      <c r="DI415" s="13"/>
      <c r="DJ415" s="442"/>
      <c r="DO415" s="443"/>
      <c r="DP415" s="443"/>
      <c r="DQ415" s="13"/>
      <c r="DR415" s="442"/>
      <c r="DW415" s="443"/>
      <c r="DX415" s="443"/>
      <c r="DY415" s="13"/>
      <c r="DZ415" s="442"/>
      <c r="EE415" s="443"/>
      <c r="EF415" s="443"/>
      <c r="EG415" s="13"/>
      <c r="EH415" s="442"/>
      <c r="EM415" s="443"/>
      <c r="EN415" s="443"/>
      <c r="EO415" s="13"/>
      <c r="EP415" s="442"/>
      <c r="EU415" s="443"/>
      <c r="EV415" s="443"/>
      <c r="EW415" s="13"/>
      <c r="EX415" s="442"/>
      <c r="FC415" s="443"/>
      <c r="FD415" s="443"/>
      <c r="FE415" s="13"/>
      <c r="FF415" s="442"/>
      <c r="FK415" s="443"/>
      <c r="FL415" s="443"/>
      <c r="FM415" s="13"/>
      <c r="FN415" s="442"/>
    </row>
    <row r="416" spans="2:170" ht="13">
      <c r="B416" s="442"/>
      <c r="G416" s="443"/>
      <c r="H416" s="443"/>
      <c r="I416" s="13"/>
      <c r="J416" s="442"/>
      <c r="O416" s="443"/>
      <c r="P416" s="443"/>
      <c r="Q416" s="13"/>
      <c r="R416" s="442"/>
      <c r="W416" s="443"/>
      <c r="X416" s="443"/>
      <c r="Y416" s="13"/>
      <c r="Z416" s="442"/>
      <c r="AE416" s="443"/>
      <c r="AF416" s="443"/>
      <c r="AG416" s="13"/>
      <c r="AH416" s="442"/>
      <c r="AM416" s="443"/>
      <c r="AN416" s="443"/>
      <c r="AO416" s="13"/>
      <c r="AP416" s="442"/>
      <c r="AU416" s="443"/>
      <c r="AV416" s="443"/>
      <c r="AW416" s="13"/>
      <c r="AX416" s="442"/>
      <c r="BC416" s="443"/>
      <c r="BD416" s="443"/>
      <c r="BE416" s="13"/>
      <c r="BF416" s="442"/>
      <c r="BK416" s="443"/>
      <c r="BL416" s="443"/>
      <c r="BM416" s="13"/>
      <c r="BN416" s="442"/>
      <c r="BS416" s="443"/>
      <c r="BT416" s="443"/>
      <c r="BU416" s="13"/>
      <c r="BV416" s="442"/>
      <c r="CA416" s="443"/>
      <c r="CB416" s="443"/>
      <c r="CC416" s="13"/>
      <c r="CD416" s="442"/>
      <c r="CI416" s="443"/>
      <c r="CJ416" s="443"/>
      <c r="CK416" s="13"/>
      <c r="CL416" s="442"/>
      <c r="CQ416" s="443"/>
      <c r="CR416" s="443"/>
      <c r="CS416" s="13"/>
      <c r="CT416" s="442"/>
      <c r="CY416" s="443"/>
      <c r="CZ416" s="443"/>
      <c r="DA416" s="13"/>
      <c r="DB416" s="442"/>
      <c r="DG416" s="443"/>
      <c r="DH416" s="443"/>
      <c r="DI416" s="13"/>
      <c r="DJ416" s="442"/>
      <c r="DO416" s="443"/>
      <c r="DP416" s="443"/>
      <c r="DQ416" s="13"/>
      <c r="DR416" s="442"/>
      <c r="DW416" s="443"/>
      <c r="DX416" s="443"/>
      <c r="DY416" s="13"/>
      <c r="DZ416" s="442"/>
      <c r="EE416" s="443"/>
      <c r="EF416" s="443"/>
      <c r="EG416" s="13"/>
      <c r="EH416" s="442"/>
      <c r="EM416" s="443"/>
      <c r="EN416" s="443"/>
      <c r="EO416" s="13"/>
      <c r="EP416" s="442"/>
      <c r="EU416" s="443"/>
      <c r="EV416" s="443"/>
      <c r="EW416" s="13"/>
      <c r="EX416" s="442"/>
      <c r="FC416" s="443"/>
      <c r="FD416" s="443"/>
      <c r="FE416" s="13"/>
      <c r="FF416" s="442"/>
      <c r="FK416" s="443"/>
      <c r="FL416" s="443"/>
      <c r="FM416" s="13"/>
      <c r="FN416" s="442"/>
    </row>
    <row r="417" spans="2:170" ht="13">
      <c r="B417" s="442"/>
      <c r="G417" s="443"/>
      <c r="H417" s="443"/>
      <c r="I417" s="13"/>
      <c r="J417" s="442"/>
      <c r="O417" s="443"/>
      <c r="P417" s="443"/>
      <c r="Q417" s="13"/>
      <c r="R417" s="442"/>
      <c r="W417" s="443"/>
      <c r="X417" s="443"/>
      <c r="Y417" s="13"/>
      <c r="Z417" s="442"/>
      <c r="AE417" s="443"/>
      <c r="AF417" s="443"/>
      <c r="AG417" s="13"/>
      <c r="AH417" s="442"/>
      <c r="AM417" s="443"/>
      <c r="AN417" s="443"/>
      <c r="AO417" s="13"/>
      <c r="AP417" s="442"/>
      <c r="AU417" s="443"/>
      <c r="AV417" s="443"/>
      <c r="AW417" s="13"/>
      <c r="AX417" s="442"/>
      <c r="BC417" s="443"/>
      <c r="BD417" s="443"/>
      <c r="BE417" s="13"/>
      <c r="BF417" s="442"/>
      <c r="BK417" s="443"/>
      <c r="BL417" s="443"/>
      <c r="BM417" s="13"/>
      <c r="BN417" s="442"/>
      <c r="BS417" s="443"/>
      <c r="BT417" s="443"/>
      <c r="BU417" s="13"/>
      <c r="BV417" s="442"/>
      <c r="CA417" s="443"/>
      <c r="CB417" s="443"/>
      <c r="CC417" s="13"/>
      <c r="CD417" s="442"/>
      <c r="CI417" s="443"/>
      <c r="CJ417" s="443"/>
      <c r="CK417" s="13"/>
      <c r="CL417" s="442"/>
      <c r="CQ417" s="443"/>
      <c r="CR417" s="443"/>
      <c r="CS417" s="13"/>
      <c r="CT417" s="442"/>
      <c r="CY417" s="443"/>
      <c r="CZ417" s="443"/>
      <c r="DA417" s="13"/>
      <c r="DB417" s="442"/>
      <c r="DG417" s="443"/>
      <c r="DH417" s="443"/>
      <c r="DI417" s="13"/>
      <c r="DJ417" s="442"/>
      <c r="DO417" s="443"/>
      <c r="DP417" s="443"/>
      <c r="DQ417" s="13"/>
      <c r="DR417" s="442"/>
      <c r="DW417" s="443"/>
      <c r="DX417" s="443"/>
      <c r="DY417" s="13"/>
      <c r="DZ417" s="442"/>
      <c r="EE417" s="443"/>
      <c r="EF417" s="443"/>
      <c r="EG417" s="13"/>
      <c r="EH417" s="442"/>
      <c r="EM417" s="443"/>
      <c r="EN417" s="443"/>
      <c r="EO417" s="13"/>
      <c r="EP417" s="442"/>
      <c r="EU417" s="443"/>
      <c r="EV417" s="443"/>
      <c r="EW417" s="13"/>
      <c r="EX417" s="442"/>
      <c r="FC417" s="443"/>
      <c r="FD417" s="443"/>
      <c r="FE417" s="13"/>
      <c r="FF417" s="442"/>
      <c r="FK417" s="443"/>
      <c r="FL417" s="443"/>
      <c r="FM417" s="13"/>
      <c r="FN417" s="442"/>
    </row>
    <row r="418" spans="2:170" ht="13">
      <c r="B418" s="442"/>
      <c r="G418" s="443"/>
      <c r="H418" s="443"/>
      <c r="I418" s="13"/>
      <c r="J418" s="442"/>
      <c r="O418" s="443"/>
      <c r="P418" s="443"/>
      <c r="Q418" s="13"/>
      <c r="R418" s="442"/>
      <c r="W418" s="443"/>
      <c r="X418" s="443"/>
      <c r="Y418" s="13"/>
      <c r="Z418" s="442"/>
      <c r="AE418" s="443"/>
      <c r="AF418" s="443"/>
      <c r="AG418" s="13"/>
      <c r="AH418" s="442"/>
      <c r="AM418" s="443"/>
      <c r="AN418" s="443"/>
      <c r="AO418" s="13"/>
      <c r="AP418" s="442"/>
      <c r="AU418" s="443"/>
      <c r="AV418" s="443"/>
      <c r="AW418" s="13"/>
      <c r="AX418" s="442"/>
      <c r="BC418" s="443"/>
      <c r="BD418" s="443"/>
      <c r="BE418" s="13"/>
      <c r="BF418" s="442"/>
      <c r="BK418" s="443"/>
      <c r="BL418" s="443"/>
      <c r="BM418" s="13"/>
      <c r="BN418" s="442"/>
      <c r="BS418" s="443"/>
      <c r="BT418" s="443"/>
      <c r="BU418" s="13"/>
      <c r="BV418" s="442"/>
      <c r="CA418" s="443"/>
      <c r="CB418" s="443"/>
      <c r="CC418" s="13"/>
      <c r="CD418" s="442"/>
      <c r="CI418" s="443"/>
      <c r="CJ418" s="443"/>
      <c r="CK418" s="13"/>
      <c r="CL418" s="442"/>
      <c r="CQ418" s="443"/>
      <c r="CR418" s="443"/>
      <c r="CS418" s="13"/>
      <c r="CT418" s="442"/>
      <c r="CY418" s="443"/>
      <c r="CZ418" s="443"/>
      <c r="DA418" s="13"/>
      <c r="DB418" s="442"/>
      <c r="DG418" s="443"/>
      <c r="DH418" s="443"/>
      <c r="DI418" s="13"/>
      <c r="DJ418" s="442"/>
      <c r="DO418" s="443"/>
      <c r="DP418" s="443"/>
      <c r="DQ418" s="13"/>
      <c r="DR418" s="442"/>
      <c r="DW418" s="443"/>
      <c r="DX418" s="443"/>
      <c r="DY418" s="13"/>
      <c r="DZ418" s="442"/>
      <c r="EE418" s="443"/>
      <c r="EF418" s="443"/>
      <c r="EG418" s="13"/>
      <c r="EH418" s="442"/>
      <c r="EM418" s="443"/>
      <c r="EN418" s="443"/>
      <c r="EO418" s="13"/>
      <c r="EP418" s="442"/>
      <c r="EU418" s="443"/>
      <c r="EV418" s="443"/>
      <c r="EW418" s="13"/>
      <c r="EX418" s="442"/>
      <c r="FC418" s="443"/>
      <c r="FD418" s="443"/>
      <c r="FE418" s="13"/>
      <c r="FF418" s="442"/>
      <c r="FK418" s="443"/>
      <c r="FL418" s="443"/>
      <c r="FM418" s="13"/>
      <c r="FN418" s="442"/>
    </row>
    <row r="419" spans="2:170" ht="13">
      <c r="B419" s="442"/>
      <c r="G419" s="443"/>
      <c r="H419" s="443"/>
      <c r="I419" s="13"/>
      <c r="J419" s="442"/>
      <c r="O419" s="443"/>
      <c r="P419" s="443"/>
      <c r="Q419" s="13"/>
      <c r="R419" s="442"/>
      <c r="W419" s="443"/>
      <c r="X419" s="443"/>
      <c r="Y419" s="13"/>
      <c r="Z419" s="442"/>
      <c r="AE419" s="443"/>
      <c r="AF419" s="443"/>
      <c r="AG419" s="13"/>
      <c r="AH419" s="442"/>
      <c r="AM419" s="443"/>
      <c r="AN419" s="443"/>
      <c r="AO419" s="13"/>
      <c r="AP419" s="442"/>
      <c r="AU419" s="443"/>
      <c r="AV419" s="443"/>
      <c r="AW419" s="13"/>
      <c r="AX419" s="442"/>
      <c r="BC419" s="443"/>
      <c r="BD419" s="443"/>
      <c r="BE419" s="13"/>
      <c r="BF419" s="442"/>
      <c r="BK419" s="443"/>
      <c r="BL419" s="443"/>
      <c r="BM419" s="13"/>
      <c r="BN419" s="442"/>
      <c r="BS419" s="443"/>
      <c r="BT419" s="443"/>
      <c r="BU419" s="13"/>
      <c r="BV419" s="442"/>
      <c r="CA419" s="443"/>
      <c r="CB419" s="443"/>
      <c r="CC419" s="13"/>
      <c r="CD419" s="442"/>
      <c r="CI419" s="443"/>
      <c r="CJ419" s="443"/>
      <c r="CK419" s="13"/>
      <c r="CL419" s="442"/>
      <c r="CQ419" s="443"/>
      <c r="CR419" s="443"/>
      <c r="CS419" s="13"/>
      <c r="CT419" s="442"/>
      <c r="CY419" s="443"/>
      <c r="CZ419" s="443"/>
      <c r="DA419" s="13"/>
      <c r="DB419" s="442"/>
      <c r="DG419" s="443"/>
      <c r="DH419" s="443"/>
      <c r="DI419" s="13"/>
      <c r="DJ419" s="442"/>
      <c r="DO419" s="443"/>
      <c r="DP419" s="443"/>
      <c r="DQ419" s="13"/>
      <c r="DR419" s="442"/>
      <c r="DW419" s="443"/>
      <c r="DX419" s="443"/>
      <c r="DY419" s="13"/>
      <c r="DZ419" s="442"/>
      <c r="EE419" s="443"/>
      <c r="EF419" s="443"/>
      <c r="EG419" s="13"/>
      <c r="EH419" s="442"/>
      <c r="EM419" s="443"/>
      <c r="EN419" s="443"/>
      <c r="EO419" s="13"/>
      <c r="EP419" s="442"/>
      <c r="EU419" s="443"/>
      <c r="EV419" s="443"/>
      <c r="EW419" s="13"/>
      <c r="EX419" s="442"/>
      <c r="FC419" s="443"/>
      <c r="FD419" s="443"/>
      <c r="FE419" s="13"/>
      <c r="FF419" s="442"/>
      <c r="FK419" s="443"/>
      <c r="FL419" s="443"/>
      <c r="FM419" s="13"/>
      <c r="FN419" s="442"/>
    </row>
    <row r="420" spans="2:170" ht="13">
      <c r="B420" s="442"/>
      <c r="G420" s="443"/>
      <c r="H420" s="443"/>
      <c r="I420" s="13"/>
      <c r="J420" s="442"/>
      <c r="O420" s="443"/>
      <c r="P420" s="443"/>
      <c r="Q420" s="13"/>
      <c r="R420" s="442"/>
      <c r="W420" s="443"/>
      <c r="X420" s="443"/>
      <c r="Y420" s="13"/>
      <c r="Z420" s="442"/>
      <c r="AE420" s="443"/>
      <c r="AF420" s="443"/>
      <c r="AG420" s="13"/>
      <c r="AH420" s="442"/>
      <c r="AM420" s="443"/>
      <c r="AN420" s="443"/>
      <c r="AO420" s="13"/>
      <c r="AP420" s="442"/>
      <c r="AU420" s="443"/>
      <c r="AV420" s="443"/>
      <c r="AW420" s="13"/>
      <c r="AX420" s="442"/>
      <c r="BC420" s="443"/>
      <c r="BD420" s="443"/>
      <c r="BE420" s="13"/>
      <c r="BF420" s="442"/>
      <c r="BK420" s="443"/>
      <c r="BL420" s="443"/>
      <c r="BM420" s="13"/>
      <c r="BN420" s="442"/>
      <c r="BS420" s="443"/>
      <c r="BT420" s="443"/>
      <c r="BU420" s="13"/>
      <c r="BV420" s="442"/>
      <c r="CA420" s="443"/>
      <c r="CB420" s="443"/>
      <c r="CC420" s="13"/>
      <c r="CD420" s="442"/>
      <c r="CI420" s="443"/>
      <c r="CJ420" s="443"/>
      <c r="CK420" s="13"/>
      <c r="CL420" s="442"/>
      <c r="CQ420" s="443"/>
      <c r="CR420" s="443"/>
      <c r="CS420" s="13"/>
      <c r="CT420" s="442"/>
      <c r="CY420" s="443"/>
      <c r="CZ420" s="443"/>
      <c r="DA420" s="13"/>
      <c r="DB420" s="442"/>
      <c r="DG420" s="443"/>
      <c r="DH420" s="443"/>
      <c r="DI420" s="13"/>
      <c r="DJ420" s="442"/>
      <c r="DO420" s="443"/>
      <c r="DP420" s="443"/>
      <c r="DQ420" s="13"/>
      <c r="DR420" s="442"/>
      <c r="DW420" s="443"/>
      <c r="DX420" s="443"/>
      <c r="DY420" s="13"/>
      <c r="DZ420" s="442"/>
      <c r="EE420" s="443"/>
      <c r="EF420" s="443"/>
      <c r="EG420" s="13"/>
      <c r="EH420" s="442"/>
      <c r="EM420" s="443"/>
      <c r="EN420" s="443"/>
      <c r="EO420" s="13"/>
      <c r="EP420" s="442"/>
      <c r="EU420" s="443"/>
      <c r="EV420" s="443"/>
      <c r="EW420" s="13"/>
      <c r="EX420" s="442"/>
      <c r="FC420" s="443"/>
      <c r="FD420" s="443"/>
      <c r="FE420" s="13"/>
      <c r="FF420" s="442"/>
      <c r="FK420" s="443"/>
      <c r="FL420" s="443"/>
      <c r="FM420" s="13"/>
      <c r="FN420" s="442"/>
    </row>
    <row r="421" spans="2:170" ht="13">
      <c r="B421" s="442"/>
      <c r="G421" s="443"/>
      <c r="H421" s="443"/>
      <c r="I421" s="13"/>
      <c r="J421" s="442"/>
      <c r="O421" s="443"/>
      <c r="P421" s="443"/>
      <c r="Q421" s="13"/>
      <c r="R421" s="442"/>
      <c r="W421" s="443"/>
      <c r="X421" s="443"/>
      <c r="Y421" s="13"/>
      <c r="Z421" s="442"/>
      <c r="AE421" s="443"/>
      <c r="AF421" s="443"/>
      <c r="AG421" s="13"/>
      <c r="AH421" s="442"/>
      <c r="AM421" s="443"/>
      <c r="AN421" s="443"/>
      <c r="AO421" s="13"/>
      <c r="AP421" s="442"/>
      <c r="AU421" s="443"/>
      <c r="AV421" s="443"/>
      <c r="AW421" s="13"/>
      <c r="AX421" s="442"/>
      <c r="BC421" s="443"/>
      <c r="BD421" s="443"/>
      <c r="BE421" s="13"/>
      <c r="BF421" s="442"/>
      <c r="BK421" s="443"/>
      <c r="BL421" s="443"/>
      <c r="BM421" s="13"/>
      <c r="BN421" s="442"/>
      <c r="BS421" s="443"/>
      <c r="BT421" s="443"/>
      <c r="BU421" s="13"/>
      <c r="BV421" s="442"/>
      <c r="CA421" s="443"/>
      <c r="CB421" s="443"/>
      <c r="CC421" s="13"/>
      <c r="CD421" s="442"/>
      <c r="CI421" s="443"/>
      <c r="CJ421" s="443"/>
      <c r="CK421" s="13"/>
      <c r="CL421" s="442"/>
      <c r="CQ421" s="443"/>
      <c r="CR421" s="443"/>
      <c r="CS421" s="13"/>
      <c r="CT421" s="442"/>
      <c r="CY421" s="443"/>
      <c r="CZ421" s="443"/>
      <c r="DA421" s="13"/>
      <c r="DB421" s="442"/>
      <c r="DG421" s="443"/>
      <c r="DH421" s="443"/>
      <c r="DI421" s="13"/>
      <c r="DJ421" s="442"/>
      <c r="DO421" s="443"/>
      <c r="DP421" s="443"/>
      <c r="DQ421" s="13"/>
      <c r="DR421" s="442"/>
      <c r="DW421" s="443"/>
      <c r="DX421" s="443"/>
      <c r="DY421" s="13"/>
      <c r="DZ421" s="442"/>
      <c r="EE421" s="443"/>
      <c r="EF421" s="443"/>
      <c r="EG421" s="13"/>
      <c r="EH421" s="442"/>
      <c r="EM421" s="443"/>
      <c r="EN421" s="443"/>
      <c r="EO421" s="13"/>
      <c r="EP421" s="442"/>
      <c r="EU421" s="443"/>
      <c r="EV421" s="443"/>
      <c r="EW421" s="13"/>
      <c r="EX421" s="442"/>
      <c r="FC421" s="443"/>
      <c r="FD421" s="443"/>
      <c r="FE421" s="13"/>
      <c r="FF421" s="442"/>
      <c r="FK421" s="443"/>
      <c r="FL421" s="443"/>
      <c r="FM421" s="13"/>
      <c r="FN421" s="442"/>
    </row>
    <row r="422" spans="2:170" ht="13">
      <c r="B422" s="442"/>
      <c r="G422" s="443"/>
      <c r="H422" s="443"/>
      <c r="I422" s="13"/>
      <c r="J422" s="442"/>
      <c r="O422" s="443"/>
      <c r="P422" s="443"/>
      <c r="Q422" s="13"/>
      <c r="R422" s="442"/>
      <c r="W422" s="443"/>
      <c r="X422" s="443"/>
      <c r="Y422" s="13"/>
      <c r="Z422" s="442"/>
      <c r="AE422" s="443"/>
      <c r="AF422" s="443"/>
      <c r="AG422" s="13"/>
      <c r="AH422" s="442"/>
      <c r="AM422" s="443"/>
      <c r="AN422" s="443"/>
      <c r="AO422" s="13"/>
      <c r="AP422" s="442"/>
      <c r="AU422" s="443"/>
      <c r="AV422" s="443"/>
      <c r="AW422" s="13"/>
      <c r="AX422" s="442"/>
      <c r="BC422" s="443"/>
      <c r="BD422" s="443"/>
      <c r="BE422" s="13"/>
      <c r="BF422" s="442"/>
      <c r="BK422" s="443"/>
      <c r="BL422" s="443"/>
      <c r="BM422" s="13"/>
      <c r="BN422" s="442"/>
      <c r="BS422" s="443"/>
      <c r="BT422" s="443"/>
      <c r="BU422" s="13"/>
      <c r="BV422" s="442"/>
      <c r="CA422" s="443"/>
      <c r="CB422" s="443"/>
      <c r="CC422" s="13"/>
      <c r="CD422" s="442"/>
      <c r="CI422" s="443"/>
      <c r="CJ422" s="443"/>
      <c r="CK422" s="13"/>
      <c r="CL422" s="442"/>
      <c r="CQ422" s="443"/>
      <c r="CR422" s="443"/>
      <c r="CS422" s="13"/>
      <c r="CT422" s="442"/>
      <c r="CY422" s="443"/>
      <c r="CZ422" s="443"/>
      <c r="DA422" s="13"/>
      <c r="DB422" s="442"/>
      <c r="DG422" s="443"/>
      <c r="DH422" s="443"/>
      <c r="DI422" s="13"/>
      <c r="DJ422" s="442"/>
      <c r="DO422" s="443"/>
      <c r="DP422" s="443"/>
      <c r="DQ422" s="13"/>
      <c r="DR422" s="442"/>
      <c r="DW422" s="443"/>
      <c r="DX422" s="443"/>
      <c r="DY422" s="13"/>
      <c r="DZ422" s="442"/>
      <c r="EE422" s="443"/>
      <c r="EF422" s="443"/>
      <c r="EG422" s="13"/>
      <c r="EH422" s="442"/>
      <c r="EM422" s="443"/>
      <c r="EN422" s="443"/>
      <c r="EO422" s="13"/>
      <c r="EP422" s="442"/>
      <c r="EU422" s="443"/>
      <c r="EV422" s="443"/>
      <c r="EW422" s="13"/>
      <c r="EX422" s="442"/>
      <c r="FC422" s="443"/>
      <c r="FD422" s="443"/>
      <c r="FE422" s="13"/>
      <c r="FF422" s="442"/>
      <c r="FK422" s="443"/>
      <c r="FL422" s="443"/>
      <c r="FM422" s="13"/>
      <c r="FN422" s="442"/>
    </row>
    <row r="423" spans="2:170" ht="13">
      <c r="B423" s="442"/>
      <c r="G423" s="443"/>
      <c r="H423" s="443"/>
      <c r="I423" s="13"/>
      <c r="J423" s="442"/>
      <c r="O423" s="443"/>
      <c r="P423" s="443"/>
      <c r="Q423" s="13"/>
      <c r="R423" s="442"/>
      <c r="W423" s="443"/>
      <c r="X423" s="443"/>
      <c r="Y423" s="13"/>
      <c r="Z423" s="442"/>
      <c r="AE423" s="443"/>
      <c r="AF423" s="443"/>
      <c r="AG423" s="13"/>
      <c r="AH423" s="442"/>
      <c r="AM423" s="443"/>
      <c r="AN423" s="443"/>
      <c r="AO423" s="13"/>
      <c r="AP423" s="442"/>
      <c r="AU423" s="443"/>
      <c r="AV423" s="443"/>
      <c r="AW423" s="13"/>
      <c r="AX423" s="442"/>
      <c r="BC423" s="443"/>
      <c r="BD423" s="443"/>
      <c r="BE423" s="13"/>
      <c r="BF423" s="442"/>
      <c r="BK423" s="443"/>
      <c r="BL423" s="443"/>
      <c r="BM423" s="13"/>
      <c r="BN423" s="442"/>
      <c r="BS423" s="443"/>
      <c r="BT423" s="443"/>
      <c r="BU423" s="13"/>
      <c r="BV423" s="442"/>
      <c r="CA423" s="443"/>
      <c r="CB423" s="443"/>
      <c r="CC423" s="13"/>
      <c r="CD423" s="442"/>
      <c r="CI423" s="443"/>
      <c r="CJ423" s="443"/>
      <c r="CK423" s="13"/>
      <c r="CL423" s="442"/>
      <c r="CQ423" s="443"/>
      <c r="CR423" s="443"/>
      <c r="CS423" s="13"/>
      <c r="CT423" s="442"/>
      <c r="CY423" s="443"/>
      <c r="CZ423" s="443"/>
      <c r="DA423" s="13"/>
      <c r="DB423" s="442"/>
      <c r="DG423" s="443"/>
      <c r="DH423" s="443"/>
      <c r="DI423" s="13"/>
      <c r="DJ423" s="442"/>
      <c r="DO423" s="443"/>
      <c r="DP423" s="443"/>
      <c r="DQ423" s="13"/>
      <c r="DR423" s="442"/>
      <c r="DW423" s="443"/>
      <c r="DX423" s="443"/>
      <c r="DY423" s="13"/>
      <c r="DZ423" s="442"/>
      <c r="EE423" s="443"/>
      <c r="EF423" s="443"/>
      <c r="EG423" s="13"/>
      <c r="EH423" s="442"/>
      <c r="EM423" s="443"/>
      <c r="EN423" s="443"/>
      <c r="EO423" s="13"/>
      <c r="EP423" s="442"/>
      <c r="EU423" s="443"/>
      <c r="EV423" s="443"/>
      <c r="EW423" s="13"/>
      <c r="EX423" s="442"/>
      <c r="FC423" s="443"/>
      <c r="FD423" s="443"/>
      <c r="FE423" s="13"/>
      <c r="FF423" s="442"/>
      <c r="FK423" s="443"/>
      <c r="FL423" s="443"/>
      <c r="FM423" s="13"/>
      <c r="FN423" s="442"/>
    </row>
    <row r="424" spans="2:170" ht="13">
      <c r="B424" s="442"/>
      <c r="G424" s="443"/>
      <c r="H424" s="443"/>
      <c r="I424" s="13"/>
      <c r="J424" s="442"/>
      <c r="O424" s="443"/>
      <c r="P424" s="443"/>
      <c r="Q424" s="13"/>
      <c r="R424" s="442"/>
      <c r="W424" s="443"/>
      <c r="X424" s="443"/>
      <c r="Y424" s="13"/>
      <c r="Z424" s="442"/>
      <c r="AE424" s="443"/>
      <c r="AF424" s="443"/>
      <c r="AG424" s="13"/>
      <c r="AH424" s="442"/>
      <c r="AM424" s="443"/>
      <c r="AN424" s="443"/>
      <c r="AO424" s="13"/>
      <c r="AP424" s="442"/>
      <c r="AU424" s="443"/>
      <c r="AV424" s="443"/>
      <c r="AW424" s="13"/>
      <c r="AX424" s="442"/>
      <c r="BC424" s="443"/>
      <c r="BD424" s="443"/>
      <c r="BE424" s="13"/>
      <c r="BF424" s="442"/>
      <c r="BK424" s="443"/>
      <c r="BL424" s="443"/>
      <c r="BM424" s="13"/>
      <c r="BN424" s="442"/>
      <c r="BS424" s="443"/>
      <c r="BT424" s="443"/>
      <c r="BU424" s="13"/>
      <c r="BV424" s="442"/>
      <c r="CA424" s="443"/>
      <c r="CB424" s="443"/>
      <c r="CC424" s="13"/>
      <c r="CD424" s="442"/>
      <c r="CI424" s="443"/>
      <c r="CJ424" s="443"/>
      <c r="CK424" s="13"/>
      <c r="CL424" s="442"/>
      <c r="CQ424" s="443"/>
      <c r="CR424" s="443"/>
      <c r="CS424" s="13"/>
      <c r="CT424" s="442"/>
      <c r="CY424" s="443"/>
      <c r="CZ424" s="443"/>
      <c r="DA424" s="13"/>
      <c r="DB424" s="442"/>
      <c r="DG424" s="443"/>
      <c r="DH424" s="443"/>
      <c r="DI424" s="13"/>
      <c r="DJ424" s="442"/>
      <c r="DO424" s="443"/>
      <c r="DP424" s="443"/>
      <c r="DQ424" s="13"/>
      <c r="DR424" s="442"/>
      <c r="DW424" s="443"/>
      <c r="DX424" s="443"/>
      <c r="DY424" s="13"/>
      <c r="DZ424" s="442"/>
      <c r="EE424" s="443"/>
      <c r="EF424" s="443"/>
      <c r="EG424" s="13"/>
      <c r="EH424" s="442"/>
      <c r="EM424" s="443"/>
      <c r="EN424" s="443"/>
      <c r="EO424" s="13"/>
      <c r="EP424" s="442"/>
      <c r="EU424" s="443"/>
      <c r="EV424" s="443"/>
      <c r="EW424" s="13"/>
      <c r="EX424" s="442"/>
      <c r="FC424" s="443"/>
      <c r="FD424" s="443"/>
      <c r="FE424" s="13"/>
      <c r="FF424" s="442"/>
      <c r="FK424" s="443"/>
      <c r="FL424" s="443"/>
      <c r="FM424" s="13"/>
      <c r="FN424" s="442"/>
    </row>
    <row r="425" spans="2:170" ht="13">
      <c r="B425" s="442"/>
      <c r="G425" s="443"/>
      <c r="H425" s="443"/>
      <c r="I425" s="13"/>
      <c r="J425" s="442"/>
      <c r="O425" s="443"/>
      <c r="P425" s="443"/>
      <c r="Q425" s="13"/>
      <c r="R425" s="442"/>
      <c r="W425" s="443"/>
      <c r="X425" s="443"/>
      <c r="Y425" s="13"/>
      <c r="Z425" s="442"/>
      <c r="AE425" s="443"/>
      <c r="AF425" s="443"/>
      <c r="AG425" s="13"/>
      <c r="AH425" s="442"/>
      <c r="AM425" s="443"/>
      <c r="AN425" s="443"/>
      <c r="AO425" s="13"/>
      <c r="AP425" s="442"/>
      <c r="AU425" s="443"/>
      <c r="AV425" s="443"/>
      <c r="AW425" s="13"/>
      <c r="AX425" s="442"/>
      <c r="BC425" s="443"/>
      <c r="BD425" s="443"/>
      <c r="BE425" s="13"/>
      <c r="BF425" s="442"/>
      <c r="BK425" s="443"/>
      <c r="BL425" s="443"/>
      <c r="BM425" s="13"/>
      <c r="BN425" s="442"/>
      <c r="BS425" s="443"/>
      <c r="BT425" s="443"/>
      <c r="BU425" s="13"/>
      <c r="BV425" s="442"/>
      <c r="CA425" s="443"/>
      <c r="CB425" s="443"/>
      <c r="CC425" s="13"/>
      <c r="CD425" s="442"/>
      <c r="CI425" s="443"/>
      <c r="CJ425" s="443"/>
      <c r="CK425" s="13"/>
      <c r="CL425" s="442"/>
      <c r="CQ425" s="443"/>
      <c r="CR425" s="443"/>
      <c r="CS425" s="13"/>
      <c r="CT425" s="442"/>
      <c r="CY425" s="443"/>
      <c r="CZ425" s="443"/>
      <c r="DA425" s="13"/>
      <c r="DB425" s="442"/>
      <c r="DG425" s="443"/>
      <c r="DH425" s="443"/>
      <c r="DI425" s="13"/>
      <c r="DJ425" s="442"/>
      <c r="DO425" s="443"/>
      <c r="DP425" s="443"/>
      <c r="DQ425" s="13"/>
      <c r="DR425" s="442"/>
      <c r="DW425" s="443"/>
      <c r="DX425" s="443"/>
      <c r="DY425" s="13"/>
      <c r="DZ425" s="442"/>
      <c r="EE425" s="443"/>
      <c r="EF425" s="443"/>
      <c r="EG425" s="13"/>
      <c r="EH425" s="442"/>
      <c r="EM425" s="443"/>
      <c r="EN425" s="443"/>
      <c r="EO425" s="13"/>
      <c r="EP425" s="442"/>
      <c r="EU425" s="443"/>
      <c r="EV425" s="443"/>
      <c r="EW425" s="13"/>
      <c r="EX425" s="442"/>
      <c r="FC425" s="443"/>
      <c r="FD425" s="443"/>
      <c r="FE425" s="13"/>
      <c r="FF425" s="442"/>
      <c r="FK425" s="443"/>
      <c r="FL425" s="443"/>
      <c r="FM425" s="13"/>
      <c r="FN425" s="442"/>
    </row>
    <row r="426" spans="2:170" ht="13">
      <c r="B426" s="442"/>
      <c r="G426" s="443"/>
      <c r="H426" s="443"/>
      <c r="I426" s="13"/>
      <c r="J426" s="442"/>
      <c r="O426" s="443"/>
      <c r="P426" s="443"/>
      <c r="Q426" s="13"/>
      <c r="R426" s="442"/>
      <c r="W426" s="443"/>
      <c r="X426" s="443"/>
      <c r="Y426" s="13"/>
      <c r="Z426" s="442"/>
      <c r="AE426" s="443"/>
      <c r="AF426" s="443"/>
      <c r="AG426" s="13"/>
      <c r="AH426" s="442"/>
      <c r="AM426" s="443"/>
      <c r="AN426" s="443"/>
      <c r="AO426" s="13"/>
      <c r="AP426" s="442"/>
      <c r="AU426" s="443"/>
      <c r="AV426" s="443"/>
      <c r="AW426" s="13"/>
      <c r="AX426" s="442"/>
      <c r="BC426" s="443"/>
      <c r="BD426" s="443"/>
      <c r="BE426" s="13"/>
      <c r="BF426" s="442"/>
      <c r="BK426" s="443"/>
      <c r="BL426" s="443"/>
      <c r="BM426" s="13"/>
      <c r="BN426" s="442"/>
      <c r="BS426" s="443"/>
      <c r="BT426" s="443"/>
      <c r="BU426" s="13"/>
      <c r="BV426" s="442"/>
      <c r="CA426" s="443"/>
      <c r="CB426" s="443"/>
      <c r="CC426" s="13"/>
      <c r="CD426" s="442"/>
      <c r="CI426" s="443"/>
      <c r="CJ426" s="443"/>
      <c r="CK426" s="13"/>
      <c r="CL426" s="442"/>
      <c r="CQ426" s="443"/>
      <c r="CR426" s="443"/>
      <c r="CS426" s="13"/>
      <c r="CT426" s="442"/>
      <c r="CY426" s="443"/>
      <c r="CZ426" s="443"/>
      <c r="DA426" s="13"/>
      <c r="DB426" s="442"/>
      <c r="DG426" s="443"/>
      <c r="DH426" s="443"/>
      <c r="DI426" s="13"/>
      <c r="DJ426" s="442"/>
      <c r="DO426" s="443"/>
      <c r="DP426" s="443"/>
      <c r="DQ426" s="13"/>
      <c r="DR426" s="442"/>
      <c r="DW426" s="443"/>
      <c r="DX426" s="443"/>
      <c r="DY426" s="13"/>
      <c r="DZ426" s="442"/>
      <c r="EE426" s="443"/>
      <c r="EF426" s="443"/>
      <c r="EG426" s="13"/>
      <c r="EH426" s="442"/>
      <c r="EM426" s="443"/>
      <c r="EN426" s="443"/>
      <c r="EO426" s="13"/>
      <c r="EP426" s="442"/>
      <c r="EU426" s="443"/>
      <c r="EV426" s="443"/>
      <c r="EW426" s="13"/>
      <c r="EX426" s="442"/>
      <c r="FC426" s="443"/>
      <c r="FD426" s="443"/>
      <c r="FE426" s="13"/>
      <c r="FF426" s="442"/>
      <c r="FK426" s="443"/>
      <c r="FL426" s="443"/>
      <c r="FM426" s="13"/>
      <c r="FN426" s="442"/>
    </row>
    <row r="427" spans="2:170" ht="13">
      <c r="B427" s="442"/>
      <c r="G427" s="443"/>
      <c r="H427" s="443"/>
      <c r="I427" s="13"/>
      <c r="J427" s="442"/>
      <c r="O427" s="443"/>
      <c r="P427" s="443"/>
      <c r="Q427" s="13"/>
      <c r="R427" s="442"/>
      <c r="W427" s="443"/>
      <c r="X427" s="443"/>
      <c r="Y427" s="13"/>
      <c r="Z427" s="442"/>
      <c r="AE427" s="443"/>
      <c r="AF427" s="443"/>
      <c r="AG427" s="13"/>
      <c r="AH427" s="442"/>
      <c r="AM427" s="443"/>
      <c r="AN427" s="443"/>
      <c r="AO427" s="13"/>
      <c r="AP427" s="442"/>
      <c r="AU427" s="443"/>
      <c r="AV427" s="443"/>
      <c r="AW427" s="13"/>
      <c r="AX427" s="442"/>
      <c r="BC427" s="443"/>
      <c r="BD427" s="443"/>
      <c r="BE427" s="13"/>
      <c r="BF427" s="442"/>
      <c r="BK427" s="443"/>
      <c r="BL427" s="443"/>
      <c r="BM427" s="13"/>
      <c r="BN427" s="442"/>
      <c r="BS427" s="443"/>
      <c r="BT427" s="443"/>
      <c r="BU427" s="13"/>
      <c r="BV427" s="442"/>
      <c r="CA427" s="443"/>
      <c r="CB427" s="443"/>
      <c r="CC427" s="13"/>
      <c r="CD427" s="442"/>
      <c r="CI427" s="443"/>
      <c r="CJ427" s="443"/>
      <c r="CK427" s="13"/>
      <c r="CL427" s="442"/>
      <c r="CQ427" s="443"/>
      <c r="CR427" s="443"/>
      <c r="CS427" s="13"/>
      <c r="CT427" s="442"/>
      <c r="CY427" s="443"/>
      <c r="CZ427" s="443"/>
      <c r="DA427" s="13"/>
      <c r="DB427" s="442"/>
      <c r="DG427" s="443"/>
      <c r="DH427" s="443"/>
      <c r="DI427" s="13"/>
      <c r="DJ427" s="442"/>
      <c r="DO427" s="443"/>
      <c r="DP427" s="443"/>
      <c r="DQ427" s="13"/>
      <c r="DR427" s="442"/>
      <c r="DW427" s="443"/>
      <c r="DX427" s="443"/>
      <c r="DY427" s="13"/>
      <c r="DZ427" s="442"/>
      <c r="EE427" s="443"/>
      <c r="EF427" s="443"/>
      <c r="EG427" s="13"/>
      <c r="EH427" s="442"/>
      <c r="EM427" s="443"/>
      <c r="EN427" s="443"/>
      <c r="EO427" s="13"/>
      <c r="EP427" s="442"/>
      <c r="EU427" s="443"/>
      <c r="EV427" s="443"/>
      <c r="EW427" s="13"/>
      <c r="EX427" s="442"/>
      <c r="FC427" s="443"/>
      <c r="FD427" s="443"/>
      <c r="FE427" s="13"/>
      <c r="FF427" s="442"/>
      <c r="FK427" s="443"/>
      <c r="FL427" s="443"/>
      <c r="FM427" s="13"/>
      <c r="FN427" s="442"/>
    </row>
    <row r="428" spans="2:170" ht="13">
      <c r="B428" s="442"/>
      <c r="G428" s="443"/>
      <c r="H428" s="443"/>
      <c r="I428" s="13"/>
      <c r="J428" s="442"/>
      <c r="O428" s="443"/>
      <c r="P428" s="443"/>
      <c r="Q428" s="13"/>
      <c r="R428" s="442"/>
      <c r="W428" s="443"/>
      <c r="X428" s="443"/>
      <c r="Y428" s="13"/>
      <c r="Z428" s="442"/>
      <c r="AE428" s="443"/>
      <c r="AF428" s="443"/>
      <c r="AG428" s="13"/>
      <c r="AH428" s="442"/>
      <c r="AM428" s="443"/>
      <c r="AN428" s="443"/>
      <c r="AO428" s="13"/>
      <c r="AP428" s="442"/>
      <c r="AU428" s="443"/>
      <c r="AV428" s="443"/>
      <c r="AW428" s="13"/>
      <c r="AX428" s="442"/>
      <c r="BC428" s="443"/>
      <c r="BD428" s="443"/>
      <c r="BE428" s="13"/>
      <c r="BF428" s="442"/>
      <c r="BK428" s="443"/>
      <c r="BL428" s="443"/>
      <c r="BM428" s="13"/>
      <c r="BN428" s="442"/>
      <c r="BS428" s="443"/>
      <c r="BT428" s="443"/>
      <c r="BU428" s="13"/>
      <c r="BV428" s="442"/>
      <c r="CA428" s="443"/>
      <c r="CB428" s="443"/>
      <c r="CC428" s="13"/>
      <c r="CD428" s="442"/>
      <c r="CI428" s="443"/>
      <c r="CJ428" s="443"/>
      <c r="CK428" s="13"/>
      <c r="CL428" s="442"/>
      <c r="CQ428" s="443"/>
      <c r="CR428" s="443"/>
      <c r="CS428" s="13"/>
      <c r="CT428" s="442"/>
      <c r="CY428" s="443"/>
      <c r="CZ428" s="443"/>
      <c r="DA428" s="13"/>
      <c r="DB428" s="442"/>
      <c r="DG428" s="443"/>
      <c r="DH428" s="443"/>
      <c r="DI428" s="13"/>
      <c r="DJ428" s="442"/>
      <c r="DO428" s="443"/>
      <c r="DP428" s="443"/>
      <c r="DQ428" s="13"/>
      <c r="DR428" s="442"/>
      <c r="DW428" s="443"/>
      <c r="DX428" s="443"/>
      <c r="DY428" s="13"/>
      <c r="DZ428" s="442"/>
      <c r="EE428" s="443"/>
      <c r="EF428" s="443"/>
      <c r="EG428" s="13"/>
      <c r="EH428" s="442"/>
      <c r="EM428" s="443"/>
      <c r="EN428" s="443"/>
      <c r="EO428" s="13"/>
      <c r="EP428" s="442"/>
      <c r="EU428" s="443"/>
      <c r="EV428" s="443"/>
      <c r="EW428" s="13"/>
      <c r="EX428" s="442"/>
      <c r="FC428" s="443"/>
      <c r="FD428" s="443"/>
      <c r="FE428" s="13"/>
      <c r="FF428" s="442"/>
      <c r="FK428" s="443"/>
      <c r="FL428" s="443"/>
      <c r="FM428" s="13"/>
      <c r="FN428" s="442"/>
    </row>
    <row r="429" spans="2:170" ht="13">
      <c r="B429" s="442"/>
      <c r="G429" s="443"/>
      <c r="H429" s="443"/>
      <c r="I429" s="13"/>
      <c r="J429" s="442"/>
      <c r="O429" s="443"/>
      <c r="P429" s="443"/>
      <c r="Q429" s="13"/>
      <c r="R429" s="442"/>
      <c r="W429" s="443"/>
      <c r="X429" s="443"/>
      <c r="Y429" s="13"/>
      <c r="Z429" s="442"/>
      <c r="AE429" s="443"/>
      <c r="AF429" s="443"/>
      <c r="AG429" s="13"/>
      <c r="AH429" s="442"/>
      <c r="AM429" s="443"/>
      <c r="AN429" s="443"/>
      <c r="AO429" s="13"/>
      <c r="AP429" s="442"/>
      <c r="AU429" s="443"/>
      <c r="AV429" s="443"/>
      <c r="AW429" s="13"/>
      <c r="AX429" s="442"/>
      <c r="BC429" s="443"/>
      <c r="BD429" s="443"/>
      <c r="BE429" s="13"/>
      <c r="BF429" s="442"/>
      <c r="BK429" s="443"/>
      <c r="BL429" s="443"/>
      <c r="BM429" s="13"/>
      <c r="BN429" s="442"/>
      <c r="BS429" s="443"/>
      <c r="BT429" s="443"/>
      <c r="BU429" s="13"/>
      <c r="BV429" s="442"/>
      <c r="CA429" s="443"/>
      <c r="CB429" s="443"/>
      <c r="CC429" s="13"/>
      <c r="CD429" s="442"/>
      <c r="CI429" s="443"/>
      <c r="CJ429" s="443"/>
      <c r="CK429" s="13"/>
      <c r="CL429" s="442"/>
      <c r="CQ429" s="443"/>
      <c r="CR429" s="443"/>
      <c r="CS429" s="13"/>
      <c r="CT429" s="442"/>
      <c r="CY429" s="443"/>
      <c r="CZ429" s="443"/>
      <c r="DA429" s="13"/>
      <c r="DB429" s="442"/>
      <c r="DG429" s="443"/>
      <c r="DH429" s="443"/>
      <c r="DI429" s="13"/>
      <c r="DJ429" s="442"/>
      <c r="DO429" s="443"/>
      <c r="DP429" s="443"/>
      <c r="DQ429" s="13"/>
      <c r="DR429" s="442"/>
      <c r="DW429" s="443"/>
      <c r="DX429" s="443"/>
      <c r="DY429" s="13"/>
      <c r="DZ429" s="442"/>
      <c r="EE429" s="443"/>
      <c r="EF429" s="443"/>
      <c r="EG429" s="13"/>
      <c r="EH429" s="442"/>
      <c r="EM429" s="443"/>
      <c r="EN429" s="443"/>
      <c r="EO429" s="13"/>
      <c r="EP429" s="442"/>
      <c r="EU429" s="443"/>
      <c r="EV429" s="443"/>
      <c r="EW429" s="13"/>
      <c r="EX429" s="442"/>
      <c r="FC429" s="443"/>
      <c r="FD429" s="443"/>
      <c r="FE429" s="13"/>
      <c r="FF429" s="442"/>
      <c r="FK429" s="443"/>
      <c r="FL429" s="443"/>
      <c r="FM429" s="13"/>
      <c r="FN429" s="442"/>
    </row>
    <row r="430" spans="2:170" ht="13">
      <c r="B430" s="442"/>
      <c r="G430" s="443"/>
      <c r="H430" s="443"/>
      <c r="I430" s="13"/>
      <c r="J430" s="442"/>
      <c r="O430" s="443"/>
      <c r="P430" s="443"/>
      <c r="Q430" s="13"/>
      <c r="R430" s="442"/>
      <c r="W430" s="443"/>
      <c r="X430" s="443"/>
      <c r="Y430" s="13"/>
      <c r="Z430" s="442"/>
      <c r="AE430" s="443"/>
      <c r="AF430" s="443"/>
      <c r="AG430" s="13"/>
      <c r="AH430" s="442"/>
      <c r="AM430" s="443"/>
      <c r="AN430" s="443"/>
      <c r="AO430" s="13"/>
      <c r="AP430" s="442"/>
      <c r="AU430" s="443"/>
      <c r="AV430" s="443"/>
      <c r="AW430" s="13"/>
      <c r="AX430" s="442"/>
      <c r="BC430" s="443"/>
      <c r="BD430" s="443"/>
      <c r="BE430" s="13"/>
      <c r="BF430" s="442"/>
      <c r="BK430" s="443"/>
      <c r="BL430" s="443"/>
      <c r="BM430" s="13"/>
      <c r="BN430" s="442"/>
      <c r="BS430" s="443"/>
      <c r="BT430" s="443"/>
      <c r="BU430" s="13"/>
      <c r="BV430" s="442"/>
      <c r="CA430" s="443"/>
      <c r="CB430" s="443"/>
      <c r="CC430" s="13"/>
      <c r="CD430" s="442"/>
      <c r="CI430" s="443"/>
      <c r="CJ430" s="443"/>
      <c r="CK430" s="13"/>
      <c r="CL430" s="442"/>
      <c r="CQ430" s="443"/>
      <c r="CR430" s="443"/>
      <c r="CS430" s="13"/>
      <c r="CT430" s="442"/>
      <c r="CY430" s="443"/>
      <c r="CZ430" s="443"/>
      <c r="DA430" s="13"/>
      <c r="DB430" s="442"/>
      <c r="DG430" s="443"/>
      <c r="DH430" s="443"/>
      <c r="DI430" s="13"/>
      <c r="DJ430" s="442"/>
      <c r="DO430" s="443"/>
      <c r="DP430" s="443"/>
      <c r="DQ430" s="13"/>
      <c r="DR430" s="442"/>
      <c r="DW430" s="443"/>
      <c r="DX430" s="443"/>
      <c r="DY430" s="13"/>
      <c r="DZ430" s="442"/>
      <c r="EE430" s="443"/>
      <c r="EF430" s="443"/>
      <c r="EG430" s="13"/>
      <c r="EH430" s="442"/>
      <c r="EM430" s="443"/>
      <c r="EN430" s="443"/>
      <c r="EO430" s="13"/>
      <c r="EP430" s="442"/>
      <c r="EU430" s="443"/>
      <c r="EV430" s="443"/>
      <c r="EW430" s="13"/>
      <c r="EX430" s="442"/>
      <c r="FC430" s="443"/>
      <c r="FD430" s="443"/>
      <c r="FE430" s="13"/>
      <c r="FF430" s="442"/>
      <c r="FK430" s="443"/>
      <c r="FL430" s="443"/>
      <c r="FM430" s="13"/>
      <c r="FN430" s="442"/>
    </row>
    <row r="431" spans="2:170" ht="13">
      <c r="B431" s="442"/>
      <c r="G431" s="443"/>
      <c r="H431" s="443"/>
      <c r="I431" s="13"/>
      <c r="J431" s="442"/>
      <c r="O431" s="443"/>
      <c r="P431" s="443"/>
      <c r="Q431" s="13"/>
      <c r="R431" s="442"/>
      <c r="W431" s="443"/>
      <c r="X431" s="443"/>
      <c r="Y431" s="13"/>
      <c r="Z431" s="442"/>
      <c r="AE431" s="443"/>
      <c r="AF431" s="443"/>
      <c r="AG431" s="13"/>
      <c r="AH431" s="442"/>
      <c r="AM431" s="443"/>
      <c r="AN431" s="443"/>
      <c r="AO431" s="13"/>
      <c r="AP431" s="442"/>
      <c r="AU431" s="443"/>
      <c r="AV431" s="443"/>
      <c r="AW431" s="13"/>
      <c r="AX431" s="442"/>
      <c r="BC431" s="443"/>
      <c r="BD431" s="443"/>
      <c r="BE431" s="13"/>
      <c r="BF431" s="442"/>
      <c r="BK431" s="443"/>
      <c r="BL431" s="443"/>
      <c r="BM431" s="13"/>
      <c r="BN431" s="442"/>
      <c r="BS431" s="443"/>
      <c r="BT431" s="443"/>
      <c r="BU431" s="13"/>
      <c r="BV431" s="442"/>
      <c r="CA431" s="443"/>
      <c r="CB431" s="443"/>
      <c r="CC431" s="13"/>
      <c r="CD431" s="442"/>
      <c r="CI431" s="443"/>
      <c r="CJ431" s="443"/>
      <c r="CK431" s="13"/>
      <c r="CL431" s="442"/>
      <c r="CQ431" s="443"/>
      <c r="CR431" s="443"/>
      <c r="CS431" s="13"/>
      <c r="CT431" s="442"/>
      <c r="CY431" s="443"/>
      <c r="CZ431" s="443"/>
      <c r="DA431" s="13"/>
      <c r="DB431" s="442"/>
      <c r="DG431" s="443"/>
      <c r="DH431" s="443"/>
      <c r="DI431" s="13"/>
      <c r="DJ431" s="442"/>
      <c r="DO431" s="443"/>
      <c r="DP431" s="443"/>
      <c r="DQ431" s="13"/>
      <c r="DR431" s="442"/>
      <c r="DW431" s="443"/>
      <c r="DX431" s="443"/>
      <c r="DY431" s="13"/>
      <c r="DZ431" s="442"/>
      <c r="EE431" s="443"/>
      <c r="EF431" s="443"/>
      <c r="EG431" s="13"/>
      <c r="EH431" s="442"/>
      <c r="EM431" s="443"/>
      <c r="EN431" s="443"/>
      <c r="EO431" s="13"/>
      <c r="EP431" s="442"/>
      <c r="EU431" s="443"/>
      <c r="EV431" s="443"/>
      <c r="EW431" s="13"/>
      <c r="EX431" s="442"/>
      <c r="FC431" s="443"/>
      <c r="FD431" s="443"/>
      <c r="FE431" s="13"/>
      <c r="FF431" s="442"/>
      <c r="FK431" s="443"/>
      <c r="FL431" s="443"/>
      <c r="FM431" s="13"/>
      <c r="FN431" s="442"/>
    </row>
    <row r="432" spans="2:170" ht="13">
      <c r="B432" s="442"/>
      <c r="G432" s="443"/>
      <c r="H432" s="443"/>
      <c r="I432" s="13"/>
      <c r="J432" s="442"/>
      <c r="O432" s="443"/>
      <c r="P432" s="443"/>
      <c r="Q432" s="13"/>
      <c r="R432" s="442"/>
      <c r="W432" s="443"/>
      <c r="X432" s="443"/>
      <c r="Y432" s="13"/>
      <c r="Z432" s="442"/>
      <c r="AE432" s="443"/>
      <c r="AF432" s="443"/>
      <c r="AG432" s="13"/>
      <c r="AH432" s="442"/>
      <c r="AM432" s="443"/>
      <c r="AN432" s="443"/>
      <c r="AO432" s="13"/>
      <c r="AP432" s="442"/>
      <c r="AU432" s="443"/>
      <c r="AV432" s="443"/>
      <c r="AW432" s="13"/>
      <c r="AX432" s="442"/>
      <c r="BC432" s="443"/>
      <c r="BD432" s="443"/>
      <c r="BE432" s="13"/>
      <c r="BF432" s="442"/>
      <c r="BK432" s="443"/>
      <c r="BL432" s="443"/>
      <c r="BM432" s="13"/>
      <c r="BN432" s="442"/>
      <c r="BS432" s="443"/>
      <c r="BT432" s="443"/>
      <c r="BU432" s="13"/>
      <c r="BV432" s="442"/>
      <c r="CA432" s="443"/>
      <c r="CB432" s="443"/>
      <c r="CC432" s="13"/>
      <c r="CD432" s="442"/>
      <c r="CI432" s="443"/>
      <c r="CJ432" s="443"/>
      <c r="CK432" s="13"/>
      <c r="CL432" s="442"/>
      <c r="CQ432" s="443"/>
      <c r="CR432" s="443"/>
      <c r="CS432" s="13"/>
      <c r="CT432" s="442"/>
      <c r="CY432" s="443"/>
      <c r="CZ432" s="443"/>
      <c r="DA432" s="13"/>
      <c r="DB432" s="442"/>
      <c r="DG432" s="443"/>
      <c r="DH432" s="443"/>
      <c r="DI432" s="13"/>
      <c r="DJ432" s="442"/>
      <c r="DO432" s="443"/>
      <c r="DP432" s="443"/>
      <c r="DQ432" s="13"/>
      <c r="DR432" s="442"/>
      <c r="DW432" s="443"/>
      <c r="DX432" s="443"/>
      <c r="DY432" s="13"/>
      <c r="DZ432" s="442"/>
      <c r="EE432" s="443"/>
      <c r="EF432" s="443"/>
      <c r="EG432" s="13"/>
      <c r="EH432" s="442"/>
      <c r="EM432" s="443"/>
      <c r="EN432" s="443"/>
      <c r="EO432" s="13"/>
      <c r="EP432" s="442"/>
      <c r="EU432" s="443"/>
      <c r="EV432" s="443"/>
      <c r="EW432" s="13"/>
      <c r="EX432" s="442"/>
      <c r="FC432" s="443"/>
      <c r="FD432" s="443"/>
      <c r="FE432" s="13"/>
      <c r="FF432" s="442"/>
      <c r="FK432" s="443"/>
      <c r="FL432" s="443"/>
      <c r="FM432" s="13"/>
      <c r="FN432" s="442"/>
    </row>
    <row r="433" spans="2:170" ht="13">
      <c r="B433" s="442"/>
      <c r="G433" s="443"/>
      <c r="H433" s="443"/>
      <c r="I433" s="13"/>
      <c r="J433" s="442"/>
      <c r="O433" s="443"/>
      <c r="P433" s="443"/>
      <c r="Q433" s="13"/>
      <c r="R433" s="442"/>
      <c r="W433" s="443"/>
      <c r="X433" s="443"/>
      <c r="Y433" s="13"/>
      <c r="Z433" s="442"/>
      <c r="AE433" s="443"/>
      <c r="AF433" s="443"/>
      <c r="AG433" s="13"/>
      <c r="AH433" s="442"/>
      <c r="AM433" s="443"/>
      <c r="AN433" s="443"/>
      <c r="AO433" s="13"/>
      <c r="AP433" s="442"/>
      <c r="AU433" s="443"/>
      <c r="AV433" s="443"/>
      <c r="AW433" s="13"/>
      <c r="AX433" s="442"/>
      <c r="BC433" s="443"/>
      <c r="BD433" s="443"/>
      <c r="BE433" s="13"/>
      <c r="BF433" s="442"/>
      <c r="BK433" s="443"/>
      <c r="BL433" s="443"/>
      <c r="BM433" s="13"/>
      <c r="BN433" s="442"/>
      <c r="BS433" s="443"/>
      <c r="BT433" s="443"/>
      <c r="BU433" s="13"/>
      <c r="BV433" s="442"/>
      <c r="CA433" s="443"/>
      <c r="CB433" s="443"/>
      <c r="CC433" s="13"/>
      <c r="CD433" s="442"/>
      <c r="CI433" s="443"/>
      <c r="CJ433" s="443"/>
      <c r="CK433" s="13"/>
      <c r="CL433" s="442"/>
      <c r="CQ433" s="443"/>
      <c r="CR433" s="443"/>
      <c r="CS433" s="13"/>
      <c r="CT433" s="442"/>
      <c r="CY433" s="443"/>
      <c r="CZ433" s="443"/>
      <c r="DA433" s="13"/>
      <c r="DB433" s="442"/>
      <c r="DG433" s="443"/>
      <c r="DH433" s="443"/>
      <c r="DI433" s="13"/>
      <c r="DJ433" s="442"/>
      <c r="DO433" s="443"/>
      <c r="DP433" s="443"/>
      <c r="DQ433" s="13"/>
      <c r="DR433" s="442"/>
      <c r="DW433" s="443"/>
      <c r="DX433" s="443"/>
      <c r="DY433" s="13"/>
      <c r="DZ433" s="442"/>
      <c r="EE433" s="443"/>
      <c r="EF433" s="443"/>
      <c r="EG433" s="13"/>
      <c r="EH433" s="442"/>
      <c r="EM433" s="443"/>
      <c r="EN433" s="443"/>
      <c r="EO433" s="13"/>
      <c r="EP433" s="442"/>
      <c r="EU433" s="443"/>
      <c r="EV433" s="443"/>
      <c r="EW433" s="13"/>
      <c r="EX433" s="442"/>
      <c r="FC433" s="443"/>
      <c r="FD433" s="443"/>
      <c r="FE433" s="13"/>
      <c r="FF433" s="442"/>
      <c r="FK433" s="443"/>
      <c r="FL433" s="443"/>
      <c r="FM433" s="13"/>
      <c r="FN433" s="442"/>
    </row>
    <row r="434" spans="2:170" ht="13">
      <c r="B434" s="442"/>
      <c r="G434" s="443"/>
      <c r="H434" s="443"/>
      <c r="I434" s="13"/>
      <c r="J434" s="442"/>
      <c r="O434" s="443"/>
      <c r="P434" s="443"/>
      <c r="Q434" s="13"/>
      <c r="R434" s="442"/>
      <c r="W434" s="443"/>
      <c r="X434" s="443"/>
      <c r="Y434" s="13"/>
      <c r="Z434" s="442"/>
      <c r="AE434" s="443"/>
      <c r="AF434" s="443"/>
      <c r="AG434" s="13"/>
      <c r="AH434" s="442"/>
      <c r="AM434" s="443"/>
      <c r="AN434" s="443"/>
      <c r="AO434" s="13"/>
      <c r="AP434" s="442"/>
      <c r="AU434" s="443"/>
      <c r="AV434" s="443"/>
      <c r="AW434" s="13"/>
      <c r="AX434" s="442"/>
      <c r="BC434" s="443"/>
      <c r="BD434" s="443"/>
      <c r="BE434" s="13"/>
      <c r="BF434" s="442"/>
      <c r="BK434" s="443"/>
      <c r="BL434" s="443"/>
      <c r="BM434" s="13"/>
      <c r="BN434" s="442"/>
      <c r="BS434" s="443"/>
      <c r="BT434" s="443"/>
      <c r="BU434" s="13"/>
      <c r="BV434" s="442"/>
      <c r="CA434" s="443"/>
      <c r="CB434" s="443"/>
      <c r="CC434" s="13"/>
      <c r="CD434" s="442"/>
      <c r="CI434" s="443"/>
      <c r="CJ434" s="443"/>
      <c r="CK434" s="13"/>
      <c r="CL434" s="442"/>
      <c r="CQ434" s="443"/>
      <c r="CR434" s="443"/>
      <c r="CS434" s="13"/>
      <c r="CT434" s="442"/>
      <c r="CY434" s="443"/>
      <c r="CZ434" s="443"/>
      <c r="DA434" s="13"/>
      <c r="DB434" s="442"/>
      <c r="DG434" s="443"/>
      <c r="DH434" s="443"/>
      <c r="DI434" s="13"/>
      <c r="DJ434" s="442"/>
      <c r="DO434" s="443"/>
      <c r="DP434" s="443"/>
      <c r="DQ434" s="13"/>
      <c r="DR434" s="442"/>
      <c r="DW434" s="443"/>
      <c r="DX434" s="443"/>
      <c r="DY434" s="13"/>
      <c r="DZ434" s="442"/>
      <c r="EE434" s="443"/>
      <c r="EF434" s="443"/>
      <c r="EG434" s="13"/>
      <c r="EH434" s="442"/>
      <c r="EM434" s="443"/>
      <c r="EN434" s="443"/>
      <c r="EO434" s="13"/>
      <c r="EP434" s="442"/>
      <c r="EU434" s="443"/>
      <c r="EV434" s="443"/>
      <c r="EW434" s="13"/>
      <c r="EX434" s="442"/>
      <c r="FC434" s="443"/>
      <c r="FD434" s="443"/>
      <c r="FE434" s="13"/>
      <c r="FF434" s="442"/>
      <c r="FK434" s="443"/>
      <c r="FL434" s="443"/>
      <c r="FM434" s="13"/>
      <c r="FN434" s="442"/>
    </row>
    <row r="435" spans="2:170" ht="13">
      <c r="B435" s="442"/>
      <c r="G435" s="443"/>
      <c r="H435" s="443"/>
      <c r="I435" s="13"/>
      <c r="J435" s="442"/>
      <c r="O435" s="443"/>
      <c r="P435" s="443"/>
      <c r="Q435" s="13"/>
      <c r="R435" s="442"/>
      <c r="W435" s="443"/>
      <c r="X435" s="443"/>
      <c r="Y435" s="13"/>
      <c r="Z435" s="442"/>
      <c r="AE435" s="443"/>
      <c r="AF435" s="443"/>
      <c r="AG435" s="13"/>
      <c r="AH435" s="442"/>
      <c r="AM435" s="443"/>
      <c r="AN435" s="443"/>
      <c r="AO435" s="13"/>
      <c r="AP435" s="442"/>
      <c r="AU435" s="443"/>
      <c r="AV435" s="443"/>
      <c r="AW435" s="13"/>
      <c r="AX435" s="442"/>
      <c r="BC435" s="443"/>
      <c r="BD435" s="443"/>
      <c r="BE435" s="13"/>
      <c r="BF435" s="442"/>
      <c r="BK435" s="443"/>
      <c r="BL435" s="443"/>
      <c r="BM435" s="13"/>
      <c r="BN435" s="442"/>
      <c r="BS435" s="443"/>
      <c r="BT435" s="443"/>
      <c r="BU435" s="13"/>
      <c r="BV435" s="442"/>
      <c r="CA435" s="443"/>
      <c r="CB435" s="443"/>
      <c r="CC435" s="13"/>
      <c r="CD435" s="442"/>
      <c r="CI435" s="443"/>
      <c r="CJ435" s="443"/>
      <c r="CK435" s="13"/>
      <c r="CL435" s="442"/>
      <c r="CQ435" s="443"/>
      <c r="CR435" s="443"/>
      <c r="CS435" s="13"/>
      <c r="CT435" s="442"/>
      <c r="CY435" s="443"/>
      <c r="CZ435" s="443"/>
      <c r="DA435" s="13"/>
      <c r="DB435" s="442"/>
      <c r="DG435" s="443"/>
      <c r="DH435" s="443"/>
      <c r="DI435" s="13"/>
      <c r="DJ435" s="442"/>
      <c r="DO435" s="443"/>
      <c r="DP435" s="443"/>
      <c r="DQ435" s="13"/>
      <c r="DR435" s="442"/>
      <c r="DW435" s="443"/>
      <c r="DX435" s="443"/>
      <c r="DY435" s="13"/>
      <c r="DZ435" s="442"/>
      <c r="EE435" s="443"/>
      <c r="EF435" s="443"/>
      <c r="EG435" s="13"/>
      <c r="EH435" s="442"/>
      <c r="EM435" s="443"/>
      <c r="EN435" s="443"/>
      <c r="EO435" s="13"/>
      <c r="EP435" s="442"/>
      <c r="EU435" s="443"/>
      <c r="EV435" s="443"/>
      <c r="EW435" s="13"/>
      <c r="EX435" s="442"/>
      <c r="FC435" s="443"/>
      <c r="FD435" s="443"/>
      <c r="FE435" s="13"/>
      <c r="FF435" s="442"/>
      <c r="FK435" s="443"/>
      <c r="FL435" s="443"/>
      <c r="FM435" s="13"/>
      <c r="FN435" s="442"/>
    </row>
    <row r="436" spans="2:170" ht="13">
      <c r="B436" s="442"/>
      <c r="G436" s="443"/>
      <c r="H436" s="443"/>
      <c r="I436" s="13"/>
      <c r="J436" s="442"/>
      <c r="O436" s="443"/>
      <c r="P436" s="443"/>
      <c r="Q436" s="13"/>
      <c r="R436" s="442"/>
      <c r="W436" s="443"/>
      <c r="X436" s="443"/>
      <c r="Y436" s="13"/>
      <c r="Z436" s="442"/>
      <c r="AE436" s="443"/>
      <c r="AF436" s="443"/>
      <c r="AG436" s="13"/>
      <c r="AH436" s="442"/>
      <c r="AM436" s="443"/>
      <c r="AN436" s="443"/>
      <c r="AO436" s="13"/>
      <c r="AP436" s="442"/>
      <c r="AU436" s="443"/>
      <c r="AV436" s="443"/>
      <c r="AW436" s="13"/>
      <c r="AX436" s="442"/>
      <c r="BC436" s="443"/>
      <c r="BD436" s="443"/>
      <c r="BE436" s="13"/>
      <c r="BF436" s="442"/>
      <c r="BK436" s="443"/>
      <c r="BL436" s="443"/>
      <c r="BM436" s="13"/>
      <c r="BN436" s="442"/>
      <c r="BS436" s="443"/>
      <c r="BT436" s="443"/>
      <c r="BU436" s="13"/>
      <c r="BV436" s="442"/>
      <c r="CA436" s="443"/>
      <c r="CB436" s="443"/>
      <c r="CC436" s="13"/>
      <c r="CD436" s="442"/>
      <c r="CI436" s="443"/>
      <c r="CJ436" s="443"/>
      <c r="CK436" s="13"/>
      <c r="CL436" s="442"/>
      <c r="CQ436" s="443"/>
      <c r="CR436" s="443"/>
      <c r="CS436" s="13"/>
      <c r="CT436" s="442"/>
      <c r="CY436" s="443"/>
      <c r="CZ436" s="443"/>
      <c r="DA436" s="13"/>
      <c r="DB436" s="442"/>
      <c r="DG436" s="443"/>
      <c r="DH436" s="443"/>
      <c r="DI436" s="13"/>
      <c r="DJ436" s="442"/>
      <c r="DO436" s="443"/>
      <c r="DP436" s="443"/>
      <c r="DQ436" s="13"/>
      <c r="DR436" s="442"/>
      <c r="DW436" s="443"/>
      <c r="DX436" s="443"/>
      <c r="DY436" s="13"/>
      <c r="DZ436" s="442"/>
      <c r="EE436" s="443"/>
      <c r="EF436" s="443"/>
      <c r="EG436" s="13"/>
      <c r="EH436" s="442"/>
      <c r="EM436" s="443"/>
      <c r="EN436" s="443"/>
      <c r="EO436" s="13"/>
      <c r="EP436" s="442"/>
      <c r="EU436" s="443"/>
      <c r="EV436" s="443"/>
      <c r="EW436" s="13"/>
      <c r="EX436" s="442"/>
      <c r="FC436" s="443"/>
      <c r="FD436" s="443"/>
      <c r="FE436" s="13"/>
      <c r="FF436" s="442"/>
      <c r="FK436" s="443"/>
      <c r="FL436" s="443"/>
      <c r="FM436" s="13"/>
      <c r="FN436" s="442"/>
    </row>
    <row r="437" spans="2:170" ht="13">
      <c r="B437" s="442"/>
      <c r="G437" s="443"/>
      <c r="H437" s="443"/>
      <c r="I437" s="13"/>
      <c r="J437" s="442"/>
      <c r="O437" s="443"/>
      <c r="P437" s="443"/>
      <c r="Q437" s="13"/>
      <c r="R437" s="442"/>
      <c r="W437" s="443"/>
      <c r="X437" s="443"/>
      <c r="Y437" s="13"/>
      <c r="Z437" s="442"/>
      <c r="AE437" s="443"/>
      <c r="AF437" s="443"/>
      <c r="AG437" s="13"/>
      <c r="AH437" s="442"/>
      <c r="AM437" s="443"/>
      <c r="AN437" s="443"/>
      <c r="AO437" s="13"/>
      <c r="AP437" s="442"/>
      <c r="AU437" s="443"/>
      <c r="AV437" s="443"/>
      <c r="AW437" s="13"/>
      <c r="AX437" s="442"/>
      <c r="BC437" s="443"/>
      <c r="BD437" s="443"/>
      <c r="BE437" s="13"/>
      <c r="BF437" s="442"/>
      <c r="BK437" s="443"/>
      <c r="BL437" s="443"/>
      <c r="BM437" s="13"/>
      <c r="BN437" s="442"/>
      <c r="BS437" s="443"/>
      <c r="BT437" s="443"/>
      <c r="BU437" s="13"/>
      <c r="BV437" s="442"/>
      <c r="CA437" s="443"/>
      <c r="CB437" s="443"/>
      <c r="CC437" s="13"/>
      <c r="CD437" s="442"/>
      <c r="CI437" s="443"/>
      <c r="CJ437" s="443"/>
      <c r="CK437" s="13"/>
      <c r="CL437" s="442"/>
      <c r="CQ437" s="443"/>
      <c r="CR437" s="443"/>
      <c r="CS437" s="13"/>
      <c r="CT437" s="442"/>
      <c r="CY437" s="443"/>
      <c r="CZ437" s="443"/>
      <c r="DA437" s="13"/>
      <c r="DB437" s="442"/>
      <c r="DG437" s="443"/>
      <c r="DH437" s="443"/>
      <c r="DI437" s="13"/>
      <c r="DJ437" s="442"/>
      <c r="DO437" s="443"/>
      <c r="DP437" s="443"/>
      <c r="DQ437" s="13"/>
      <c r="DR437" s="442"/>
      <c r="DW437" s="443"/>
      <c r="DX437" s="443"/>
      <c r="DY437" s="13"/>
      <c r="DZ437" s="442"/>
      <c r="EE437" s="443"/>
      <c r="EF437" s="443"/>
      <c r="EG437" s="13"/>
      <c r="EH437" s="442"/>
      <c r="EM437" s="443"/>
      <c r="EN437" s="443"/>
      <c r="EO437" s="13"/>
      <c r="EP437" s="442"/>
      <c r="EU437" s="443"/>
      <c r="EV437" s="443"/>
      <c r="EW437" s="13"/>
      <c r="EX437" s="442"/>
      <c r="FC437" s="443"/>
      <c r="FD437" s="443"/>
      <c r="FE437" s="13"/>
      <c r="FF437" s="442"/>
      <c r="FK437" s="443"/>
      <c r="FL437" s="443"/>
      <c r="FM437" s="13"/>
      <c r="FN437" s="442"/>
    </row>
    <row r="438" spans="2:170" ht="13">
      <c r="B438" s="442"/>
      <c r="G438" s="443"/>
      <c r="H438" s="443"/>
      <c r="I438" s="13"/>
      <c r="J438" s="442"/>
      <c r="O438" s="443"/>
      <c r="P438" s="443"/>
      <c r="Q438" s="13"/>
      <c r="R438" s="442"/>
      <c r="W438" s="443"/>
      <c r="X438" s="443"/>
      <c r="Y438" s="13"/>
      <c r="Z438" s="442"/>
      <c r="AE438" s="443"/>
      <c r="AF438" s="443"/>
      <c r="AG438" s="13"/>
      <c r="AH438" s="442"/>
      <c r="AM438" s="443"/>
      <c r="AN438" s="443"/>
      <c r="AO438" s="13"/>
      <c r="AP438" s="442"/>
      <c r="AU438" s="443"/>
      <c r="AV438" s="443"/>
      <c r="AW438" s="13"/>
      <c r="AX438" s="442"/>
      <c r="BC438" s="443"/>
      <c r="BD438" s="443"/>
      <c r="BE438" s="13"/>
      <c r="BF438" s="442"/>
      <c r="BK438" s="443"/>
      <c r="BL438" s="443"/>
      <c r="BM438" s="13"/>
      <c r="BN438" s="442"/>
      <c r="BS438" s="443"/>
      <c r="BT438" s="443"/>
      <c r="BU438" s="13"/>
      <c r="BV438" s="442"/>
      <c r="CA438" s="443"/>
      <c r="CB438" s="443"/>
      <c r="CC438" s="13"/>
      <c r="CD438" s="442"/>
      <c r="CI438" s="443"/>
      <c r="CJ438" s="443"/>
      <c r="CK438" s="13"/>
      <c r="CL438" s="442"/>
      <c r="CQ438" s="443"/>
      <c r="CR438" s="443"/>
      <c r="CS438" s="13"/>
      <c r="CT438" s="442"/>
      <c r="CY438" s="443"/>
      <c r="CZ438" s="443"/>
      <c r="DA438" s="13"/>
      <c r="DB438" s="442"/>
      <c r="DG438" s="443"/>
      <c r="DH438" s="443"/>
      <c r="DI438" s="13"/>
      <c r="DJ438" s="442"/>
      <c r="DO438" s="443"/>
      <c r="DP438" s="443"/>
      <c r="DQ438" s="13"/>
      <c r="DR438" s="442"/>
      <c r="DW438" s="443"/>
      <c r="DX438" s="443"/>
      <c r="DY438" s="13"/>
      <c r="DZ438" s="442"/>
      <c r="EE438" s="443"/>
      <c r="EF438" s="443"/>
      <c r="EG438" s="13"/>
      <c r="EH438" s="442"/>
      <c r="EM438" s="443"/>
      <c r="EN438" s="443"/>
      <c r="EO438" s="13"/>
      <c r="EP438" s="442"/>
      <c r="EU438" s="443"/>
      <c r="EV438" s="443"/>
      <c r="EW438" s="13"/>
      <c r="EX438" s="442"/>
      <c r="FC438" s="443"/>
      <c r="FD438" s="443"/>
      <c r="FE438" s="13"/>
      <c r="FF438" s="442"/>
      <c r="FK438" s="443"/>
      <c r="FL438" s="443"/>
      <c r="FM438" s="13"/>
      <c r="FN438" s="442"/>
    </row>
    <row r="439" spans="2:170" ht="13">
      <c r="B439" s="442"/>
      <c r="G439" s="443"/>
      <c r="H439" s="443"/>
      <c r="I439" s="13"/>
      <c r="J439" s="442"/>
      <c r="O439" s="443"/>
      <c r="P439" s="443"/>
      <c r="Q439" s="13"/>
      <c r="R439" s="442"/>
      <c r="W439" s="443"/>
      <c r="X439" s="443"/>
      <c r="Y439" s="13"/>
      <c r="Z439" s="442"/>
      <c r="AE439" s="443"/>
      <c r="AF439" s="443"/>
      <c r="AG439" s="13"/>
      <c r="AH439" s="442"/>
      <c r="AM439" s="443"/>
      <c r="AN439" s="443"/>
      <c r="AO439" s="13"/>
      <c r="AP439" s="442"/>
      <c r="AU439" s="443"/>
      <c r="AV439" s="443"/>
      <c r="AW439" s="13"/>
      <c r="AX439" s="442"/>
      <c r="BC439" s="443"/>
      <c r="BD439" s="443"/>
      <c r="BE439" s="13"/>
      <c r="BF439" s="442"/>
      <c r="BK439" s="443"/>
      <c r="BL439" s="443"/>
      <c r="BM439" s="13"/>
      <c r="BN439" s="442"/>
      <c r="BS439" s="443"/>
      <c r="BT439" s="443"/>
      <c r="BU439" s="13"/>
      <c r="BV439" s="442"/>
      <c r="CA439" s="443"/>
      <c r="CB439" s="443"/>
      <c r="CC439" s="13"/>
      <c r="CD439" s="442"/>
      <c r="CI439" s="443"/>
      <c r="CJ439" s="443"/>
      <c r="CK439" s="13"/>
      <c r="CL439" s="442"/>
      <c r="CQ439" s="443"/>
      <c r="CR439" s="443"/>
      <c r="CS439" s="13"/>
      <c r="CT439" s="442"/>
      <c r="CY439" s="443"/>
      <c r="CZ439" s="443"/>
      <c r="DA439" s="13"/>
      <c r="DB439" s="442"/>
      <c r="DG439" s="443"/>
      <c r="DH439" s="443"/>
      <c r="DI439" s="13"/>
      <c r="DJ439" s="442"/>
      <c r="DO439" s="443"/>
      <c r="DP439" s="443"/>
      <c r="DQ439" s="13"/>
      <c r="DR439" s="442"/>
      <c r="DW439" s="443"/>
      <c r="DX439" s="443"/>
      <c r="DY439" s="13"/>
      <c r="DZ439" s="442"/>
      <c r="EE439" s="443"/>
      <c r="EF439" s="443"/>
      <c r="EG439" s="13"/>
      <c r="EH439" s="442"/>
      <c r="EM439" s="443"/>
      <c r="EN439" s="443"/>
      <c r="EO439" s="13"/>
      <c r="EP439" s="442"/>
      <c r="EU439" s="443"/>
      <c r="EV439" s="443"/>
      <c r="EW439" s="13"/>
      <c r="EX439" s="442"/>
      <c r="FC439" s="443"/>
      <c r="FD439" s="443"/>
      <c r="FE439" s="13"/>
      <c r="FF439" s="442"/>
      <c r="FK439" s="443"/>
      <c r="FL439" s="443"/>
      <c r="FM439" s="13"/>
      <c r="FN439" s="442"/>
    </row>
    <row r="440" spans="2:170" ht="13">
      <c r="B440" s="442"/>
      <c r="G440" s="443"/>
      <c r="H440" s="443"/>
      <c r="I440" s="13"/>
      <c r="J440" s="442"/>
      <c r="O440" s="443"/>
      <c r="P440" s="443"/>
      <c r="Q440" s="13"/>
      <c r="R440" s="442"/>
      <c r="W440" s="443"/>
      <c r="X440" s="443"/>
      <c r="Y440" s="13"/>
      <c r="Z440" s="442"/>
      <c r="AE440" s="443"/>
      <c r="AF440" s="443"/>
      <c r="AG440" s="13"/>
      <c r="AH440" s="442"/>
      <c r="AM440" s="443"/>
      <c r="AN440" s="443"/>
      <c r="AO440" s="13"/>
      <c r="AP440" s="442"/>
      <c r="AU440" s="443"/>
      <c r="AV440" s="443"/>
      <c r="AW440" s="13"/>
      <c r="AX440" s="442"/>
      <c r="BC440" s="443"/>
      <c r="BD440" s="443"/>
      <c r="BE440" s="13"/>
      <c r="BF440" s="442"/>
      <c r="BK440" s="443"/>
      <c r="BL440" s="443"/>
      <c r="BM440" s="13"/>
      <c r="BN440" s="442"/>
      <c r="BS440" s="443"/>
      <c r="BT440" s="443"/>
      <c r="BU440" s="13"/>
      <c r="BV440" s="442"/>
      <c r="CA440" s="443"/>
      <c r="CB440" s="443"/>
      <c r="CC440" s="13"/>
      <c r="CD440" s="442"/>
      <c r="CI440" s="443"/>
      <c r="CJ440" s="443"/>
      <c r="CK440" s="13"/>
      <c r="CL440" s="442"/>
      <c r="CQ440" s="443"/>
      <c r="CR440" s="443"/>
      <c r="CS440" s="13"/>
      <c r="CT440" s="442"/>
      <c r="CY440" s="443"/>
      <c r="CZ440" s="443"/>
      <c r="DA440" s="13"/>
      <c r="DB440" s="442"/>
      <c r="DG440" s="443"/>
      <c r="DH440" s="443"/>
      <c r="DI440" s="13"/>
      <c r="DJ440" s="442"/>
      <c r="DO440" s="443"/>
      <c r="DP440" s="443"/>
      <c r="DQ440" s="13"/>
      <c r="DR440" s="442"/>
      <c r="DW440" s="443"/>
      <c r="DX440" s="443"/>
      <c r="DY440" s="13"/>
      <c r="DZ440" s="442"/>
      <c r="EE440" s="443"/>
      <c r="EF440" s="443"/>
      <c r="EG440" s="13"/>
      <c r="EH440" s="442"/>
      <c r="EM440" s="443"/>
      <c r="EN440" s="443"/>
      <c r="EO440" s="13"/>
      <c r="EP440" s="442"/>
      <c r="EU440" s="443"/>
      <c r="EV440" s="443"/>
      <c r="EW440" s="13"/>
      <c r="EX440" s="442"/>
      <c r="FC440" s="443"/>
      <c r="FD440" s="443"/>
      <c r="FE440" s="13"/>
      <c r="FF440" s="442"/>
      <c r="FK440" s="443"/>
      <c r="FL440" s="443"/>
      <c r="FM440" s="13"/>
      <c r="FN440" s="442"/>
    </row>
    <row r="441" spans="2:170" ht="13">
      <c r="B441" s="442"/>
      <c r="G441" s="443"/>
      <c r="H441" s="443"/>
      <c r="I441" s="13"/>
      <c r="J441" s="442"/>
      <c r="O441" s="443"/>
      <c r="P441" s="443"/>
      <c r="Q441" s="13"/>
      <c r="R441" s="442"/>
      <c r="W441" s="443"/>
      <c r="X441" s="443"/>
      <c r="Y441" s="13"/>
      <c r="Z441" s="442"/>
      <c r="AE441" s="443"/>
      <c r="AF441" s="443"/>
      <c r="AG441" s="13"/>
      <c r="AH441" s="442"/>
      <c r="AM441" s="443"/>
      <c r="AN441" s="443"/>
      <c r="AO441" s="13"/>
      <c r="AP441" s="442"/>
      <c r="AU441" s="443"/>
      <c r="AV441" s="443"/>
      <c r="AW441" s="13"/>
      <c r="AX441" s="442"/>
      <c r="BC441" s="443"/>
      <c r="BD441" s="443"/>
      <c r="BE441" s="13"/>
      <c r="BF441" s="442"/>
      <c r="BK441" s="443"/>
      <c r="BL441" s="443"/>
      <c r="BM441" s="13"/>
      <c r="BN441" s="442"/>
      <c r="BS441" s="443"/>
      <c r="BT441" s="443"/>
      <c r="BU441" s="13"/>
      <c r="BV441" s="442"/>
      <c r="CA441" s="443"/>
      <c r="CB441" s="443"/>
      <c r="CC441" s="13"/>
      <c r="CD441" s="442"/>
      <c r="CI441" s="443"/>
      <c r="CJ441" s="443"/>
      <c r="CK441" s="13"/>
      <c r="CL441" s="442"/>
      <c r="CQ441" s="443"/>
      <c r="CR441" s="443"/>
      <c r="CS441" s="13"/>
      <c r="CT441" s="442"/>
      <c r="CY441" s="443"/>
      <c r="CZ441" s="443"/>
      <c r="DA441" s="13"/>
      <c r="DB441" s="442"/>
      <c r="DG441" s="443"/>
      <c r="DH441" s="443"/>
      <c r="DI441" s="13"/>
      <c r="DJ441" s="442"/>
      <c r="DO441" s="443"/>
      <c r="DP441" s="443"/>
      <c r="DQ441" s="13"/>
      <c r="DR441" s="442"/>
      <c r="DW441" s="443"/>
      <c r="DX441" s="443"/>
      <c r="DY441" s="13"/>
      <c r="DZ441" s="442"/>
      <c r="EE441" s="443"/>
      <c r="EF441" s="443"/>
      <c r="EG441" s="13"/>
      <c r="EH441" s="442"/>
      <c r="EM441" s="443"/>
      <c r="EN441" s="443"/>
      <c r="EO441" s="13"/>
      <c r="EP441" s="442"/>
      <c r="EU441" s="443"/>
      <c r="EV441" s="443"/>
      <c r="EW441" s="13"/>
      <c r="EX441" s="442"/>
      <c r="FC441" s="443"/>
      <c r="FD441" s="443"/>
      <c r="FE441" s="13"/>
      <c r="FF441" s="442"/>
      <c r="FK441" s="443"/>
      <c r="FL441" s="443"/>
      <c r="FM441" s="13"/>
      <c r="FN441" s="442"/>
    </row>
    <row r="442" spans="2:170" ht="13">
      <c r="B442" s="442"/>
      <c r="G442" s="443"/>
      <c r="H442" s="443"/>
      <c r="I442" s="13"/>
      <c r="J442" s="442"/>
      <c r="O442" s="443"/>
      <c r="P442" s="443"/>
      <c r="Q442" s="13"/>
      <c r="R442" s="442"/>
      <c r="W442" s="443"/>
      <c r="X442" s="443"/>
      <c r="Y442" s="13"/>
      <c r="Z442" s="442"/>
      <c r="AE442" s="443"/>
      <c r="AF442" s="443"/>
      <c r="AG442" s="13"/>
      <c r="AH442" s="442"/>
      <c r="AM442" s="443"/>
      <c r="AN442" s="443"/>
      <c r="AO442" s="13"/>
      <c r="AP442" s="442"/>
      <c r="AU442" s="443"/>
      <c r="AV442" s="443"/>
      <c r="AW442" s="13"/>
      <c r="AX442" s="442"/>
      <c r="BC442" s="443"/>
      <c r="BD442" s="443"/>
      <c r="BE442" s="13"/>
      <c r="BF442" s="442"/>
      <c r="BK442" s="443"/>
      <c r="BL442" s="443"/>
      <c r="BM442" s="13"/>
      <c r="BN442" s="442"/>
      <c r="BS442" s="443"/>
      <c r="BT442" s="443"/>
      <c r="BU442" s="13"/>
      <c r="BV442" s="442"/>
      <c r="CA442" s="443"/>
      <c r="CB442" s="443"/>
      <c r="CC442" s="13"/>
      <c r="CD442" s="442"/>
      <c r="CI442" s="443"/>
      <c r="CJ442" s="443"/>
      <c r="CK442" s="13"/>
      <c r="CL442" s="442"/>
      <c r="CQ442" s="443"/>
      <c r="CR442" s="443"/>
      <c r="CS442" s="13"/>
      <c r="CT442" s="442"/>
      <c r="CY442" s="443"/>
      <c r="CZ442" s="443"/>
      <c r="DA442" s="13"/>
      <c r="DB442" s="442"/>
      <c r="DG442" s="443"/>
      <c r="DH442" s="443"/>
      <c r="DI442" s="13"/>
      <c r="DJ442" s="442"/>
      <c r="DO442" s="443"/>
      <c r="DP442" s="443"/>
      <c r="DQ442" s="13"/>
      <c r="DR442" s="442"/>
      <c r="DW442" s="443"/>
      <c r="DX442" s="443"/>
      <c r="DY442" s="13"/>
      <c r="DZ442" s="442"/>
      <c r="EE442" s="443"/>
      <c r="EF442" s="443"/>
      <c r="EG442" s="13"/>
      <c r="EH442" s="442"/>
      <c r="EM442" s="443"/>
      <c r="EN442" s="443"/>
      <c r="EO442" s="13"/>
      <c r="EP442" s="442"/>
      <c r="EU442" s="443"/>
      <c r="EV442" s="443"/>
      <c r="EW442" s="13"/>
      <c r="EX442" s="442"/>
      <c r="FC442" s="443"/>
      <c r="FD442" s="443"/>
      <c r="FE442" s="13"/>
      <c r="FF442" s="442"/>
      <c r="FK442" s="443"/>
      <c r="FL442" s="443"/>
      <c r="FM442" s="13"/>
      <c r="FN442" s="442"/>
    </row>
    <row r="443" spans="2:170" ht="13">
      <c r="B443" s="442"/>
      <c r="G443" s="443"/>
      <c r="H443" s="443"/>
      <c r="I443" s="13"/>
      <c r="J443" s="442"/>
      <c r="O443" s="443"/>
      <c r="P443" s="443"/>
      <c r="Q443" s="13"/>
      <c r="R443" s="442"/>
      <c r="W443" s="443"/>
      <c r="X443" s="443"/>
      <c r="Y443" s="13"/>
      <c r="Z443" s="442"/>
      <c r="AE443" s="443"/>
      <c r="AF443" s="443"/>
      <c r="AG443" s="13"/>
      <c r="AH443" s="442"/>
      <c r="AM443" s="443"/>
      <c r="AN443" s="443"/>
      <c r="AO443" s="13"/>
      <c r="AP443" s="442"/>
      <c r="AU443" s="443"/>
      <c r="AV443" s="443"/>
      <c r="AW443" s="13"/>
      <c r="AX443" s="442"/>
      <c r="BC443" s="443"/>
      <c r="BD443" s="443"/>
      <c r="BE443" s="13"/>
      <c r="BF443" s="442"/>
      <c r="BK443" s="443"/>
      <c r="BL443" s="443"/>
      <c r="BM443" s="13"/>
      <c r="BN443" s="442"/>
      <c r="BS443" s="443"/>
      <c r="BT443" s="443"/>
      <c r="BU443" s="13"/>
      <c r="BV443" s="442"/>
      <c r="CA443" s="443"/>
      <c r="CB443" s="443"/>
      <c r="CC443" s="13"/>
      <c r="CD443" s="442"/>
      <c r="CI443" s="443"/>
      <c r="CJ443" s="443"/>
      <c r="CK443" s="13"/>
      <c r="CL443" s="442"/>
      <c r="CQ443" s="443"/>
      <c r="CR443" s="443"/>
      <c r="CS443" s="13"/>
      <c r="CT443" s="442"/>
      <c r="CY443" s="443"/>
      <c r="CZ443" s="443"/>
      <c r="DA443" s="13"/>
      <c r="DB443" s="442"/>
      <c r="DG443" s="443"/>
      <c r="DH443" s="443"/>
      <c r="DI443" s="13"/>
      <c r="DJ443" s="442"/>
      <c r="DO443" s="443"/>
      <c r="DP443" s="443"/>
      <c r="DQ443" s="13"/>
      <c r="DR443" s="442"/>
      <c r="DW443" s="443"/>
      <c r="DX443" s="443"/>
      <c r="DY443" s="13"/>
      <c r="DZ443" s="442"/>
      <c r="EE443" s="443"/>
      <c r="EF443" s="443"/>
      <c r="EG443" s="13"/>
      <c r="EH443" s="442"/>
      <c r="EM443" s="443"/>
      <c r="EN443" s="443"/>
      <c r="EO443" s="13"/>
      <c r="EP443" s="442"/>
      <c r="EU443" s="443"/>
      <c r="EV443" s="443"/>
      <c r="EW443" s="13"/>
      <c r="EX443" s="442"/>
      <c r="FC443" s="443"/>
      <c r="FD443" s="443"/>
      <c r="FE443" s="13"/>
      <c r="FF443" s="442"/>
      <c r="FK443" s="443"/>
      <c r="FL443" s="443"/>
      <c r="FM443" s="13"/>
      <c r="FN443" s="442"/>
    </row>
    <row r="444" spans="2:170" ht="13">
      <c r="B444" s="442"/>
      <c r="G444" s="443"/>
      <c r="H444" s="443"/>
      <c r="I444" s="13"/>
      <c r="J444" s="442"/>
      <c r="O444" s="443"/>
      <c r="P444" s="443"/>
      <c r="Q444" s="13"/>
      <c r="R444" s="442"/>
      <c r="W444" s="443"/>
      <c r="X444" s="443"/>
      <c r="Y444" s="13"/>
      <c r="Z444" s="442"/>
      <c r="AE444" s="443"/>
      <c r="AF444" s="443"/>
      <c r="AG444" s="13"/>
      <c r="AH444" s="442"/>
      <c r="AM444" s="443"/>
      <c r="AN444" s="443"/>
      <c r="AO444" s="13"/>
      <c r="AP444" s="442"/>
      <c r="AU444" s="443"/>
      <c r="AV444" s="443"/>
      <c r="AW444" s="13"/>
      <c r="AX444" s="442"/>
      <c r="BC444" s="443"/>
      <c r="BD444" s="443"/>
      <c r="BE444" s="13"/>
      <c r="BF444" s="442"/>
      <c r="BK444" s="443"/>
      <c r="BL444" s="443"/>
      <c r="BM444" s="13"/>
      <c r="BN444" s="442"/>
      <c r="BS444" s="443"/>
      <c r="BT444" s="443"/>
      <c r="BU444" s="13"/>
      <c r="BV444" s="442"/>
      <c r="CA444" s="443"/>
      <c r="CB444" s="443"/>
      <c r="CC444" s="13"/>
      <c r="CD444" s="442"/>
      <c r="CI444" s="443"/>
      <c r="CJ444" s="443"/>
      <c r="CK444" s="13"/>
      <c r="CL444" s="442"/>
      <c r="CQ444" s="443"/>
      <c r="CR444" s="443"/>
      <c r="CS444" s="13"/>
      <c r="CT444" s="442"/>
      <c r="CY444" s="443"/>
      <c r="CZ444" s="443"/>
      <c r="DA444" s="13"/>
      <c r="DB444" s="442"/>
      <c r="DG444" s="443"/>
      <c r="DH444" s="443"/>
      <c r="DI444" s="13"/>
      <c r="DJ444" s="442"/>
      <c r="DO444" s="443"/>
      <c r="DP444" s="443"/>
      <c r="DQ444" s="13"/>
      <c r="DR444" s="442"/>
      <c r="DW444" s="443"/>
      <c r="DX444" s="443"/>
      <c r="DY444" s="13"/>
      <c r="DZ444" s="442"/>
      <c r="EE444" s="443"/>
      <c r="EF444" s="443"/>
      <c r="EG444" s="13"/>
      <c r="EH444" s="442"/>
      <c r="EM444" s="443"/>
      <c r="EN444" s="443"/>
      <c r="EO444" s="13"/>
      <c r="EP444" s="442"/>
      <c r="EU444" s="443"/>
      <c r="EV444" s="443"/>
      <c r="EW444" s="13"/>
      <c r="EX444" s="442"/>
      <c r="FC444" s="443"/>
      <c r="FD444" s="443"/>
      <c r="FE444" s="13"/>
      <c r="FF444" s="442"/>
      <c r="FK444" s="443"/>
      <c r="FL444" s="443"/>
      <c r="FM444" s="13"/>
      <c r="FN444" s="442"/>
    </row>
    <row r="445" spans="2:170" ht="13">
      <c r="B445" s="442"/>
      <c r="G445" s="443"/>
      <c r="H445" s="443"/>
      <c r="I445" s="13"/>
      <c r="J445" s="442"/>
      <c r="O445" s="443"/>
      <c r="P445" s="443"/>
      <c r="Q445" s="13"/>
      <c r="R445" s="442"/>
      <c r="W445" s="443"/>
      <c r="X445" s="443"/>
      <c r="Y445" s="13"/>
      <c r="Z445" s="442"/>
      <c r="AE445" s="443"/>
      <c r="AF445" s="443"/>
      <c r="AG445" s="13"/>
      <c r="AH445" s="442"/>
      <c r="AM445" s="443"/>
      <c r="AN445" s="443"/>
      <c r="AO445" s="13"/>
      <c r="AP445" s="442"/>
      <c r="AU445" s="443"/>
      <c r="AV445" s="443"/>
      <c r="AW445" s="13"/>
      <c r="AX445" s="442"/>
      <c r="BC445" s="443"/>
      <c r="BD445" s="443"/>
      <c r="BE445" s="13"/>
      <c r="BF445" s="442"/>
      <c r="BK445" s="443"/>
      <c r="BL445" s="443"/>
      <c r="BM445" s="13"/>
      <c r="BN445" s="442"/>
      <c r="BS445" s="443"/>
      <c r="BT445" s="443"/>
      <c r="BU445" s="13"/>
      <c r="BV445" s="442"/>
      <c r="CA445" s="443"/>
      <c r="CB445" s="443"/>
      <c r="CC445" s="13"/>
      <c r="CD445" s="442"/>
      <c r="CI445" s="443"/>
      <c r="CJ445" s="443"/>
      <c r="CK445" s="13"/>
      <c r="CL445" s="442"/>
      <c r="CQ445" s="443"/>
      <c r="CR445" s="443"/>
      <c r="CS445" s="13"/>
      <c r="CT445" s="442"/>
      <c r="CY445" s="443"/>
      <c r="CZ445" s="443"/>
      <c r="DA445" s="13"/>
      <c r="DB445" s="442"/>
      <c r="DG445" s="443"/>
      <c r="DH445" s="443"/>
      <c r="DI445" s="13"/>
      <c r="DJ445" s="442"/>
      <c r="DO445" s="443"/>
      <c r="DP445" s="443"/>
      <c r="DQ445" s="13"/>
      <c r="DR445" s="442"/>
      <c r="DW445" s="443"/>
      <c r="DX445" s="443"/>
      <c r="DY445" s="13"/>
      <c r="DZ445" s="442"/>
      <c r="EE445" s="443"/>
      <c r="EF445" s="443"/>
      <c r="EG445" s="13"/>
      <c r="EH445" s="442"/>
      <c r="EM445" s="443"/>
      <c r="EN445" s="443"/>
      <c r="EO445" s="13"/>
      <c r="EP445" s="442"/>
      <c r="EU445" s="443"/>
      <c r="EV445" s="443"/>
      <c r="EW445" s="13"/>
      <c r="EX445" s="442"/>
      <c r="FC445" s="443"/>
      <c r="FD445" s="443"/>
      <c r="FE445" s="13"/>
      <c r="FF445" s="442"/>
      <c r="FK445" s="443"/>
      <c r="FL445" s="443"/>
      <c r="FM445" s="13"/>
      <c r="FN445" s="442"/>
    </row>
    <row r="446" spans="2:170" ht="13">
      <c r="B446" s="442"/>
      <c r="G446" s="443"/>
      <c r="H446" s="443"/>
      <c r="I446" s="13"/>
      <c r="J446" s="442"/>
      <c r="O446" s="443"/>
      <c r="P446" s="443"/>
      <c r="Q446" s="13"/>
      <c r="R446" s="442"/>
      <c r="W446" s="443"/>
      <c r="X446" s="443"/>
      <c r="Y446" s="13"/>
      <c r="Z446" s="442"/>
      <c r="AE446" s="443"/>
      <c r="AF446" s="443"/>
      <c r="AG446" s="13"/>
      <c r="AH446" s="442"/>
      <c r="AM446" s="443"/>
      <c r="AN446" s="443"/>
      <c r="AO446" s="13"/>
      <c r="AP446" s="442"/>
      <c r="AU446" s="443"/>
      <c r="AV446" s="443"/>
      <c r="AW446" s="13"/>
      <c r="AX446" s="442"/>
      <c r="BC446" s="443"/>
      <c r="BD446" s="443"/>
      <c r="BE446" s="13"/>
      <c r="BF446" s="442"/>
      <c r="BK446" s="443"/>
      <c r="BL446" s="443"/>
      <c r="BM446" s="13"/>
      <c r="BN446" s="442"/>
      <c r="BS446" s="443"/>
      <c r="BT446" s="443"/>
      <c r="BU446" s="13"/>
      <c r="BV446" s="442"/>
      <c r="CA446" s="443"/>
      <c r="CB446" s="443"/>
      <c r="CC446" s="13"/>
      <c r="CD446" s="442"/>
      <c r="CI446" s="443"/>
      <c r="CJ446" s="443"/>
      <c r="CK446" s="13"/>
      <c r="CL446" s="442"/>
      <c r="CQ446" s="443"/>
      <c r="CR446" s="443"/>
      <c r="CS446" s="13"/>
      <c r="CT446" s="442"/>
      <c r="CY446" s="443"/>
      <c r="CZ446" s="443"/>
      <c r="DA446" s="13"/>
      <c r="DB446" s="442"/>
      <c r="DG446" s="443"/>
      <c r="DH446" s="443"/>
      <c r="DI446" s="13"/>
      <c r="DJ446" s="442"/>
      <c r="DO446" s="443"/>
      <c r="DP446" s="443"/>
      <c r="DQ446" s="13"/>
      <c r="DR446" s="442"/>
      <c r="DW446" s="443"/>
      <c r="DX446" s="443"/>
      <c r="DY446" s="13"/>
      <c r="DZ446" s="442"/>
      <c r="EE446" s="443"/>
      <c r="EF446" s="443"/>
      <c r="EG446" s="13"/>
      <c r="EH446" s="442"/>
      <c r="EM446" s="443"/>
      <c r="EN446" s="443"/>
      <c r="EO446" s="13"/>
      <c r="EP446" s="442"/>
      <c r="EU446" s="443"/>
      <c r="EV446" s="443"/>
      <c r="EW446" s="13"/>
      <c r="EX446" s="442"/>
      <c r="FC446" s="443"/>
      <c r="FD446" s="443"/>
      <c r="FE446" s="13"/>
      <c r="FF446" s="442"/>
      <c r="FK446" s="443"/>
      <c r="FL446" s="443"/>
      <c r="FM446" s="13"/>
      <c r="FN446" s="442"/>
    </row>
    <row r="447" spans="2:170" ht="13">
      <c r="B447" s="442"/>
      <c r="G447" s="443"/>
      <c r="H447" s="443"/>
      <c r="I447" s="13"/>
      <c r="J447" s="442"/>
      <c r="O447" s="443"/>
      <c r="P447" s="443"/>
      <c r="Q447" s="13"/>
      <c r="R447" s="442"/>
      <c r="W447" s="443"/>
      <c r="X447" s="443"/>
      <c r="Y447" s="13"/>
      <c r="Z447" s="442"/>
      <c r="AE447" s="443"/>
      <c r="AF447" s="443"/>
      <c r="AG447" s="13"/>
      <c r="AH447" s="442"/>
      <c r="AM447" s="443"/>
      <c r="AN447" s="443"/>
      <c r="AO447" s="13"/>
      <c r="AP447" s="442"/>
      <c r="AU447" s="443"/>
      <c r="AV447" s="443"/>
      <c r="AW447" s="13"/>
      <c r="AX447" s="442"/>
      <c r="BC447" s="443"/>
      <c r="BD447" s="443"/>
      <c r="BE447" s="13"/>
      <c r="BF447" s="442"/>
      <c r="BK447" s="443"/>
      <c r="BL447" s="443"/>
      <c r="BM447" s="13"/>
      <c r="BN447" s="442"/>
      <c r="BS447" s="443"/>
      <c r="BT447" s="443"/>
      <c r="BU447" s="13"/>
      <c r="BV447" s="442"/>
      <c r="CA447" s="443"/>
      <c r="CB447" s="443"/>
      <c r="CC447" s="13"/>
      <c r="CD447" s="442"/>
      <c r="CI447" s="443"/>
      <c r="CJ447" s="443"/>
      <c r="CK447" s="13"/>
      <c r="CL447" s="442"/>
      <c r="CQ447" s="443"/>
      <c r="CR447" s="443"/>
      <c r="CS447" s="13"/>
      <c r="CT447" s="442"/>
      <c r="CY447" s="443"/>
      <c r="CZ447" s="443"/>
      <c r="DA447" s="13"/>
      <c r="DB447" s="442"/>
      <c r="DG447" s="443"/>
      <c r="DH447" s="443"/>
      <c r="DI447" s="13"/>
      <c r="DJ447" s="442"/>
      <c r="DO447" s="443"/>
      <c r="DP447" s="443"/>
      <c r="DQ447" s="13"/>
      <c r="DR447" s="442"/>
      <c r="DW447" s="443"/>
      <c r="DX447" s="443"/>
      <c r="DY447" s="13"/>
      <c r="DZ447" s="442"/>
      <c r="EE447" s="443"/>
      <c r="EF447" s="443"/>
      <c r="EG447" s="13"/>
      <c r="EH447" s="442"/>
      <c r="EM447" s="443"/>
      <c r="EN447" s="443"/>
      <c r="EO447" s="13"/>
      <c r="EP447" s="442"/>
      <c r="EU447" s="443"/>
      <c r="EV447" s="443"/>
      <c r="EW447" s="13"/>
      <c r="EX447" s="442"/>
      <c r="FC447" s="443"/>
      <c r="FD447" s="443"/>
      <c r="FE447" s="13"/>
      <c r="FF447" s="442"/>
      <c r="FK447" s="443"/>
      <c r="FL447" s="443"/>
      <c r="FM447" s="13"/>
      <c r="FN447" s="442"/>
    </row>
    <row r="448" spans="2:170" ht="13">
      <c r="B448" s="442"/>
      <c r="G448" s="443"/>
      <c r="H448" s="443"/>
      <c r="I448" s="13"/>
      <c r="J448" s="442"/>
      <c r="O448" s="443"/>
      <c r="P448" s="443"/>
      <c r="Q448" s="13"/>
      <c r="R448" s="442"/>
      <c r="W448" s="443"/>
      <c r="X448" s="443"/>
      <c r="Y448" s="13"/>
      <c r="Z448" s="442"/>
      <c r="AE448" s="443"/>
      <c r="AF448" s="443"/>
      <c r="AG448" s="13"/>
      <c r="AH448" s="442"/>
      <c r="AM448" s="443"/>
      <c r="AN448" s="443"/>
      <c r="AO448" s="13"/>
      <c r="AP448" s="442"/>
      <c r="AU448" s="443"/>
      <c r="AV448" s="443"/>
      <c r="AW448" s="13"/>
      <c r="AX448" s="442"/>
      <c r="BC448" s="443"/>
      <c r="BD448" s="443"/>
      <c r="BE448" s="13"/>
      <c r="BF448" s="442"/>
      <c r="BK448" s="443"/>
      <c r="BL448" s="443"/>
      <c r="BM448" s="13"/>
      <c r="BN448" s="442"/>
      <c r="BS448" s="443"/>
      <c r="BT448" s="443"/>
      <c r="BU448" s="13"/>
      <c r="BV448" s="442"/>
      <c r="CA448" s="443"/>
      <c r="CB448" s="443"/>
      <c r="CC448" s="13"/>
      <c r="CD448" s="442"/>
      <c r="CI448" s="443"/>
      <c r="CJ448" s="443"/>
      <c r="CK448" s="13"/>
      <c r="CL448" s="442"/>
      <c r="CQ448" s="443"/>
      <c r="CR448" s="443"/>
      <c r="CS448" s="13"/>
      <c r="CT448" s="442"/>
      <c r="CY448" s="443"/>
      <c r="CZ448" s="443"/>
      <c r="DA448" s="13"/>
      <c r="DB448" s="442"/>
      <c r="DG448" s="443"/>
      <c r="DH448" s="443"/>
      <c r="DI448" s="13"/>
      <c r="DJ448" s="442"/>
      <c r="DO448" s="443"/>
      <c r="DP448" s="443"/>
      <c r="DQ448" s="13"/>
      <c r="DR448" s="442"/>
      <c r="DW448" s="443"/>
      <c r="DX448" s="443"/>
      <c r="DY448" s="13"/>
      <c r="DZ448" s="442"/>
      <c r="EE448" s="443"/>
      <c r="EF448" s="443"/>
      <c r="EG448" s="13"/>
      <c r="EH448" s="442"/>
      <c r="EM448" s="443"/>
      <c r="EN448" s="443"/>
      <c r="EO448" s="13"/>
      <c r="EP448" s="442"/>
      <c r="EU448" s="443"/>
      <c r="EV448" s="443"/>
      <c r="EW448" s="13"/>
      <c r="EX448" s="442"/>
      <c r="FC448" s="443"/>
      <c r="FD448" s="443"/>
      <c r="FE448" s="13"/>
      <c r="FF448" s="442"/>
      <c r="FK448" s="443"/>
      <c r="FL448" s="443"/>
      <c r="FM448" s="13"/>
      <c r="FN448" s="442"/>
    </row>
    <row r="449" spans="2:170" ht="13">
      <c r="B449" s="442"/>
      <c r="G449" s="443"/>
      <c r="H449" s="443"/>
      <c r="I449" s="13"/>
      <c r="J449" s="442"/>
      <c r="O449" s="443"/>
      <c r="P449" s="443"/>
      <c r="Q449" s="13"/>
      <c r="R449" s="442"/>
      <c r="W449" s="443"/>
      <c r="X449" s="443"/>
      <c r="Y449" s="13"/>
      <c r="Z449" s="442"/>
      <c r="AE449" s="443"/>
      <c r="AF449" s="443"/>
      <c r="AG449" s="13"/>
      <c r="AH449" s="442"/>
      <c r="AM449" s="443"/>
      <c r="AN449" s="443"/>
      <c r="AO449" s="13"/>
      <c r="AP449" s="442"/>
      <c r="AU449" s="443"/>
      <c r="AV449" s="443"/>
      <c r="AW449" s="13"/>
      <c r="AX449" s="442"/>
      <c r="BC449" s="443"/>
      <c r="BD449" s="443"/>
      <c r="BE449" s="13"/>
      <c r="BF449" s="442"/>
      <c r="BK449" s="443"/>
      <c r="BL449" s="443"/>
      <c r="BM449" s="13"/>
      <c r="BN449" s="442"/>
      <c r="BS449" s="443"/>
      <c r="BT449" s="443"/>
      <c r="BU449" s="13"/>
      <c r="BV449" s="442"/>
      <c r="CA449" s="443"/>
      <c r="CB449" s="443"/>
      <c r="CC449" s="13"/>
      <c r="CD449" s="442"/>
      <c r="CI449" s="443"/>
      <c r="CJ449" s="443"/>
      <c r="CK449" s="13"/>
      <c r="CL449" s="442"/>
      <c r="CQ449" s="443"/>
      <c r="CR449" s="443"/>
      <c r="CS449" s="13"/>
      <c r="CT449" s="442"/>
      <c r="CY449" s="443"/>
      <c r="CZ449" s="443"/>
      <c r="DA449" s="13"/>
      <c r="DB449" s="442"/>
      <c r="DG449" s="443"/>
      <c r="DH449" s="443"/>
      <c r="DI449" s="13"/>
      <c r="DJ449" s="442"/>
      <c r="DO449" s="443"/>
      <c r="DP449" s="443"/>
      <c r="DQ449" s="13"/>
      <c r="DR449" s="442"/>
      <c r="DW449" s="443"/>
      <c r="DX449" s="443"/>
      <c r="DY449" s="13"/>
      <c r="DZ449" s="442"/>
      <c r="EE449" s="443"/>
      <c r="EF449" s="443"/>
      <c r="EG449" s="13"/>
      <c r="EH449" s="442"/>
      <c r="EM449" s="443"/>
      <c r="EN449" s="443"/>
      <c r="EO449" s="13"/>
      <c r="EP449" s="442"/>
      <c r="EU449" s="443"/>
      <c r="EV449" s="443"/>
      <c r="EW449" s="13"/>
      <c r="EX449" s="442"/>
      <c r="FC449" s="443"/>
      <c r="FD449" s="443"/>
      <c r="FE449" s="13"/>
      <c r="FF449" s="442"/>
      <c r="FK449" s="443"/>
      <c r="FL449" s="443"/>
      <c r="FM449" s="13"/>
      <c r="FN449" s="442"/>
    </row>
    <row r="450" spans="2:170" ht="13">
      <c r="B450" s="442"/>
      <c r="G450" s="443"/>
      <c r="H450" s="443"/>
      <c r="I450" s="13"/>
      <c r="J450" s="442"/>
      <c r="O450" s="443"/>
      <c r="P450" s="443"/>
      <c r="Q450" s="13"/>
      <c r="R450" s="442"/>
      <c r="W450" s="443"/>
      <c r="X450" s="443"/>
      <c r="Y450" s="13"/>
      <c r="Z450" s="442"/>
      <c r="AE450" s="443"/>
      <c r="AF450" s="443"/>
      <c r="AG450" s="13"/>
      <c r="AH450" s="442"/>
      <c r="AM450" s="443"/>
      <c r="AN450" s="443"/>
      <c r="AO450" s="13"/>
      <c r="AP450" s="442"/>
      <c r="AU450" s="443"/>
      <c r="AV450" s="443"/>
      <c r="AW450" s="13"/>
      <c r="AX450" s="442"/>
      <c r="BC450" s="443"/>
      <c r="BD450" s="443"/>
      <c r="BE450" s="13"/>
      <c r="BF450" s="442"/>
      <c r="BK450" s="443"/>
      <c r="BL450" s="443"/>
      <c r="BM450" s="13"/>
      <c r="BN450" s="442"/>
      <c r="BS450" s="443"/>
      <c r="BT450" s="443"/>
      <c r="BU450" s="13"/>
      <c r="BV450" s="442"/>
      <c r="CA450" s="443"/>
      <c r="CB450" s="443"/>
      <c r="CC450" s="13"/>
      <c r="CD450" s="442"/>
      <c r="CI450" s="443"/>
      <c r="CJ450" s="443"/>
      <c r="CK450" s="13"/>
      <c r="CL450" s="442"/>
      <c r="CQ450" s="443"/>
      <c r="CR450" s="443"/>
      <c r="CS450" s="13"/>
      <c r="CT450" s="442"/>
      <c r="CY450" s="443"/>
      <c r="CZ450" s="443"/>
      <c r="DA450" s="13"/>
      <c r="DB450" s="442"/>
      <c r="DG450" s="443"/>
      <c r="DH450" s="443"/>
      <c r="DI450" s="13"/>
      <c r="DJ450" s="442"/>
      <c r="DO450" s="443"/>
      <c r="DP450" s="443"/>
      <c r="DQ450" s="13"/>
      <c r="DR450" s="442"/>
      <c r="DW450" s="443"/>
      <c r="DX450" s="443"/>
      <c r="DY450" s="13"/>
      <c r="DZ450" s="442"/>
      <c r="EE450" s="443"/>
      <c r="EF450" s="443"/>
      <c r="EG450" s="13"/>
      <c r="EH450" s="442"/>
      <c r="EM450" s="443"/>
      <c r="EN450" s="443"/>
      <c r="EO450" s="13"/>
      <c r="EP450" s="442"/>
      <c r="EU450" s="443"/>
      <c r="EV450" s="443"/>
      <c r="EW450" s="13"/>
      <c r="EX450" s="442"/>
      <c r="FC450" s="443"/>
      <c r="FD450" s="443"/>
      <c r="FE450" s="13"/>
      <c r="FF450" s="442"/>
      <c r="FK450" s="443"/>
      <c r="FL450" s="443"/>
      <c r="FM450" s="13"/>
      <c r="FN450" s="442"/>
    </row>
    <row r="451" spans="2:170" ht="13">
      <c r="B451" s="442"/>
      <c r="G451" s="443"/>
      <c r="H451" s="443"/>
      <c r="I451" s="13"/>
      <c r="J451" s="442"/>
      <c r="O451" s="443"/>
      <c r="P451" s="443"/>
      <c r="Q451" s="13"/>
      <c r="R451" s="442"/>
      <c r="W451" s="443"/>
      <c r="X451" s="443"/>
      <c r="Y451" s="13"/>
      <c r="Z451" s="442"/>
      <c r="AE451" s="443"/>
      <c r="AF451" s="443"/>
      <c r="AG451" s="13"/>
      <c r="AH451" s="442"/>
      <c r="AM451" s="443"/>
      <c r="AN451" s="443"/>
      <c r="AO451" s="13"/>
      <c r="AP451" s="442"/>
      <c r="AU451" s="443"/>
      <c r="AV451" s="443"/>
      <c r="AW451" s="13"/>
      <c r="AX451" s="442"/>
      <c r="BC451" s="443"/>
      <c r="BD451" s="443"/>
      <c r="BE451" s="13"/>
      <c r="BF451" s="442"/>
      <c r="BK451" s="443"/>
      <c r="BL451" s="443"/>
      <c r="BM451" s="13"/>
      <c r="BN451" s="442"/>
      <c r="BS451" s="443"/>
      <c r="BT451" s="443"/>
      <c r="BU451" s="13"/>
      <c r="BV451" s="442"/>
      <c r="CA451" s="443"/>
      <c r="CB451" s="443"/>
      <c r="CC451" s="13"/>
      <c r="CD451" s="442"/>
      <c r="CI451" s="443"/>
      <c r="CJ451" s="443"/>
      <c r="CK451" s="13"/>
      <c r="CL451" s="442"/>
      <c r="CQ451" s="443"/>
      <c r="CR451" s="443"/>
      <c r="CS451" s="13"/>
      <c r="CT451" s="442"/>
      <c r="CY451" s="443"/>
      <c r="CZ451" s="443"/>
      <c r="DA451" s="13"/>
      <c r="DB451" s="442"/>
      <c r="DG451" s="443"/>
      <c r="DH451" s="443"/>
      <c r="DI451" s="13"/>
      <c r="DJ451" s="442"/>
      <c r="DO451" s="443"/>
      <c r="DP451" s="443"/>
      <c r="DQ451" s="13"/>
      <c r="DR451" s="442"/>
      <c r="DW451" s="443"/>
      <c r="DX451" s="443"/>
      <c r="DY451" s="13"/>
      <c r="DZ451" s="442"/>
      <c r="EE451" s="443"/>
      <c r="EF451" s="443"/>
      <c r="EG451" s="13"/>
      <c r="EH451" s="442"/>
      <c r="EM451" s="443"/>
      <c r="EN451" s="443"/>
      <c r="EO451" s="13"/>
      <c r="EP451" s="442"/>
      <c r="EU451" s="443"/>
      <c r="EV451" s="443"/>
      <c r="EW451" s="13"/>
      <c r="EX451" s="442"/>
      <c r="FC451" s="443"/>
      <c r="FD451" s="443"/>
      <c r="FE451" s="13"/>
      <c r="FF451" s="442"/>
      <c r="FK451" s="443"/>
      <c r="FL451" s="443"/>
      <c r="FM451" s="13"/>
      <c r="FN451" s="442"/>
    </row>
    <row r="452" spans="2:170" ht="13">
      <c r="B452" s="442"/>
      <c r="G452" s="443"/>
      <c r="H452" s="443"/>
      <c r="I452" s="13"/>
      <c r="J452" s="442"/>
      <c r="O452" s="443"/>
      <c r="P452" s="443"/>
      <c r="Q452" s="13"/>
      <c r="R452" s="442"/>
      <c r="W452" s="443"/>
      <c r="X452" s="443"/>
      <c r="Y452" s="13"/>
      <c r="Z452" s="442"/>
      <c r="AE452" s="443"/>
      <c r="AF452" s="443"/>
      <c r="AG452" s="13"/>
      <c r="AH452" s="442"/>
      <c r="AM452" s="443"/>
      <c r="AN452" s="443"/>
      <c r="AO452" s="13"/>
      <c r="AP452" s="442"/>
      <c r="AU452" s="443"/>
      <c r="AV452" s="443"/>
      <c r="AW452" s="13"/>
      <c r="AX452" s="442"/>
      <c r="BC452" s="443"/>
      <c r="BD452" s="443"/>
      <c r="BE452" s="13"/>
      <c r="BF452" s="442"/>
      <c r="BK452" s="443"/>
      <c r="BL452" s="443"/>
      <c r="BM452" s="13"/>
      <c r="BN452" s="442"/>
      <c r="BS452" s="443"/>
      <c r="BT452" s="443"/>
      <c r="BU452" s="13"/>
      <c r="BV452" s="442"/>
      <c r="CA452" s="443"/>
      <c r="CB452" s="443"/>
      <c r="CC452" s="13"/>
      <c r="CD452" s="442"/>
      <c r="CI452" s="443"/>
      <c r="CJ452" s="443"/>
      <c r="CK452" s="13"/>
      <c r="CL452" s="442"/>
      <c r="CQ452" s="443"/>
      <c r="CR452" s="443"/>
      <c r="CS452" s="13"/>
      <c r="CT452" s="442"/>
      <c r="CY452" s="443"/>
      <c r="CZ452" s="443"/>
      <c r="DA452" s="13"/>
      <c r="DB452" s="442"/>
      <c r="DG452" s="443"/>
      <c r="DH452" s="443"/>
      <c r="DI452" s="13"/>
      <c r="DJ452" s="442"/>
      <c r="DO452" s="443"/>
      <c r="DP452" s="443"/>
      <c r="DQ452" s="13"/>
      <c r="DR452" s="442"/>
      <c r="DW452" s="443"/>
      <c r="DX452" s="443"/>
      <c r="DY452" s="13"/>
      <c r="DZ452" s="442"/>
      <c r="EE452" s="443"/>
      <c r="EF452" s="443"/>
      <c r="EG452" s="13"/>
      <c r="EH452" s="442"/>
      <c r="EM452" s="443"/>
      <c r="EN452" s="443"/>
      <c r="EO452" s="13"/>
      <c r="EP452" s="442"/>
      <c r="EU452" s="443"/>
      <c r="EV452" s="443"/>
      <c r="EW452" s="13"/>
      <c r="EX452" s="442"/>
      <c r="FC452" s="443"/>
      <c r="FD452" s="443"/>
      <c r="FE452" s="13"/>
      <c r="FF452" s="442"/>
      <c r="FK452" s="443"/>
      <c r="FL452" s="443"/>
      <c r="FM452" s="13"/>
      <c r="FN452" s="442"/>
    </row>
    <row r="453" spans="2:170" ht="13">
      <c r="B453" s="442"/>
      <c r="G453" s="443"/>
      <c r="H453" s="443"/>
      <c r="I453" s="13"/>
      <c r="J453" s="442"/>
      <c r="O453" s="443"/>
      <c r="P453" s="443"/>
      <c r="Q453" s="13"/>
      <c r="R453" s="442"/>
      <c r="W453" s="443"/>
      <c r="X453" s="443"/>
      <c r="Y453" s="13"/>
      <c r="Z453" s="442"/>
      <c r="AE453" s="443"/>
      <c r="AF453" s="443"/>
      <c r="AG453" s="13"/>
      <c r="AH453" s="442"/>
      <c r="AM453" s="443"/>
      <c r="AN453" s="443"/>
      <c r="AO453" s="13"/>
      <c r="AP453" s="442"/>
      <c r="AU453" s="443"/>
      <c r="AV453" s="443"/>
      <c r="AW453" s="13"/>
      <c r="AX453" s="442"/>
      <c r="BC453" s="443"/>
      <c r="BD453" s="443"/>
      <c r="BE453" s="13"/>
      <c r="BF453" s="442"/>
      <c r="BK453" s="443"/>
      <c r="BL453" s="443"/>
      <c r="BM453" s="13"/>
      <c r="BN453" s="442"/>
      <c r="BS453" s="443"/>
      <c r="BT453" s="443"/>
      <c r="BU453" s="13"/>
      <c r="BV453" s="442"/>
      <c r="CA453" s="443"/>
      <c r="CB453" s="443"/>
      <c r="CC453" s="13"/>
      <c r="CD453" s="442"/>
      <c r="CI453" s="443"/>
      <c r="CJ453" s="443"/>
      <c r="CK453" s="13"/>
      <c r="CL453" s="442"/>
      <c r="CQ453" s="443"/>
      <c r="CR453" s="443"/>
      <c r="CS453" s="13"/>
      <c r="CT453" s="442"/>
      <c r="CY453" s="443"/>
      <c r="CZ453" s="443"/>
      <c r="DA453" s="13"/>
      <c r="DB453" s="442"/>
      <c r="DG453" s="443"/>
      <c r="DH453" s="443"/>
      <c r="DI453" s="13"/>
      <c r="DJ453" s="442"/>
      <c r="DO453" s="443"/>
      <c r="DP453" s="443"/>
      <c r="DQ453" s="13"/>
      <c r="DR453" s="442"/>
      <c r="DW453" s="443"/>
      <c r="DX453" s="443"/>
      <c r="DY453" s="13"/>
      <c r="DZ453" s="442"/>
      <c r="EE453" s="443"/>
      <c r="EF453" s="443"/>
      <c r="EG453" s="13"/>
      <c r="EH453" s="442"/>
      <c r="EM453" s="443"/>
      <c r="EN453" s="443"/>
      <c r="EO453" s="13"/>
      <c r="EP453" s="442"/>
      <c r="EU453" s="443"/>
      <c r="EV453" s="443"/>
      <c r="EW453" s="13"/>
      <c r="EX453" s="442"/>
      <c r="FC453" s="443"/>
      <c r="FD453" s="443"/>
      <c r="FE453" s="13"/>
      <c r="FF453" s="442"/>
      <c r="FK453" s="443"/>
      <c r="FL453" s="443"/>
      <c r="FM453" s="13"/>
      <c r="FN453" s="442"/>
    </row>
    <row r="454" spans="2:170" ht="13">
      <c r="B454" s="442"/>
      <c r="G454" s="443"/>
      <c r="H454" s="443"/>
      <c r="I454" s="13"/>
      <c r="J454" s="442"/>
      <c r="O454" s="443"/>
      <c r="P454" s="443"/>
      <c r="Q454" s="13"/>
      <c r="R454" s="442"/>
      <c r="W454" s="443"/>
      <c r="X454" s="443"/>
      <c r="Y454" s="13"/>
      <c r="Z454" s="442"/>
      <c r="AE454" s="443"/>
      <c r="AF454" s="443"/>
      <c r="AG454" s="13"/>
      <c r="AH454" s="442"/>
      <c r="AM454" s="443"/>
      <c r="AN454" s="443"/>
      <c r="AO454" s="13"/>
      <c r="AP454" s="442"/>
      <c r="AU454" s="443"/>
      <c r="AV454" s="443"/>
      <c r="AW454" s="13"/>
      <c r="AX454" s="442"/>
      <c r="BC454" s="443"/>
      <c r="BD454" s="443"/>
      <c r="BE454" s="13"/>
      <c r="BF454" s="442"/>
      <c r="BK454" s="443"/>
      <c r="BL454" s="443"/>
      <c r="BM454" s="13"/>
      <c r="BN454" s="442"/>
      <c r="BS454" s="443"/>
      <c r="BT454" s="443"/>
      <c r="BU454" s="13"/>
      <c r="BV454" s="442"/>
      <c r="CA454" s="443"/>
      <c r="CB454" s="443"/>
      <c r="CC454" s="13"/>
      <c r="CD454" s="442"/>
      <c r="CI454" s="443"/>
      <c r="CJ454" s="443"/>
      <c r="CK454" s="13"/>
      <c r="CL454" s="442"/>
      <c r="CQ454" s="443"/>
      <c r="CR454" s="443"/>
      <c r="CS454" s="13"/>
      <c r="CT454" s="442"/>
      <c r="CY454" s="443"/>
      <c r="CZ454" s="443"/>
      <c r="DA454" s="13"/>
      <c r="DB454" s="442"/>
      <c r="DG454" s="443"/>
      <c r="DH454" s="443"/>
      <c r="DI454" s="13"/>
      <c r="DJ454" s="442"/>
      <c r="DO454" s="443"/>
      <c r="DP454" s="443"/>
      <c r="DQ454" s="13"/>
      <c r="DR454" s="442"/>
      <c r="DW454" s="443"/>
      <c r="DX454" s="443"/>
      <c r="DY454" s="13"/>
      <c r="DZ454" s="442"/>
      <c r="EE454" s="443"/>
      <c r="EF454" s="443"/>
      <c r="EG454" s="13"/>
      <c r="EH454" s="442"/>
      <c r="EM454" s="443"/>
      <c r="EN454" s="443"/>
      <c r="EO454" s="13"/>
      <c r="EP454" s="442"/>
      <c r="EU454" s="443"/>
      <c r="EV454" s="443"/>
      <c r="EW454" s="13"/>
      <c r="EX454" s="442"/>
      <c r="FC454" s="443"/>
      <c r="FD454" s="443"/>
      <c r="FE454" s="13"/>
      <c r="FF454" s="442"/>
      <c r="FK454" s="443"/>
      <c r="FL454" s="443"/>
      <c r="FM454" s="13"/>
      <c r="FN454" s="442"/>
    </row>
    <row r="455" spans="2:170" ht="13">
      <c r="B455" s="442"/>
      <c r="G455" s="443"/>
      <c r="H455" s="443"/>
      <c r="I455" s="13"/>
      <c r="J455" s="442"/>
      <c r="O455" s="443"/>
      <c r="P455" s="443"/>
      <c r="Q455" s="13"/>
      <c r="R455" s="442"/>
      <c r="W455" s="443"/>
      <c r="X455" s="443"/>
      <c r="Y455" s="13"/>
      <c r="Z455" s="442"/>
      <c r="AE455" s="443"/>
      <c r="AF455" s="443"/>
      <c r="AG455" s="13"/>
      <c r="AH455" s="442"/>
      <c r="AM455" s="443"/>
      <c r="AN455" s="443"/>
      <c r="AO455" s="13"/>
      <c r="AP455" s="442"/>
      <c r="AU455" s="443"/>
      <c r="AV455" s="443"/>
      <c r="AW455" s="13"/>
      <c r="AX455" s="442"/>
      <c r="BC455" s="443"/>
      <c r="BD455" s="443"/>
      <c r="BE455" s="13"/>
      <c r="BF455" s="442"/>
      <c r="BK455" s="443"/>
      <c r="BL455" s="443"/>
      <c r="BM455" s="13"/>
      <c r="BN455" s="442"/>
      <c r="BS455" s="443"/>
      <c r="BT455" s="443"/>
      <c r="BU455" s="13"/>
      <c r="BV455" s="442"/>
      <c r="CA455" s="443"/>
      <c r="CB455" s="443"/>
      <c r="CC455" s="13"/>
      <c r="CD455" s="442"/>
      <c r="CI455" s="443"/>
      <c r="CJ455" s="443"/>
      <c r="CK455" s="13"/>
      <c r="CL455" s="442"/>
      <c r="CQ455" s="443"/>
      <c r="CR455" s="443"/>
      <c r="CS455" s="13"/>
      <c r="CT455" s="442"/>
      <c r="CY455" s="443"/>
      <c r="CZ455" s="443"/>
      <c r="DA455" s="13"/>
      <c r="DB455" s="442"/>
      <c r="DG455" s="443"/>
      <c r="DH455" s="443"/>
      <c r="DI455" s="13"/>
      <c r="DJ455" s="442"/>
      <c r="DO455" s="443"/>
      <c r="DP455" s="443"/>
      <c r="DQ455" s="13"/>
      <c r="DR455" s="442"/>
      <c r="DW455" s="443"/>
      <c r="DX455" s="443"/>
      <c r="DY455" s="13"/>
      <c r="DZ455" s="442"/>
      <c r="EE455" s="443"/>
      <c r="EF455" s="443"/>
      <c r="EG455" s="13"/>
      <c r="EH455" s="442"/>
      <c r="EM455" s="443"/>
      <c r="EN455" s="443"/>
      <c r="EO455" s="13"/>
      <c r="EP455" s="442"/>
      <c r="EU455" s="443"/>
      <c r="EV455" s="443"/>
      <c r="EW455" s="13"/>
      <c r="EX455" s="442"/>
      <c r="FC455" s="443"/>
      <c r="FD455" s="443"/>
      <c r="FE455" s="13"/>
      <c r="FF455" s="442"/>
      <c r="FK455" s="443"/>
      <c r="FL455" s="443"/>
      <c r="FM455" s="13"/>
      <c r="FN455" s="442"/>
    </row>
    <row r="456" spans="2:170" ht="13">
      <c r="B456" s="442"/>
      <c r="G456" s="443"/>
      <c r="H456" s="443"/>
      <c r="I456" s="13"/>
      <c r="J456" s="442"/>
      <c r="O456" s="443"/>
      <c r="P456" s="443"/>
      <c r="Q456" s="13"/>
      <c r="R456" s="442"/>
      <c r="W456" s="443"/>
      <c r="X456" s="443"/>
      <c r="Y456" s="13"/>
      <c r="Z456" s="442"/>
      <c r="AE456" s="443"/>
      <c r="AF456" s="443"/>
      <c r="AG456" s="13"/>
      <c r="AH456" s="442"/>
      <c r="AM456" s="443"/>
      <c r="AN456" s="443"/>
      <c r="AO456" s="13"/>
      <c r="AP456" s="442"/>
      <c r="AU456" s="443"/>
      <c r="AV456" s="443"/>
      <c r="AW456" s="13"/>
      <c r="AX456" s="442"/>
      <c r="BC456" s="443"/>
      <c r="BD456" s="443"/>
      <c r="BE456" s="13"/>
      <c r="BF456" s="442"/>
      <c r="BK456" s="443"/>
      <c r="BL456" s="443"/>
      <c r="BM456" s="13"/>
      <c r="BN456" s="442"/>
      <c r="BS456" s="443"/>
      <c r="BT456" s="443"/>
      <c r="BU456" s="13"/>
      <c r="BV456" s="442"/>
      <c r="CA456" s="443"/>
      <c r="CB456" s="443"/>
      <c r="CC456" s="13"/>
      <c r="CD456" s="442"/>
      <c r="CI456" s="443"/>
      <c r="CJ456" s="443"/>
      <c r="CK456" s="13"/>
      <c r="CL456" s="442"/>
      <c r="CQ456" s="443"/>
      <c r="CR456" s="443"/>
      <c r="CS456" s="13"/>
      <c r="CT456" s="442"/>
      <c r="CY456" s="443"/>
      <c r="CZ456" s="443"/>
      <c r="DA456" s="13"/>
      <c r="DB456" s="442"/>
      <c r="DG456" s="443"/>
      <c r="DH456" s="443"/>
      <c r="DI456" s="13"/>
      <c r="DJ456" s="442"/>
      <c r="DO456" s="443"/>
      <c r="DP456" s="443"/>
      <c r="DQ456" s="13"/>
      <c r="DR456" s="442"/>
      <c r="DW456" s="443"/>
      <c r="DX456" s="443"/>
      <c r="DY456" s="13"/>
      <c r="DZ456" s="442"/>
      <c r="EE456" s="443"/>
      <c r="EF456" s="443"/>
      <c r="EG456" s="13"/>
      <c r="EH456" s="442"/>
      <c r="EM456" s="443"/>
      <c r="EN456" s="443"/>
      <c r="EO456" s="13"/>
      <c r="EP456" s="442"/>
      <c r="EU456" s="443"/>
      <c r="EV456" s="443"/>
      <c r="EW456" s="13"/>
      <c r="EX456" s="442"/>
      <c r="FC456" s="443"/>
      <c r="FD456" s="443"/>
      <c r="FE456" s="13"/>
      <c r="FF456" s="442"/>
      <c r="FK456" s="443"/>
      <c r="FL456" s="443"/>
      <c r="FM456" s="13"/>
      <c r="FN456" s="442"/>
    </row>
    <row r="457" spans="2:170" ht="13">
      <c r="B457" s="442"/>
      <c r="G457" s="443"/>
      <c r="H457" s="443"/>
      <c r="I457" s="13"/>
      <c r="J457" s="442"/>
      <c r="O457" s="443"/>
      <c r="P457" s="443"/>
      <c r="Q457" s="13"/>
      <c r="R457" s="442"/>
      <c r="W457" s="443"/>
      <c r="X457" s="443"/>
      <c r="Y457" s="13"/>
      <c r="Z457" s="442"/>
      <c r="AE457" s="443"/>
      <c r="AF457" s="443"/>
      <c r="AG457" s="13"/>
      <c r="AH457" s="442"/>
      <c r="AM457" s="443"/>
      <c r="AN457" s="443"/>
      <c r="AO457" s="13"/>
      <c r="AP457" s="442"/>
      <c r="AU457" s="443"/>
      <c r="AV457" s="443"/>
      <c r="AW457" s="13"/>
      <c r="AX457" s="442"/>
      <c r="BC457" s="443"/>
      <c r="BD457" s="443"/>
      <c r="BE457" s="13"/>
      <c r="BF457" s="442"/>
      <c r="BK457" s="443"/>
      <c r="BL457" s="443"/>
      <c r="BM457" s="13"/>
      <c r="BN457" s="442"/>
      <c r="BS457" s="443"/>
      <c r="BT457" s="443"/>
      <c r="BU457" s="13"/>
      <c r="BV457" s="442"/>
      <c r="CA457" s="443"/>
      <c r="CB457" s="443"/>
      <c r="CC457" s="13"/>
      <c r="CD457" s="442"/>
      <c r="CI457" s="443"/>
      <c r="CJ457" s="443"/>
      <c r="CK457" s="13"/>
      <c r="CL457" s="442"/>
      <c r="CQ457" s="443"/>
      <c r="CR457" s="443"/>
      <c r="CS457" s="13"/>
      <c r="CT457" s="442"/>
      <c r="CY457" s="443"/>
      <c r="CZ457" s="443"/>
      <c r="DA457" s="13"/>
      <c r="DB457" s="442"/>
      <c r="DG457" s="443"/>
      <c r="DH457" s="443"/>
      <c r="DI457" s="13"/>
      <c r="DJ457" s="442"/>
      <c r="DO457" s="443"/>
      <c r="DP457" s="443"/>
      <c r="DQ457" s="13"/>
      <c r="DR457" s="442"/>
      <c r="DW457" s="443"/>
      <c r="DX457" s="443"/>
      <c r="DY457" s="13"/>
      <c r="DZ457" s="442"/>
      <c r="EE457" s="443"/>
      <c r="EF457" s="443"/>
      <c r="EG457" s="13"/>
      <c r="EH457" s="442"/>
      <c r="EM457" s="443"/>
      <c r="EN457" s="443"/>
      <c r="EO457" s="13"/>
      <c r="EP457" s="442"/>
      <c r="EU457" s="443"/>
      <c r="EV457" s="443"/>
      <c r="EW457" s="13"/>
      <c r="EX457" s="442"/>
      <c r="FC457" s="443"/>
      <c r="FD457" s="443"/>
      <c r="FE457" s="13"/>
      <c r="FF457" s="442"/>
      <c r="FK457" s="443"/>
      <c r="FL457" s="443"/>
      <c r="FM457" s="13"/>
      <c r="FN457" s="442"/>
    </row>
    <row r="458" spans="2:170" ht="13">
      <c r="B458" s="442"/>
      <c r="G458" s="443"/>
      <c r="H458" s="443"/>
      <c r="I458" s="13"/>
      <c r="J458" s="442"/>
      <c r="O458" s="443"/>
      <c r="P458" s="443"/>
      <c r="Q458" s="13"/>
      <c r="R458" s="442"/>
      <c r="W458" s="443"/>
      <c r="X458" s="443"/>
      <c r="Y458" s="13"/>
      <c r="Z458" s="442"/>
      <c r="AE458" s="443"/>
      <c r="AF458" s="443"/>
      <c r="AG458" s="13"/>
      <c r="AH458" s="442"/>
      <c r="AM458" s="443"/>
      <c r="AN458" s="443"/>
      <c r="AO458" s="13"/>
      <c r="AP458" s="442"/>
      <c r="AU458" s="443"/>
      <c r="AV458" s="443"/>
      <c r="AW458" s="13"/>
      <c r="AX458" s="442"/>
      <c r="BC458" s="443"/>
      <c r="BD458" s="443"/>
      <c r="BE458" s="13"/>
      <c r="BF458" s="442"/>
      <c r="BK458" s="443"/>
      <c r="BL458" s="443"/>
      <c r="BM458" s="13"/>
      <c r="BN458" s="442"/>
      <c r="BS458" s="443"/>
      <c r="BT458" s="443"/>
      <c r="BU458" s="13"/>
      <c r="BV458" s="442"/>
      <c r="CA458" s="443"/>
      <c r="CB458" s="443"/>
      <c r="CC458" s="13"/>
      <c r="CD458" s="442"/>
      <c r="CI458" s="443"/>
      <c r="CJ458" s="443"/>
      <c r="CK458" s="13"/>
      <c r="CL458" s="442"/>
      <c r="CQ458" s="443"/>
      <c r="CR458" s="443"/>
      <c r="CS458" s="13"/>
      <c r="CT458" s="442"/>
      <c r="CY458" s="443"/>
      <c r="CZ458" s="443"/>
      <c r="DA458" s="13"/>
      <c r="DB458" s="442"/>
      <c r="DG458" s="443"/>
      <c r="DH458" s="443"/>
      <c r="DI458" s="13"/>
      <c r="DJ458" s="442"/>
      <c r="DO458" s="443"/>
      <c r="DP458" s="443"/>
      <c r="DQ458" s="13"/>
      <c r="DR458" s="442"/>
      <c r="DW458" s="443"/>
      <c r="DX458" s="443"/>
      <c r="DY458" s="13"/>
      <c r="DZ458" s="442"/>
      <c r="EE458" s="443"/>
      <c r="EF458" s="443"/>
      <c r="EG458" s="13"/>
      <c r="EH458" s="442"/>
      <c r="EM458" s="443"/>
      <c r="EN458" s="443"/>
      <c r="EO458" s="13"/>
      <c r="EP458" s="442"/>
      <c r="EU458" s="443"/>
      <c r="EV458" s="443"/>
      <c r="EW458" s="13"/>
      <c r="EX458" s="442"/>
      <c r="FC458" s="443"/>
      <c r="FD458" s="443"/>
      <c r="FE458" s="13"/>
      <c r="FF458" s="442"/>
      <c r="FK458" s="443"/>
      <c r="FL458" s="443"/>
      <c r="FM458" s="13"/>
      <c r="FN458" s="442"/>
    </row>
    <row r="459" spans="2:170" ht="13">
      <c r="B459" s="442"/>
      <c r="G459" s="443"/>
      <c r="H459" s="443"/>
      <c r="I459" s="13"/>
      <c r="J459" s="442"/>
      <c r="O459" s="443"/>
      <c r="P459" s="443"/>
      <c r="Q459" s="13"/>
      <c r="R459" s="442"/>
      <c r="W459" s="443"/>
      <c r="X459" s="443"/>
      <c r="Y459" s="13"/>
      <c r="Z459" s="442"/>
      <c r="AE459" s="443"/>
      <c r="AF459" s="443"/>
      <c r="AG459" s="13"/>
      <c r="AH459" s="442"/>
      <c r="AM459" s="443"/>
      <c r="AN459" s="443"/>
      <c r="AO459" s="13"/>
      <c r="AP459" s="442"/>
      <c r="AU459" s="443"/>
      <c r="AV459" s="443"/>
      <c r="AW459" s="13"/>
      <c r="AX459" s="442"/>
      <c r="BC459" s="443"/>
      <c r="BD459" s="443"/>
      <c r="BE459" s="13"/>
      <c r="BF459" s="442"/>
      <c r="BK459" s="443"/>
      <c r="BL459" s="443"/>
      <c r="BM459" s="13"/>
      <c r="BN459" s="442"/>
      <c r="BS459" s="443"/>
      <c r="BT459" s="443"/>
      <c r="BU459" s="13"/>
      <c r="BV459" s="442"/>
      <c r="CA459" s="443"/>
      <c r="CB459" s="443"/>
      <c r="CC459" s="13"/>
      <c r="CD459" s="442"/>
      <c r="CI459" s="443"/>
      <c r="CJ459" s="443"/>
      <c r="CK459" s="13"/>
      <c r="CL459" s="442"/>
      <c r="CQ459" s="443"/>
      <c r="CR459" s="443"/>
      <c r="CS459" s="13"/>
      <c r="CT459" s="442"/>
      <c r="CY459" s="443"/>
      <c r="CZ459" s="443"/>
      <c r="DA459" s="13"/>
      <c r="DB459" s="442"/>
      <c r="DG459" s="443"/>
      <c r="DH459" s="443"/>
      <c r="DI459" s="13"/>
      <c r="DJ459" s="442"/>
      <c r="DO459" s="443"/>
      <c r="DP459" s="443"/>
      <c r="DQ459" s="13"/>
      <c r="DR459" s="442"/>
      <c r="DW459" s="443"/>
      <c r="DX459" s="443"/>
      <c r="DY459" s="13"/>
      <c r="DZ459" s="442"/>
      <c r="EE459" s="443"/>
      <c r="EF459" s="443"/>
      <c r="EG459" s="13"/>
      <c r="EH459" s="442"/>
      <c r="EM459" s="443"/>
      <c r="EN459" s="443"/>
      <c r="EO459" s="13"/>
      <c r="EP459" s="442"/>
      <c r="EU459" s="443"/>
      <c r="EV459" s="443"/>
      <c r="EW459" s="13"/>
      <c r="EX459" s="442"/>
      <c r="FC459" s="443"/>
      <c r="FD459" s="443"/>
      <c r="FE459" s="13"/>
      <c r="FF459" s="442"/>
      <c r="FK459" s="443"/>
      <c r="FL459" s="443"/>
      <c r="FM459" s="13"/>
      <c r="FN459" s="442"/>
    </row>
    <row r="460" spans="2:170" ht="13">
      <c r="B460" s="442"/>
      <c r="G460" s="443"/>
      <c r="H460" s="443"/>
      <c r="I460" s="13"/>
      <c r="J460" s="442"/>
      <c r="O460" s="443"/>
      <c r="P460" s="443"/>
      <c r="Q460" s="13"/>
      <c r="R460" s="442"/>
      <c r="W460" s="443"/>
      <c r="X460" s="443"/>
      <c r="Y460" s="13"/>
      <c r="Z460" s="442"/>
      <c r="AE460" s="443"/>
      <c r="AF460" s="443"/>
      <c r="AG460" s="13"/>
      <c r="AH460" s="442"/>
      <c r="AM460" s="443"/>
      <c r="AN460" s="443"/>
      <c r="AO460" s="13"/>
      <c r="AP460" s="442"/>
      <c r="AU460" s="443"/>
      <c r="AV460" s="443"/>
      <c r="AW460" s="13"/>
      <c r="AX460" s="442"/>
      <c r="BC460" s="443"/>
      <c r="BD460" s="443"/>
      <c r="BE460" s="13"/>
      <c r="BF460" s="442"/>
      <c r="BK460" s="443"/>
      <c r="BL460" s="443"/>
      <c r="BM460" s="13"/>
      <c r="BN460" s="442"/>
      <c r="BS460" s="443"/>
      <c r="BT460" s="443"/>
      <c r="BU460" s="13"/>
      <c r="BV460" s="442"/>
      <c r="CA460" s="443"/>
      <c r="CB460" s="443"/>
      <c r="CC460" s="13"/>
      <c r="CD460" s="442"/>
      <c r="CI460" s="443"/>
      <c r="CJ460" s="443"/>
      <c r="CK460" s="13"/>
      <c r="CL460" s="442"/>
      <c r="CQ460" s="443"/>
      <c r="CR460" s="443"/>
      <c r="CS460" s="13"/>
      <c r="CT460" s="442"/>
      <c r="CY460" s="443"/>
      <c r="CZ460" s="443"/>
      <c r="DA460" s="13"/>
      <c r="DB460" s="442"/>
      <c r="DG460" s="443"/>
      <c r="DH460" s="443"/>
      <c r="DI460" s="13"/>
      <c r="DJ460" s="442"/>
      <c r="DO460" s="443"/>
      <c r="DP460" s="443"/>
      <c r="DQ460" s="13"/>
      <c r="DR460" s="442"/>
      <c r="DW460" s="443"/>
      <c r="DX460" s="443"/>
      <c r="DY460" s="13"/>
      <c r="DZ460" s="442"/>
      <c r="EE460" s="443"/>
      <c r="EF460" s="443"/>
      <c r="EG460" s="13"/>
      <c r="EH460" s="442"/>
      <c r="EM460" s="443"/>
      <c r="EN460" s="443"/>
      <c r="EO460" s="13"/>
      <c r="EP460" s="442"/>
      <c r="EU460" s="443"/>
      <c r="EV460" s="443"/>
      <c r="EW460" s="13"/>
      <c r="EX460" s="442"/>
      <c r="FC460" s="443"/>
      <c r="FD460" s="443"/>
      <c r="FE460" s="13"/>
      <c r="FF460" s="442"/>
      <c r="FK460" s="443"/>
      <c r="FL460" s="443"/>
      <c r="FM460" s="13"/>
      <c r="FN460" s="442"/>
    </row>
    <row r="461" spans="2:170" ht="13">
      <c r="B461" s="442"/>
      <c r="G461" s="443"/>
      <c r="H461" s="443"/>
      <c r="I461" s="13"/>
      <c r="J461" s="442"/>
      <c r="O461" s="443"/>
      <c r="P461" s="443"/>
      <c r="Q461" s="13"/>
      <c r="R461" s="442"/>
      <c r="W461" s="443"/>
      <c r="X461" s="443"/>
      <c r="Y461" s="13"/>
      <c r="Z461" s="442"/>
      <c r="AE461" s="443"/>
      <c r="AF461" s="443"/>
      <c r="AG461" s="13"/>
      <c r="AH461" s="442"/>
      <c r="AM461" s="443"/>
      <c r="AN461" s="443"/>
      <c r="AO461" s="13"/>
      <c r="AP461" s="442"/>
      <c r="AU461" s="443"/>
      <c r="AV461" s="443"/>
      <c r="AW461" s="13"/>
      <c r="AX461" s="442"/>
      <c r="BC461" s="443"/>
      <c r="BD461" s="443"/>
      <c r="BE461" s="13"/>
      <c r="BF461" s="442"/>
      <c r="BK461" s="443"/>
      <c r="BL461" s="443"/>
      <c r="BM461" s="13"/>
      <c r="BN461" s="442"/>
      <c r="BS461" s="443"/>
      <c r="BT461" s="443"/>
      <c r="BU461" s="13"/>
      <c r="BV461" s="442"/>
      <c r="CA461" s="443"/>
      <c r="CB461" s="443"/>
      <c r="CC461" s="13"/>
      <c r="CD461" s="442"/>
      <c r="CI461" s="443"/>
      <c r="CJ461" s="443"/>
      <c r="CK461" s="13"/>
      <c r="CL461" s="442"/>
      <c r="CQ461" s="443"/>
      <c r="CR461" s="443"/>
      <c r="CS461" s="13"/>
      <c r="CT461" s="442"/>
      <c r="CY461" s="443"/>
      <c r="CZ461" s="443"/>
      <c r="DA461" s="13"/>
      <c r="DB461" s="442"/>
      <c r="DG461" s="443"/>
      <c r="DH461" s="443"/>
      <c r="DI461" s="13"/>
      <c r="DJ461" s="442"/>
      <c r="DO461" s="443"/>
      <c r="DP461" s="443"/>
      <c r="DQ461" s="13"/>
      <c r="DR461" s="442"/>
      <c r="DW461" s="443"/>
      <c r="DX461" s="443"/>
      <c r="DY461" s="13"/>
      <c r="DZ461" s="442"/>
      <c r="EE461" s="443"/>
      <c r="EF461" s="443"/>
      <c r="EG461" s="13"/>
      <c r="EH461" s="442"/>
      <c r="EM461" s="443"/>
      <c r="EN461" s="443"/>
      <c r="EO461" s="13"/>
      <c r="EP461" s="442"/>
      <c r="EU461" s="443"/>
      <c r="EV461" s="443"/>
      <c r="EW461" s="13"/>
      <c r="EX461" s="442"/>
      <c r="FC461" s="443"/>
      <c r="FD461" s="443"/>
      <c r="FE461" s="13"/>
      <c r="FF461" s="442"/>
      <c r="FK461" s="443"/>
      <c r="FL461" s="443"/>
      <c r="FM461" s="13"/>
      <c r="FN461" s="442"/>
    </row>
    <row r="462" spans="2:170" ht="13">
      <c r="B462" s="442"/>
      <c r="G462" s="443"/>
      <c r="H462" s="443"/>
      <c r="I462" s="13"/>
      <c r="J462" s="442"/>
      <c r="O462" s="443"/>
      <c r="P462" s="443"/>
      <c r="Q462" s="13"/>
      <c r="R462" s="442"/>
      <c r="W462" s="443"/>
      <c r="X462" s="443"/>
      <c r="Y462" s="13"/>
      <c r="Z462" s="442"/>
      <c r="AE462" s="443"/>
      <c r="AF462" s="443"/>
      <c r="AG462" s="13"/>
      <c r="AH462" s="442"/>
      <c r="AM462" s="443"/>
      <c r="AN462" s="443"/>
      <c r="AO462" s="13"/>
      <c r="AP462" s="442"/>
      <c r="AU462" s="443"/>
      <c r="AV462" s="443"/>
      <c r="AW462" s="13"/>
      <c r="AX462" s="442"/>
      <c r="BC462" s="443"/>
      <c r="BD462" s="443"/>
      <c r="BE462" s="13"/>
      <c r="BF462" s="442"/>
      <c r="BK462" s="443"/>
      <c r="BL462" s="443"/>
      <c r="BM462" s="13"/>
      <c r="BN462" s="442"/>
      <c r="BS462" s="443"/>
      <c r="BT462" s="443"/>
      <c r="BU462" s="13"/>
      <c r="BV462" s="442"/>
      <c r="CA462" s="443"/>
      <c r="CB462" s="443"/>
      <c r="CC462" s="13"/>
      <c r="CD462" s="442"/>
      <c r="CI462" s="443"/>
      <c r="CJ462" s="443"/>
      <c r="CK462" s="13"/>
      <c r="CL462" s="442"/>
      <c r="CQ462" s="443"/>
      <c r="CR462" s="443"/>
      <c r="CS462" s="13"/>
      <c r="CT462" s="442"/>
      <c r="CY462" s="443"/>
      <c r="CZ462" s="443"/>
      <c r="DA462" s="13"/>
      <c r="DB462" s="442"/>
      <c r="DG462" s="443"/>
      <c r="DH462" s="443"/>
      <c r="DI462" s="13"/>
      <c r="DJ462" s="442"/>
      <c r="DO462" s="443"/>
      <c r="DP462" s="443"/>
      <c r="DQ462" s="13"/>
      <c r="DR462" s="442"/>
      <c r="DW462" s="443"/>
      <c r="DX462" s="443"/>
      <c r="DY462" s="13"/>
      <c r="DZ462" s="442"/>
      <c r="EE462" s="443"/>
      <c r="EF462" s="443"/>
      <c r="EG462" s="13"/>
      <c r="EH462" s="442"/>
      <c r="EM462" s="443"/>
      <c r="EN462" s="443"/>
      <c r="EO462" s="13"/>
      <c r="EP462" s="442"/>
      <c r="EU462" s="443"/>
      <c r="EV462" s="443"/>
      <c r="EW462" s="13"/>
      <c r="EX462" s="442"/>
      <c r="FC462" s="443"/>
      <c r="FD462" s="443"/>
      <c r="FE462" s="13"/>
      <c r="FF462" s="442"/>
      <c r="FK462" s="443"/>
      <c r="FL462" s="443"/>
      <c r="FM462" s="13"/>
      <c r="FN462" s="442"/>
    </row>
    <row r="463" spans="2:170" ht="13">
      <c r="B463" s="442"/>
      <c r="G463" s="443"/>
      <c r="H463" s="443"/>
      <c r="I463" s="13"/>
      <c r="J463" s="442"/>
      <c r="O463" s="443"/>
      <c r="P463" s="443"/>
      <c r="Q463" s="13"/>
      <c r="R463" s="442"/>
      <c r="W463" s="443"/>
      <c r="X463" s="443"/>
      <c r="Y463" s="13"/>
      <c r="Z463" s="442"/>
      <c r="AE463" s="443"/>
      <c r="AF463" s="443"/>
      <c r="AG463" s="13"/>
      <c r="AH463" s="442"/>
      <c r="AM463" s="443"/>
      <c r="AN463" s="443"/>
      <c r="AO463" s="13"/>
      <c r="AP463" s="442"/>
      <c r="AU463" s="443"/>
      <c r="AV463" s="443"/>
      <c r="AW463" s="13"/>
      <c r="AX463" s="442"/>
      <c r="BC463" s="443"/>
      <c r="BD463" s="443"/>
      <c r="BE463" s="13"/>
      <c r="BF463" s="442"/>
      <c r="BK463" s="443"/>
      <c r="BL463" s="443"/>
      <c r="BM463" s="13"/>
      <c r="BN463" s="442"/>
      <c r="BS463" s="443"/>
      <c r="BT463" s="443"/>
      <c r="BU463" s="13"/>
      <c r="BV463" s="442"/>
      <c r="CA463" s="443"/>
      <c r="CB463" s="443"/>
      <c r="CC463" s="13"/>
      <c r="CD463" s="442"/>
      <c r="CI463" s="443"/>
      <c r="CJ463" s="443"/>
      <c r="CK463" s="13"/>
      <c r="CL463" s="442"/>
      <c r="CQ463" s="443"/>
      <c r="CR463" s="443"/>
      <c r="CS463" s="13"/>
      <c r="CT463" s="442"/>
      <c r="CY463" s="443"/>
      <c r="CZ463" s="443"/>
      <c r="DA463" s="13"/>
      <c r="DB463" s="442"/>
      <c r="DG463" s="443"/>
      <c r="DH463" s="443"/>
      <c r="DI463" s="13"/>
      <c r="DJ463" s="442"/>
      <c r="DO463" s="443"/>
      <c r="DP463" s="443"/>
      <c r="DQ463" s="13"/>
      <c r="DR463" s="442"/>
      <c r="DW463" s="443"/>
      <c r="DX463" s="443"/>
      <c r="DY463" s="13"/>
      <c r="DZ463" s="442"/>
      <c r="EE463" s="443"/>
      <c r="EF463" s="443"/>
      <c r="EG463" s="13"/>
      <c r="EH463" s="442"/>
      <c r="EM463" s="443"/>
      <c r="EN463" s="443"/>
      <c r="EO463" s="13"/>
      <c r="EP463" s="442"/>
      <c r="EU463" s="443"/>
      <c r="EV463" s="443"/>
      <c r="EW463" s="13"/>
      <c r="EX463" s="442"/>
      <c r="FC463" s="443"/>
      <c r="FD463" s="443"/>
      <c r="FE463" s="13"/>
      <c r="FF463" s="442"/>
      <c r="FK463" s="443"/>
      <c r="FL463" s="443"/>
      <c r="FM463" s="13"/>
      <c r="FN463" s="442"/>
    </row>
    <row r="464" spans="2:170" ht="13">
      <c r="B464" s="442"/>
      <c r="G464" s="443"/>
      <c r="H464" s="443"/>
      <c r="I464" s="13"/>
      <c r="J464" s="442"/>
      <c r="O464" s="443"/>
      <c r="P464" s="443"/>
      <c r="Q464" s="13"/>
      <c r="R464" s="442"/>
      <c r="W464" s="443"/>
      <c r="X464" s="443"/>
      <c r="Y464" s="13"/>
      <c r="Z464" s="442"/>
      <c r="AE464" s="443"/>
      <c r="AF464" s="443"/>
      <c r="AG464" s="13"/>
      <c r="AH464" s="442"/>
      <c r="AM464" s="443"/>
      <c r="AN464" s="443"/>
      <c r="AO464" s="13"/>
      <c r="AP464" s="442"/>
      <c r="AU464" s="443"/>
      <c r="AV464" s="443"/>
      <c r="AW464" s="13"/>
      <c r="AX464" s="442"/>
      <c r="BC464" s="443"/>
      <c r="BD464" s="443"/>
      <c r="BE464" s="13"/>
      <c r="BF464" s="442"/>
      <c r="BK464" s="443"/>
      <c r="BL464" s="443"/>
      <c r="BM464" s="13"/>
      <c r="BN464" s="442"/>
      <c r="BS464" s="443"/>
      <c r="BT464" s="443"/>
      <c r="BU464" s="13"/>
      <c r="BV464" s="442"/>
      <c r="CA464" s="443"/>
      <c r="CB464" s="443"/>
      <c r="CC464" s="13"/>
      <c r="CD464" s="442"/>
      <c r="CI464" s="443"/>
      <c r="CJ464" s="443"/>
      <c r="CK464" s="13"/>
      <c r="CL464" s="442"/>
      <c r="CQ464" s="443"/>
      <c r="CR464" s="443"/>
      <c r="CS464" s="13"/>
      <c r="CT464" s="442"/>
      <c r="CY464" s="443"/>
      <c r="CZ464" s="443"/>
      <c r="DA464" s="13"/>
      <c r="DB464" s="442"/>
      <c r="DG464" s="443"/>
      <c r="DH464" s="443"/>
      <c r="DI464" s="13"/>
      <c r="DJ464" s="442"/>
      <c r="DO464" s="443"/>
      <c r="DP464" s="443"/>
      <c r="DQ464" s="13"/>
      <c r="DR464" s="442"/>
      <c r="DW464" s="443"/>
      <c r="DX464" s="443"/>
      <c r="DY464" s="13"/>
      <c r="DZ464" s="442"/>
      <c r="EE464" s="443"/>
      <c r="EF464" s="443"/>
      <c r="EG464" s="13"/>
      <c r="EH464" s="442"/>
      <c r="EM464" s="443"/>
      <c r="EN464" s="443"/>
      <c r="EO464" s="13"/>
      <c r="EP464" s="442"/>
      <c r="EU464" s="443"/>
      <c r="EV464" s="443"/>
      <c r="EW464" s="13"/>
      <c r="EX464" s="442"/>
      <c r="FC464" s="443"/>
      <c r="FD464" s="443"/>
      <c r="FE464" s="13"/>
      <c r="FF464" s="442"/>
      <c r="FK464" s="443"/>
      <c r="FL464" s="443"/>
      <c r="FM464" s="13"/>
      <c r="FN464" s="442"/>
    </row>
    <row r="465" spans="2:170" ht="13">
      <c r="B465" s="442"/>
      <c r="G465" s="443"/>
      <c r="H465" s="443"/>
      <c r="I465" s="13"/>
      <c r="J465" s="442"/>
      <c r="O465" s="443"/>
      <c r="P465" s="443"/>
      <c r="Q465" s="13"/>
      <c r="R465" s="442"/>
      <c r="W465" s="443"/>
      <c r="X465" s="443"/>
      <c r="Y465" s="13"/>
      <c r="Z465" s="442"/>
      <c r="AE465" s="443"/>
      <c r="AF465" s="443"/>
      <c r="AG465" s="13"/>
      <c r="AH465" s="442"/>
      <c r="AM465" s="443"/>
      <c r="AN465" s="443"/>
      <c r="AO465" s="13"/>
      <c r="AP465" s="442"/>
      <c r="AU465" s="443"/>
      <c r="AV465" s="443"/>
      <c r="AW465" s="13"/>
      <c r="AX465" s="442"/>
      <c r="BC465" s="443"/>
      <c r="BD465" s="443"/>
      <c r="BE465" s="13"/>
      <c r="BF465" s="442"/>
      <c r="BK465" s="443"/>
      <c r="BL465" s="443"/>
      <c r="BM465" s="13"/>
      <c r="BN465" s="442"/>
      <c r="BS465" s="443"/>
      <c r="BT465" s="443"/>
      <c r="BU465" s="13"/>
      <c r="BV465" s="442"/>
      <c r="CA465" s="443"/>
      <c r="CB465" s="443"/>
      <c r="CC465" s="13"/>
      <c r="CD465" s="442"/>
      <c r="CI465" s="443"/>
      <c r="CJ465" s="443"/>
      <c r="CK465" s="13"/>
      <c r="CL465" s="442"/>
      <c r="CQ465" s="443"/>
      <c r="CR465" s="443"/>
      <c r="CS465" s="13"/>
      <c r="CT465" s="442"/>
      <c r="CY465" s="443"/>
      <c r="CZ465" s="443"/>
      <c r="DA465" s="13"/>
      <c r="DB465" s="442"/>
      <c r="DG465" s="443"/>
      <c r="DH465" s="443"/>
      <c r="DI465" s="13"/>
      <c r="DJ465" s="442"/>
      <c r="DO465" s="443"/>
      <c r="DP465" s="443"/>
      <c r="DQ465" s="13"/>
      <c r="DR465" s="442"/>
      <c r="DW465" s="443"/>
      <c r="DX465" s="443"/>
      <c r="DY465" s="13"/>
      <c r="DZ465" s="442"/>
      <c r="EE465" s="443"/>
      <c r="EF465" s="443"/>
      <c r="EG465" s="13"/>
      <c r="EH465" s="442"/>
      <c r="EM465" s="443"/>
      <c r="EN465" s="443"/>
      <c r="EO465" s="13"/>
      <c r="EP465" s="442"/>
      <c r="EU465" s="443"/>
      <c r="EV465" s="443"/>
      <c r="EW465" s="13"/>
      <c r="EX465" s="442"/>
      <c r="FC465" s="443"/>
      <c r="FD465" s="443"/>
      <c r="FE465" s="13"/>
      <c r="FF465" s="442"/>
      <c r="FK465" s="443"/>
      <c r="FL465" s="443"/>
      <c r="FM465" s="13"/>
      <c r="FN465" s="442"/>
    </row>
    <row r="466" spans="2:170" ht="13">
      <c r="B466" s="442"/>
      <c r="G466" s="443"/>
      <c r="H466" s="443"/>
      <c r="I466" s="13"/>
      <c r="J466" s="442"/>
      <c r="O466" s="443"/>
      <c r="P466" s="443"/>
      <c r="Q466" s="13"/>
      <c r="R466" s="442"/>
      <c r="W466" s="443"/>
      <c r="X466" s="443"/>
      <c r="Y466" s="13"/>
      <c r="Z466" s="442"/>
      <c r="AE466" s="443"/>
      <c r="AF466" s="443"/>
      <c r="AG466" s="13"/>
      <c r="AH466" s="442"/>
      <c r="AM466" s="443"/>
      <c r="AN466" s="443"/>
      <c r="AO466" s="13"/>
      <c r="AP466" s="442"/>
      <c r="AU466" s="443"/>
      <c r="AV466" s="443"/>
      <c r="AW466" s="13"/>
      <c r="AX466" s="442"/>
      <c r="BC466" s="443"/>
      <c r="BD466" s="443"/>
      <c r="BE466" s="13"/>
      <c r="BF466" s="442"/>
      <c r="BK466" s="443"/>
      <c r="BL466" s="443"/>
      <c r="BM466" s="13"/>
      <c r="BN466" s="442"/>
      <c r="BS466" s="443"/>
      <c r="BT466" s="443"/>
      <c r="BU466" s="13"/>
      <c r="BV466" s="442"/>
      <c r="CA466" s="443"/>
      <c r="CB466" s="443"/>
      <c r="CC466" s="13"/>
      <c r="CD466" s="442"/>
      <c r="CI466" s="443"/>
      <c r="CJ466" s="443"/>
      <c r="CK466" s="13"/>
      <c r="CL466" s="442"/>
      <c r="CQ466" s="443"/>
      <c r="CR466" s="443"/>
      <c r="CS466" s="13"/>
      <c r="CT466" s="442"/>
      <c r="CY466" s="443"/>
      <c r="CZ466" s="443"/>
      <c r="DA466" s="13"/>
      <c r="DB466" s="442"/>
      <c r="DG466" s="443"/>
      <c r="DH466" s="443"/>
      <c r="DI466" s="13"/>
      <c r="DJ466" s="442"/>
      <c r="DO466" s="443"/>
      <c r="DP466" s="443"/>
      <c r="DQ466" s="13"/>
      <c r="DR466" s="442"/>
      <c r="DW466" s="443"/>
      <c r="DX466" s="443"/>
      <c r="DY466" s="13"/>
      <c r="DZ466" s="442"/>
      <c r="EE466" s="443"/>
      <c r="EF466" s="443"/>
      <c r="EG466" s="13"/>
      <c r="EH466" s="442"/>
      <c r="EM466" s="443"/>
      <c r="EN466" s="443"/>
      <c r="EO466" s="13"/>
      <c r="EP466" s="442"/>
      <c r="EU466" s="443"/>
      <c r="EV466" s="443"/>
      <c r="EW466" s="13"/>
      <c r="EX466" s="442"/>
      <c r="FC466" s="443"/>
      <c r="FD466" s="443"/>
      <c r="FE466" s="13"/>
      <c r="FF466" s="442"/>
      <c r="FK466" s="443"/>
      <c r="FL466" s="443"/>
      <c r="FM466" s="13"/>
      <c r="FN466" s="442"/>
    </row>
    <row r="467" spans="2:170" ht="13">
      <c r="B467" s="442"/>
      <c r="G467" s="443"/>
      <c r="H467" s="443"/>
      <c r="I467" s="13"/>
      <c r="J467" s="442"/>
      <c r="O467" s="443"/>
      <c r="P467" s="443"/>
      <c r="Q467" s="13"/>
      <c r="R467" s="442"/>
      <c r="W467" s="443"/>
      <c r="X467" s="443"/>
      <c r="Y467" s="13"/>
      <c r="Z467" s="442"/>
      <c r="AE467" s="443"/>
      <c r="AF467" s="443"/>
      <c r="AG467" s="13"/>
      <c r="AH467" s="442"/>
      <c r="AM467" s="443"/>
      <c r="AN467" s="443"/>
      <c r="AO467" s="13"/>
      <c r="AP467" s="442"/>
      <c r="AU467" s="443"/>
      <c r="AV467" s="443"/>
      <c r="AW467" s="13"/>
      <c r="AX467" s="442"/>
      <c r="BC467" s="443"/>
      <c r="BD467" s="443"/>
      <c r="BE467" s="13"/>
      <c r="BF467" s="442"/>
      <c r="BK467" s="443"/>
      <c r="BL467" s="443"/>
      <c r="BM467" s="13"/>
      <c r="BN467" s="442"/>
      <c r="BS467" s="443"/>
      <c r="BT467" s="443"/>
      <c r="BU467" s="13"/>
      <c r="BV467" s="442"/>
      <c r="CA467" s="443"/>
      <c r="CB467" s="443"/>
      <c r="CC467" s="13"/>
      <c r="CD467" s="442"/>
      <c r="CI467" s="443"/>
      <c r="CJ467" s="443"/>
      <c r="CK467" s="13"/>
      <c r="CL467" s="442"/>
      <c r="CQ467" s="443"/>
      <c r="CR467" s="443"/>
      <c r="CS467" s="13"/>
      <c r="CT467" s="442"/>
      <c r="CY467" s="443"/>
      <c r="CZ467" s="443"/>
      <c r="DA467" s="13"/>
      <c r="DB467" s="442"/>
      <c r="DG467" s="443"/>
      <c r="DH467" s="443"/>
      <c r="DI467" s="13"/>
      <c r="DJ467" s="442"/>
      <c r="DO467" s="443"/>
      <c r="DP467" s="443"/>
      <c r="DQ467" s="13"/>
      <c r="DR467" s="442"/>
      <c r="DW467" s="443"/>
      <c r="DX467" s="443"/>
      <c r="DY467" s="13"/>
      <c r="DZ467" s="442"/>
      <c r="EE467" s="443"/>
      <c r="EF467" s="443"/>
      <c r="EG467" s="13"/>
      <c r="EH467" s="442"/>
      <c r="EM467" s="443"/>
      <c r="EN467" s="443"/>
      <c r="EO467" s="13"/>
      <c r="EP467" s="442"/>
      <c r="EU467" s="443"/>
      <c r="EV467" s="443"/>
      <c r="EW467" s="13"/>
      <c r="EX467" s="442"/>
      <c r="FC467" s="443"/>
      <c r="FD467" s="443"/>
      <c r="FE467" s="13"/>
      <c r="FF467" s="442"/>
      <c r="FK467" s="443"/>
      <c r="FL467" s="443"/>
      <c r="FM467" s="13"/>
      <c r="FN467" s="442"/>
    </row>
    <row r="468" spans="2:170" ht="13">
      <c r="B468" s="442"/>
      <c r="G468" s="443"/>
      <c r="H468" s="443"/>
      <c r="I468" s="13"/>
      <c r="J468" s="442"/>
      <c r="O468" s="443"/>
      <c r="P468" s="443"/>
      <c r="Q468" s="13"/>
      <c r="R468" s="442"/>
      <c r="W468" s="443"/>
      <c r="X468" s="443"/>
      <c r="Y468" s="13"/>
      <c r="Z468" s="442"/>
      <c r="AE468" s="443"/>
      <c r="AF468" s="443"/>
      <c r="AG468" s="13"/>
      <c r="AH468" s="442"/>
      <c r="AM468" s="443"/>
      <c r="AN468" s="443"/>
      <c r="AO468" s="13"/>
      <c r="AP468" s="442"/>
      <c r="AU468" s="443"/>
      <c r="AV468" s="443"/>
      <c r="AW468" s="13"/>
      <c r="AX468" s="442"/>
      <c r="BC468" s="443"/>
      <c r="BD468" s="443"/>
      <c r="BE468" s="13"/>
      <c r="BF468" s="442"/>
      <c r="BK468" s="443"/>
      <c r="BL468" s="443"/>
      <c r="BM468" s="13"/>
      <c r="BN468" s="442"/>
      <c r="BS468" s="443"/>
      <c r="BT468" s="443"/>
      <c r="BU468" s="13"/>
      <c r="BV468" s="442"/>
      <c r="CA468" s="443"/>
      <c r="CB468" s="443"/>
      <c r="CC468" s="13"/>
      <c r="CD468" s="442"/>
      <c r="CI468" s="443"/>
      <c r="CJ468" s="443"/>
      <c r="CK468" s="13"/>
      <c r="CL468" s="442"/>
      <c r="CQ468" s="443"/>
      <c r="CR468" s="443"/>
      <c r="CS468" s="13"/>
      <c r="CT468" s="442"/>
      <c r="CY468" s="443"/>
      <c r="CZ468" s="443"/>
      <c r="DA468" s="13"/>
      <c r="DB468" s="442"/>
      <c r="DG468" s="443"/>
      <c r="DH468" s="443"/>
      <c r="DI468" s="13"/>
      <c r="DJ468" s="442"/>
      <c r="DO468" s="443"/>
      <c r="DP468" s="443"/>
      <c r="DQ468" s="13"/>
      <c r="DR468" s="442"/>
      <c r="DW468" s="443"/>
      <c r="DX468" s="443"/>
      <c r="DY468" s="13"/>
      <c r="DZ468" s="442"/>
      <c r="EE468" s="443"/>
      <c r="EF468" s="443"/>
      <c r="EG468" s="13"/>
      <c r="EH468" s="442"/>
      <c r="EM468" s="443"/>
      <c r="EN468" s="443"/>
      <c r="EO468" s="13"/>
      <c r="EP468" s="442"/>
      <c r="EU468" s="443"/>
      <c r="EV468" s="443"/>
      <c r="EW468" s="13"/>
      <c r="EX468" s="442"/>
      <c r="FC468" s="443"/>
      <c r="FD468" s="443"/>
      <c r="FE468" s="13"/>
      <c r="FF468" s="442"/>
      <c r="FK468" s="443"/>
      <c r="FL468" s="443"/>
      <c r="FM468" s="13"/>
      <c r="FN468" s="442"/>
    </row>
    <row r="469" spans="2:170" ht="13">
      <c r="B469" s="442"/>
      <c r="G469" s="443"/>
      <c r="H469" s="443"/>
      <c r="I469" s="13"/>
      <c r="J469" s="442"/>
      <c r="O469" s="443"/>
      <c r="P469" s="443"/>
      <c r="Q469" s="13"/>
      <c r="R469" s="442"/>
      <c r="W469" s="443"/>
      <c r="X469" s="443"/>
      <c r="Y469" s="13"/>
      <c r="Z469" s="442"/>
      <c r="AE469" s="443"/>
      <c r="AF469" s="443"/>
      <c r="AG469" s="13"/>
      <c r="AH469" s="442"/>
      <c r="AM469" s="443"/>
      <c r="AN469" s="443"/>
      <c r="AO469" s="13"/>
      <c r="AP469" s="442"/>
      <c r="AU469" s="443"/>
      <c r="AV469" s="443"/>
      <c r="AW469" s="13"/>
      <c r="AX469" s="442"/>
      <c r="BC469" s="443"/>
      <c r="BD469" s="443"/>
      <c r="BE469" s="13"/>
      <c r="BF469" s="442"/>
      <c r="BK469" s="443"/>
      <c r="BL469" s="443"/>
      <c r="BM469" s="13"/>
      <c r="BN469" s="442"/>
      <c r="BS469" s="443"/>
      <c r="BT469" s="443"/>
      <c r="BU469" s="13"/>
      <c r="BV469" s="442"/>
      <c r="CA469" s="443"/>
      <c r="CB469" s="443"/>
      <c r="CC469" s="13"/>
      <c r="CD469" s="442"/>
      <c r="CI469" s="443"/>
      <c r="CJ469" s="443"/>
      <c r="CK469" s="13"/>
      <c r="CL469" s="442"/>
      <c r="CQ469" s="443"/>
      <c r="CR469" s="443"/>
      <c r="CS469" s="13"/>
      <c r="CT469" s="442"/>
      <c r="CY469" s="443"/>
      <c r="CZ469" s="443"/>
      <c r="DA469" s="13"/>
      <c r="DB469" s="442"/>
      <c r="DG469" s="443"/>
      <c r="DH469" s="443"/>
      <c r="DI469" s="13"/>
      <c r="DJ469" s="442"/>
      <c r="DO469" s="443"/>
      <c r="DP469" s="443"/>
      <c r="DQ469" s="13"/>
      <c r="DR469" s="442"/>
      <c r="DW469" s="443"/>
      <c r="DX469" s="443"/>
      <c r="DY469" s="13"/>
      <c r="DZ469" s="442"/>
      <c r="EE469" s="443"/>
      <c r="EF469" s="443"/>
      <c r="EG469" s="13"/>
      <c r="EH469" s="442"/>
      <c r="EM469" s="443"/>
      <c r="EN469" s="443"/>
      <c r="EO469" s="13"/>
      <c r="EP469" s="442"/>
      <c r="EU469" s="443"/>
      <c r="EV469" s="443"/>
      <c r="EW469" s="13"/>
      <c r="EX469" s="442"/>
      <c r="FC469" s="443"/>
      <c r="FD469" s="443"/>
      <c r="FE469" s="13"/>
      <c r="FF469" s="442"/>
      <c r="FK469" s="443"/>
      <c r="FL469" s="443"/>
      <c r="FM469" s="13"/>
      <c r="FN469" s="442"/>
    </row>
    <row r="470" spans="2:170" ht="13">
      <c r="B470" s="442"/>
      <c r="G470" s="443"/>
      <c r="H470" s="443"/>
      <c r="I470" s="13"/>
      <c r="J470" s="442"/>
      <c r="O470" s="443"/>
      <c r="P470" s="443"/>
      <c r="Q470" s="13"/>
      <c r="R470" s="442"/>
      <c r="W470" s="443"/>
      <c r="X470" s="443"/>
      <c r="Y470" s="13"/>
      <c r="Z470" s="442"/>
      <c r="AE470" s="443"/>
      <c r="AF470" s="443"/>
      <c r="AG470" s="13"/>
      <c r="AH470" s="442"/>
      <c r="AM470" s="443"/>
      <c r="AN470" s="443"/>
      <c r="AO470" s="13"/>
      <c r="AP470" s="442"/>
      <c r="AU470" s="443"/>
      <c r="AV470" s="443"/>
      <c r="AW470" s="13"/>
      <c r="AX470" s="442"/>
      <c r="BC470" s="443"/>
      <c r="BD470" s="443"/>
      <c r="BE470" s="13"/>
      <c r="BF470" s="442"/>
      <c r="BK470" s="443"/>
      <c r="BL470" s="443"/>
      <c r="BM470" s="13"/>
      <c r="BN470" s="442"/>
      <c r="BS470" s="443"/>
      <c r="BT470" s="443"/>
      <c r="BU470" s="13"/>
      <c r="BV470" s="442"/>
      <c r="CA470" s="443"/>
      <c r="CB470" s="443"/>
      <c r="CC470" s="13"/>
      <c r="CD470" s="442"/>
      <c r="CI470" s="443"/>
      <c r="CJ470" s="443"/>
      <c r="CK470" s="13"/>
      <c r="CL470" s="442"/>
      <c r="CQ470" s="443"/>
      <c r="CR470" s="443"/>
      <c r="CS470" s="13"/>
      <c r="CT470" s="442"/>
      <c r="CY470" s="443"/>
      <c r="CZ470" s="443"/>
      <c r="DA470" s="13"/>
      <c r="DB470" s="442"/>
      <c r="DG470" s="443"/>
      <c r="DH470" s="443"/>
      <c r="DI470" s="13"/>
      <c r="DJ470" s="442"/>
      <c r="DO470" s="443"/>
      <c r="DP470" s="443"/>
      <c r="DQ470" s="13"/>
      <c r="DR470" s="442"/>
      <c r="DW470" s="443"/>
      <c r="DX470" s="443"/>
      <c r="DY470" s="13"/>
      <c r="DZ470" s="442"/>
      <c r="EE470" s="443"/>
      <c r="EF470" s="443"/>
      <c r="EG470" s="13"/>
      <c r="EH470" s="442"/>
      <c r="EM470" s="443"/>
      <c r="EN470" s="443"/>
      <c r="EO470" s="13"/>
      <c r="EP470" s="442"/>
      <c r="EU470" s="443"/>
      <c r="EV470" s="443"/>
      <c r="EW470" s="13"/>
      <c r="EX470" s="442"/>
      <c r="FC470" s="443"/>
      <c r="FD470" s="443"/>
      <c r="FE470" s="13"/>
      <c r="FF470" s="442"/>
      <c r="FK470" s="443"/>
      <c r="FL470" s="443"/>
      <c r="FM470" s="13"/>
      <c r="FN470" s="442"/>
    </row>
    <row r="471" spans="2:170" ht="13">
      <c r="B471" s="442"/>
      <c r="G471" s="443"/>
      <c r="H471" s="443"/>
      <c r="I471" s="13"/>
      <c r="J471" s="442"/>
      <c r="O471" s="443"/>
      <c r="P471" s="443"/>
      <c r="Q471" s="13"/>
      <c r="R471" s="442"/>
      <c r="W471" s="443"/>
      <c r="X471" s="443"/>
      <c r="Y471" s="13"/>
      <c r="Z471" s="442"/>
      <c r="AE471" s="443"/>
      <c r="AF471" s="443"/>
      <c r="AG471" s="13"/>
      <c r="AH471" s="442"/>
      <c r="AM471" s="443"/>
      <c r="AN471" s="443"/>
      <c r="AO471" s="13"/>
      <c r="AP471" s="442"/>
      <c r="AU471" s="443"/>
      <c r="AV471" s="443"/>
      <c r="AW471" s="13"/>
      <c r="AX471" s="442"/>
      <c r="BC471" s="443"/>
      <c r="BD471" s="443"/>
      <c r="BE471" s="13"/>
      <c r="BF471" s="442"/>
      <c r="BK471" s="443"/>
      <c r="BL471" s="443"/>
      <c r="BM471" s="13"/>
      <c r="BN471" s="442"/>
      <c r="BS471" s="443"/>
      <c r="BT471" s="443"/>
      <c r="BU471" s="13"/>
      <c r="BV471" s="442"/>
      <c r="CA471" s="443"/>
      <c r="CB471" s="443"/>
      <c r="CC471" s="13"/>
      <c r="CD471" s="442"/>
      <c r="CI471" s="443"/>
      <c r="CJ471" s="443"/>
      <c r="CK471" s="13"/>
      <c r="CL471" s="442"/>
      <c r="CQ471" s="443"/>
      <c r="CR471" s="443"/>
      <c r="CS471" s="13"/>
      <c r="CT471" s="442"/>
      <c r="CY471" s="443"/>
      <c r="CZ471" s="443"/>
      <c r="DA471" s="13"/>
      <c r="DB471" s="442"/>
      <c r="DG471" s="443"/>
      <c r="DH471" s="443"/>
      <c r="DI471" s="13"/>
      <c r="DJ471" s="442"/>
      <c r="DO471" s="443"/>
      <c r="DP471" s="443"/>
      <c r="DQ471" s="13"/>
      <c r="DR471" s="442"/>
      <c r="DW471" s="443"/>
      <c r="DX471" s="443"/>
      <c r="DY471" s="13"/>
      <c r="DZ471" s="442"/>
      <c r="EE471" s="443"/>
      <c r="EF471" s="443"/>
      <c r="EG471" s="13"/>
      <c r="EH471" s="442"/>
      <c r="EM471" s="443"/>
      <c r="EN471" s="443"/>
      <c r="EO471" s="13"/>
      <c r="EP471" s="442"/>
      <c r="EU471" s="443"/>
      <c r="EV471" s="443"/>
      <c r="EW471" s="13"/>
      <c r="EX471" s="442"/>
      <c r="FC471" s="443"/>
      <c r="FD471" s="443"/>
      <c r="FE471" s="13"/>
      <c r="FF471" s="442"/>
      <c r="FK471" s="443"/>
      <c r="FL471" s="443"/>
      <c r="FM471" s="13"/>
      <c r="FN471" s="442"/>
    </row>
    <row r="472" spans="2:170" ht="13">
      <c r="B472" s="442"/>
      <c r="G472" s="443"/>
      <c r="H472" s="443"/>
      <c r="I472" s="13"/>
      <c r="J472" s="442"/>
      <c r="O472" s="443"/>
      <c r="P472" s="443"/>
      <c r="Q472" s="13"/>
      <c r="R472" s="442"/>
      <c r="W472" s="443"/>
      <c r="X472" s="443"/>
      <c r="Y472" s="13"/>
      <c r="Z472" s="442"/>
      <c r="AE472" s="443"/>
      <c r="AF472" s="443"/>
      <c r="AG472" s="13"/>
      <c r="AH472" s="442"/>
      <c r="AM472" s="443"/>
      <c r="AN472" s="443"/>
      <c r="AO472" s="13"/>
      <c r="AP472" s="442"/>
      <c r="AU472" s="443"/>
      <c r="AV472" s="443"/>
      <c r="AW472" s="13"/>
      <c r="AX472" s="442"/>
      <c r="BC472" s="443"/>
      <c r="BD472" s="443"/>
      <c r="BE472" s="13"/>
      <c r="BF472" s="442"/>
      <c r="BK472" s="443"/>
      <c r="BL472" s="443"/>
      <c r="BM472" s="13"/>
      <c r="BN472" s="442"/>
      <c r="BS472" s="443"/>
      <c r="BT472" s="443"/>
      <c r="BU472" s="13"/>
      <c r="BV472" s="442"/>
      <c r="CA472" s="443"/>
      <c r="CB472" s="443"/>
      <c r="CC472" s="13"/>
      <c r="CD472" s="442"/>
      <c r="CI472" s="443"/>
      <c r="CJ472" s="443"/>
      <c r="CK472" s="13"/>
      <c r="CL472" s="442"/>
      <c r="CQ472" s="443"/>
      <c r="CR472" s="443"/>
      <c r="CS472" s="13"/>
      <c r="CT472" s="442"/>
      <c r="CY472" s="443"/>
      <c r="CZ472" s="443"/>
      <c r="DA472" s="13"/>
      <c r="DB472" s="442"/>
      <c r="DG472" s="443"/>
      <c r="DH472" s="443"/>
      <c r="DI472" s="13"/>
      <c r="DJ472" s="442"/>
      <c r="DO472" s="443"/>
      <c r="DP472" s="443"/>
      <c r="DQ472" s="13"/>
      <c r="DR472" s="442"/>
      <c r="DW472" s="443"/>
      <c r="DX472" s="443"/>
      <c r="DY472" s="13"/>
      <c r="DZ472" s="442"/>
      <c r="EE472" s="443"/>
      <c r="EF472" s="443"/>
      <c r="EG472" s="13"/>
      <c r="EH472" s="442"/>
      <c r="EM472" s="443"/>
      <c r="EN472" s="443"/>
      <c r="EO472" s="13"/>
      <c r="EP472" s="442"/>
      <c r="EU472" s="443"/>
      <c r="EV472" s="443"/>
      <c r="EW472" s="13"/>
      <c r="EX472" s="442"/>
      <c r="FC472" s="443"/>
      <c r="FD472" s="443"/>
      <c r="FE472" s="13"/>
      <c r="FF472" s="442"/>
      <c r="FK472" s="443"/>
      <c r="FL472" s="443"/>
      <c r="FM472" s="13"/>
      <c r="FN472" s="442"/>
    </row>
    <row r="473" spans="2:170" ht="13">
      <c r="B473" s="442"/>
      <c r="G473" s="443"/>
      <c r="H473" s="443"/>
      <c r="I473" s="13"/>
      <c r="J473" s="442"/>
      <c r="O473" s="443"/>
      <c r="P473" s="443"/>
      <c r="Q473" s="13"/>
      <c r="R473" s="442"/>
      <c r="W473" s="443"/>
      <c r="X473" s="443"/>
      <c r="Y473" s="13"/>
      <c r="Z473" s="442"/>
      <c r="AE473" s="443"/>
      <c r="AF473" s="443"/>
      <c r="AG473" s="13"/>
      <c r="AH473" s="442"/>
      <c r="AM473" s="443"/>
      <c r="AN473" s="443"/>
      <c r="AO473" s="13"/>
      <c r="AP473" s="442"/>
      <c r="AU473" s="443"/>
      <c r="AV473" s="443"/>
      <c r="AW473" s="13"/>
      <c r="AX473" s="442"/>
      <c r="BC473" s="443"/>
      <c r="BD473" s="443"/>
      <c r="BE473" s="13"/>
      <c r="BF473" s="442"/>
      <c r="BK473" s="443"/>
      <c r="BL473" s="443"/>
      <c r="BM473" s="13"/>
      <c r="BN473" s="442"/>
      <c r="BS473" s="443"/>
      <c r="BT473" s="443"/>
      <c r="BU473" s="13"/>
      <c r="BV473" s="442"/>
      <c r="CA473" s="443"/>
      <c r="CB473" s="443"/>
      <c r="CC473" s="13"/>
      <c r="CD473" s="442"/>
      <c r="CI473" s="443"/>
      <c r="CJ473" s="443"/>
      <c r="CK473" s="13"/>
      <c r="CL473" s="442"/>
      <c r="CQ473" s="443"/>
      <c r="CR473" s="443"/>
      <c r="CS473" s="13"/>
      <c r="CT473" s="442"/>
      <c r="CY473" s="443"/>
      <c r="CZ473" s="443"/>
      <c r="DA473" s="13"/>
      <c r="DB473" s="442"/>
      <c r="DG473" s="443"/>
      <c r="DH473" s="443"/>
      <c r="DI473" s="13"/>
      <c r="DJ473" s="442"/>
      <c r="DO473" s="443"/>
      <c r="DP473" s="443"/>
      <c r="DQ473" s="13"/>
      <c r="DR473" s="442"/>
      <c r="DW473" s="443"/>
      <c r="DX473" s="443"/>
      <c r="DY473" s="13"/>
      <c r="DZ473" s="442"/>
      <c r="EE473" s="443"/>
      <c r="EF473" s="443"/>
      <c r="EG473" s="13"/>
      <c r="EH473" s="442"/>
      <c r="EM473" s="443"/>
      <c r="EN473" s="443"/>
      <c r="EO473" s="13"/>
      <c r="EP473" s="442"/>
      <c r="EU473" s="443"/>
      <c r="EV473" s="443"/>
      <c r="EW473" s="13"/>
      <c r="EX473" s="442"/>
      <c r="FC473" s="443"/>
      <c r="FD473" s="443"/>
      <c r="FE473" s="13"/>
      <c r="FF473" s="442"/>
      <c r="FK473" s="443"/>
      <c r="FL473" s="443"/>
      <c r="FM473" s="13"/>
      <c r="FN473" s="442"/>
    </row>
    <row r="474" spans="2:170" ht="13">
      <c r="B474" s="442"/>
      <c r="G474" s="443"/>
      <c r="H474" s="443"/>
      <c r="I474" s="13"/>
      <c r="J474" s="442"/>
      <c r="O474" s="443"/>
      <c r="P474" s="443"/>
      <c r="Q474" s="13"/>
      <c r="R474" s="442"/>
      <c r="W474" s="443"/>
      <c r="X474" s="443"/>
      <c r="Y474" s="13"/>
      <c r="Z474" s="442"/>
      <c r="AE474" s="443"/>
      <c r="AF474" s="443"/>
      <c r="AG474" s="13"/>
      <c r="AH474" s="442"/>
      <c r="AM474" s="443"/>
      <c r="AN474" s="443"/>
      <c r="AO474" s="13"/>
      <c r="AP474" s="442"/>
      <c r="AU474" s="443"/>
      <c r="AV474" s="443"/>
      <c r="AW474" s="13"/>
      <c r="AX474" s="442"/>
      <c r="BC474" s="443"/>
      <c r="BD474" s="443"/>
      <c r="BE474" s="13"/>
      <c r="BF474" s="442"/>
      <c r="BK474" s="443"/>
      <c r="BL474" s="443"/>
      <c r="BM474" s="13"/>
      <c r="BN474" s="442"/>
      <c r="BS474" s="443"/>
      <c r="BT474" s="443"/>
      <c r="BU474" s="13"/>
      <c r="BV474" s="442"/>
      <c r="CA474" s="443"/>
      <c r="CB474" s="443"/>
      <c r="CC474" s="13"/>
      <c r="CD474" s="442"/>
      <c r="CI474" s="443"/>
      <c r="CJ474" s="443"/>
      <c r="CK474" s="13"/>
      <c r="CL474" s="442"/>
      <c r="CQ474" s="443"/>
      <c r="CR474" s="443"/>
      <c r="CS474" s="13"/>
      <c r="CT474" s="442"/>
      <c r="CY474" s="443"/>
      <c r="CZ474" s="443"/>
      <c r="DA474" s="13"/>
      <c r="DB474" s="442"/>
      <c r="DG474" s="443"/>
      <c r="DH474" s="443"/>
      <c r="DI474" s="13"/>
      <c r="DJ474" s="442"/>
      <c r="DO474" s="443"/>
      <c r="DP474" s="443"/>
      <c r="DQ474" s="13"/>
      <c r="DR474" s="442"/>
      <c r="DW474" s="443"/>
      <c r="DX474" s="443"/>
      <c r="DY474" s="13"/>
      <c r="DZ474" s="442"/>
      <c r="EE474" s="443"/>
      <c r="EF474" s="443"/>
      <c r="EG474" s="13"/>
      <c r="EH474" s="442"/>
      <c r="EM474" s="443"/>
      <c r="EN474" s="443"/>
      <c r="EO474" s="13"/>
      <c r="EP474" s="442"/>
      <c r="EU474" s="443"/>
      <c r="EV474" s="443"/>
      <c r="EW474" s="13"/>
      <c r="EX474" s="442"/>
      <c r="FC474" s="443"/>
      <c r="FD474" s="443"/>
      <c r="FE474" s="13"/>
      <c r="FF474" s="442"/>
      <c r="FK474" s="443"/>
      <c r="FL474" s="443"/>
      <c r="FM474" s="13"/>
      <c r="FN474" s="442"/>
    </row>
    <row r="475" spans="2:170" ht="13">
      <c r="B475" s="442"/>
      <c r="G475" s="443"/>
      <c r="H475" s="443"/>
      <c r="I475" s="13"/>
      <c r="J475" s="442"/>
      <c r="O475" s="443"/>
      <c r="P475" s="443"/>
      <c r="Q475" s="13"/>
      <c r="R475" s="442"/>
      <c r="W475" s="443"/>
      <c r="X475" s="443"/>
      <c r="Y475" s="13"/>
      <c r="Z475" s="442"/>
      <c r="AE475" s="443"/>
      <c r="AF475" s="443"/>
      <c r="AG475" s="13"/>
      <c r="AH475" s="442"/>
      <c r="AM475" s="443"/>
      <c r="AN475" s="443"/>
      <c r="AO475" s="13"/>
      <c r="AP475" s="442"/>
      <c r="AU475" s="443"/>
      <c r="AV475" s="443"/>
      <c r="AW475" s="13"/>
      <c r="AX475" s="442"/>
      <c r="BC475" s="443"/>
      <c r="BD475" s="443"/>
      <c r="BE475" s="13"/>
      <c r="BF475" s="442"/>
      <c r="BK475" s="443"/>
      <c r="BL475" s="443"/>
      <c r="BM475" s="13"/>
      <c r="BN475" s="442"/>
      <c r="BS475" s="443"/>
      <c r="BT475" s="443"/>
      <c r="BU475" s="13"/>
      <c r="BV475" s="442"/>
      <c r="CA475" s="443"/>
      <c r="CB475" s="443"/>
      <c r="CC475" s="13"/>
      <c r="CD475" s="442"/>
      <c r="CI475" s="443"/>
      <c r="CJ475" s="443"/>
      <c r="CK475" s="13"/>
      <c r="CL475" s="442"/>
      <c r="CQ475" s="443"/>
      <c r="CR475" s="443"/>
      <c r="CS475" s="13"/>
      <c r="CT475" s="442"/>
      <c r="CY475" s="443"/>
      <c r="CZ475" s="443"/>
      <c r="DA475" s="13"/>
      <c r="DB475" s="442"/>
      <c r="DG475" s="443"/>
      <c r="DH475" s="443"/>
      <c r="DI475" s="13"/>
      <c r="DJ475" s="442"/>
      <c r="DO475" s="443"/>
      <c r="DP475" s="443"/>
      <c r="DQ475" s="13"/>
      <c r="DR475" s="442"/>
      <c r="DW475" s="443"/>
      <c r="DX475" s="443"/>
      <c r="DY475" s="13"/>
      <c r="DZ475" s="442"/>
      <c r="EE475" s="443"/>
      <c r="EF475" s="443"/>
      <c r="EG475" s="13"/>
      <c r="EH475" s="442"/>
      <c r="EM475" s="443"/>
      <c r="EN475" s="443"/>
      <c r="EO475" s="13"/>
      <c r="EP475" s="442"/>
      <c r="EU475" s="443"/>
      <c r="EV475" s="443"/>
      <c r="EW475" s="13"/>
      <c r="EX475" s="442"/>
      <c r="FC475" s="443"/>
      <c r="FD475" s="443"/>
      <c r="FE475" s="13"/>
      <c r="FF475" s="442"/>
      <c r="FK475" s="443"/>
      <c r="FL475" s="443"/>
      <c r="FM475" s="13"/>
      <c r="FN475" s="442"/>
    </row>
    <row r="476" spans="2:170" ht="13">
      <c r="B476" s="442"/>
      <c r="G476" s="443"/>
      <c r="H476" s="443"/>
      <c r="I476" s="13"/>
      <c r="J476" s="442"/>
      <c r="O476" s="443"/>
      <c r="P476" s="443"/>
      <c r="Q476" s="13"/>
      <c r="R476" s="442"/>
      <c r="W476" s="443"/>
      <c r="X476" s="443"/>
      <c r="Y476" s="13"/>
      <c r="Z476" s="442"/>
      <c r="AE476" s="443"/>
      <c r="AF476" s="443"/>
      <c r="AG476" s="13"/>
      <c r="AH476" s="442"/>
      <c r="AM476" s="443"/>
      <c r="AN476" s="443"/>
      <c r="AO476" s="13"/>
      <c r="AP476" s="442"/>
      <c r="AU476" s="443"/>
      <c r="AV476" s="443"/>
      <c r="AW476" s="13"/>
      <c r="AX476" s="442"/>
      <c r="BC476" s="443"/>
      <c r="BD476" s="443"/>
      <c r="BE476" s="13"/>
      <c r="BF476" s="442"/>
      <c r="BK476" s="443"/>
      <c r="BL476" s="443"/>
      <c r="BM476" s="13"/>
      <c r="BN476" s="442"/>
      <c r="BS476" s="443"/>
      <c r="BT476" s="443"/>
      <c r="BU476" s="13"/>
      <c r="BV476" s="442"/>
      <c r="CA476" s="443"/>
      <c r="CB476" s="443"/>
      <c r="CC476" s="13"/>
      <c r="CD476" s="442"/>
      <c r="CI476" s="443"/>
      <c r="CJ476" s="443"/>
      <c r="CK476" s="13"/>
      <c r="CL476" s="442"/>
      <c r="CQ476" s="443"/>
      <c r="CR476" s="443"/>
      <c r="CS476" s="13"/>
      <c r="CT476" s="442"/>
      <c r="CY476" s="443"/>
      <c r="CZ476" s="443"/>
      <c r="DA476" s="13"/>
      <c r="DB476" s="442"/>
      <c r="DG476" s="443"/>
      <c r="DH476" s="443"/>
      <c r="DI476" s="13"/>
      <c r="DJ476" s="442"/>
      <c r="DO476" s="443"/>
      <c r="DP476" s="443"/>
      <c r="DQ476" s="13"/>
      <c r="DR476" s="442"/>
      <c r="DW476" s="443"/>
      <c r="DX476" s="443"/>
      <c r="DY476" s="13"/>
      <c r="DZ476" s="442"/>
      <c r="EE476" s="443"/>
      <c r="EF476" s="443"/>
      <c r="EG476" s="13"/>
      <c r="EH476" s="442"/>
      <c r="EM476" s="443"/>
      <c r="EN476" s="443"/>
      <c r="EO476" s="13"/>
      <c r="EP476" s="442"/>
      <c r="EU476" s="443"/>
      <c r="EV476" s="443"/>
      <c r="EW476" s="13"/>
      <c r="EX476" s="442"/>
      <c r="FC476" s="443"/>
      <c r="FD476" s="443"/>
      <c r="FE476" s="13"/>
      <c r="FF476" s="442"/>
      <c r="FK476" s="443"/>
      <c r="FL476" s="443"/>
      <c r="FM476" s="13"/>
      <c r="FN476" s="442"/>
    </row>
    <row r="477" spans="2:170" ht="13">
      <c r="B477" s="442"/>
      <c r="G477" s="443"/>
      <c r="H477" s="443"/>
      <c r="I477" s="13"/>
      <c r="J477" s="442"/>
      <c r="O477" s="443"/>
      <c r="P477" s="443"/>
      <c r="Q477" s="13"/>
      <c r="R477" s="442"/>
      <c r="W477" s="443"/>
      <c r="X477" s="443"/>
      <c r="Y477" s="13"/>
      <c r="Z477" s="442"/>
      <c r="AE477" s="443"/>
      <c r="AF477" s="443"/>
      <c r="AG477" s="13"/>
      <c r="AH477" s="442"/>
      <c r="AM477" s="443"/>
      <c r="AN477" s="443"/>
      <c r="AO477" s="13"/>
      <c r="AP477" s="442"/>
      <c r="AU477" s="443"/>
      <c r="AV477" s="443"/>
      <c r="AW477" s="13"/>
      <c r="AX477" s="442"/>
      <c r="BC477" s="443"/>
      <c r="BD477" s="443"/>
      <c r="BE477" s="13"/>
      <c r="BF477" s="442"/>
      <c r="BK477" s="443"/>
      <c r="BL477" s="443"/>
      <c r="BM477" s="13"/>
      <c r="BN477" s="442"/>
      <c r="BS477" s="443"/>
      <c r="BT477" s="443"/>
      <c r="BU477" s="13"/>
      <c r="BV477" s="442"/>
      <c r="CA477" s="443"/>
      <c r="CB477" s="443"/>
      <c r="CC477" s="13"/>
      <c r="CD477" s="442"/>
      <c r="CI477" s="443"/>
      <c r="CJ477" s="443"/>
      <c r="CK477" s="13"/>
      <c r="CL477" s="442"/>
      <c r="CQ477" s="443"/>
      <c r="CR477" s="443"/>
      <c r="CS477" s="13"/>
      <c r="CT477" s="442"/>
      <c r="CY477" s="443"/>
      <c r="CZ477" s="443"/>
      <c r="DA477" s="13"/>
      <c r="DB477" s="442"/>
      <c r="DG477" s="443"/>
      <c r="DH477" s="443"/>
      <c r="DI477" s="13"/>
      <c r="DJ477" s="442"/>
      <c r="DO477" s="443"/>
      <c r="DP477" s="443"/>
      <c r="DQ477" s="13"/>
      <c r="DR477" s="442"/>
      <c r="DW477" s="443"/>
      <c r="DX477" s="443"/>
      <c r="DY477" s="13"/>
      <c r="DZ477" s="442"/>
      <c r="EE477" s="443"/>
      <c r="EF477" s="443"/>
      <c r="EG477" s="13"/>
      <c r="EH477" s="442"/>
      <c r="EM477" s="443"/>
      <c r="EN477" s="443"/>
      <c r="EO477" s="13"/>
      <c r="EP477" s="442"/>
      <c r="EU477" s="443"/>
      <c r="EV477" s="443"/>
      <c r="EW477" s="13"/>
      <c r="EX477" s="442"/>
      <c r="FC477" s="443"/>
      <c r="FD477" s="443"/>
      <c r="FE477" s="13"/>
      <c r="FF477" s="442"/>
      <c r="FK477" s="443"/>
      <c r="FL477" s="443"/>
      <c r="FM477" s="13"/>
      <c r="FN477" s="442"/>
    </row>
    <row r="478" spans="2:170" ht="13">
      <c r="B478" s="442"/>
      <c r="G478" s="443"/>
      <c r="H478" s="443"/>
      <c r="I478" s="13"/>
      <c r="J478" s="442"/>
      <c r="O478" s="443"/>
      <c r="P478" s="443"/>
      <c r="Q478" s="13"/>
      <c r="R478" s="442"/>
      <c r="W478" s="443"/>
      <c r="X478" s="443"/>
      <c r="Y478" s="13"/>
      <c r="Z478" s="442"/>
      <c r="AE478" s="443"/>
      <c r="AF478" s="443"/>
      <c r="AG478" s="13"/>
      <c r="AH478" s="442"/>
      <c r="AM478" s="443"/>
      <c r="AN478" s="443"/>
      <c r="AO478" s="13"/>
      <c r="AP478" s="442"/>
      <c r="AU478" s="443"/>
      <c r="AV478" s="443"/>
      <c r="AW478" s="13"/>
      <c r="AX478" s="442"/>
      <c r="BC478" s="443"/>
      <c r="BD478" s="443"/>
      <c r="BE478" s="13"/>
      <c r="BF478" s="442"/>
      <c r="BK478" s="443"/>
      <c r="BL478" s="443"/>
      <c r="BM478" s="13"/>
      <c r="BN478" s="442"/>
      <c r="BS478" s="443"/>
      <c r="BT478" s="443"/>
      <c r="BU478" s="13"/>
      <c r="BV478" s="442"/>
      <c r="CA478" s="443"/>
      <c r="CB478" s="443"/>
      <c r="CC478" s="13"/>
      <c r="CD478" s="442"/>
      <c r="CI478" s="443"/>
      <c r="CJ478" s="443"/>
      <c r="CK478" s="13"/>
      <c r="CL478" s="442"/>
      <c r="CQ478" s="443"/>
      <c r="CR478" s="443"/>
      <c r="CS478" s="13"/>
      <c r="CT478" s="442"/>
      <c r="CY478" s="443"/>
      <c r="CZ478" s="443"/>
      <c r="DA478" s="13"/>
      <c r="DB478" s="442"/>
      <c r="DG478" s="443"/>
      <c r="DH478" s="443"/>
      <c r="DI478" s="13"/>
      <c r="DJ478" s="442"/>
      <c r="DO478" s="443"/>
      <c r="DP478" s="443"/>
      <c r="DQ478" s="13"/>
      <c r="DR478" s="442"/>
      <c r="DW478" s="443"/>
      <c r="DX478" s="443"/>
      <c r="DY478" s="13"/>
      <c r="DZ478" s="442"/>
      <c r="EE478" s="443"/>
      <c r="EF478" s="443"/>
      <c r="EG478" s="13"/>
      <c r="EH478" s="442"/>
      <c r="EM478" s="443"/>
      <c r="EN478" s="443"/>
      <c r="EO478" s="13"/>
      <c r="EP478" s="442"/>
      <c r="EU478" s="443"/>
      <c r="EV478" s="443"/>
      <c r="EW478" s="13"/>
      <c r="EX478" s="442"/>
      <c r="FC478" s="443"/>
      <c r="FD478" s="443"/>
      <c r="FE478" s="13"/>
      <c r="FF478" s="442"/>
      <c r="FK478" s="443"/>
      <c r="FL478" s="443"/>
      <c r="FM478" s="13"/>
      <c r="FN478" s="442"/>
    </row>
    <row r="479" spans="2:170" ht="13">
      <c r="B479" s="442"/>
      <c r="G479" s="443"/>
      <c r="H479" s="443"/>
      <c r="I479" s="13"/>
      <c r="J479" s="442"/>
      <c r="O479" s="443"/>
      <c r="P479" s="443"/>
      <c r="Q479" s="13"/>
      <c r="R479" s="442"/>
      <c r="W479" s="443"/>
      <c r="X479" s="443"/>
      <c r="Y479" s="13"/>
      <c r="Z479" s="442"/>
      <c r="AE479" s="443"/>
      <c r="AF479" s="443"/>
      <c r="AG479" s="13"/>
      <c r="AH479" s="442"/>
      <c r="AM479" s="443"/>
      <c r="AN479" s="443"/>
      <c r="AO479" s="13"/>
      <c r="AP479" s="442"/>
      <c r="AU479" s="443"/>
      <c r="AV479" s="443"/>
      <c r="AW479" s="13"/>
      <c r="AX479" s="442"/>
      <c r="BC479" s="443"/>
      <c r="BD479" s="443"/>
      <c r="BE479" s="13"/>
      <c r="BF479" s="442"/>
      <c r="BK479" s="443"/>
      <c r="BL479" s="443"/>
      <c r="BM479" s="13"/>
      <c r="BN479" s="442"/>
      <c r="BS479" s="443"/>
      <c r="BT479" s="443"/>
      <c r="BU479" s="13"/>
      <c r="BV479" s="442"/>
      <c r="CA479" s="443"/>
      <c r="CB479" s="443"/>
      <c r="CC479" s="13"/>
      <c r="CD479" s="442"/>
      <c r="CI479" s="443"/>
      <c r="CJ479" s="443"/>
      <c r="CK479" s="13"/>
      <c r="CL479" s="442"/>
      <c r="CQ479" s="443"/>
      <c r="CR479" s="443"/>
      <c r="CS479" s="13"/>
      <c r="CT479" s="442"/>
      <c r="CY479" s="443"/>
      <c r="CZ479" s="443"/>
      <c r="DA479" s="13"/>
      <c r="DB479" s="442"/>
      <c r="DG479" s="443"/>
      <c r="DH479" s="443"/>
      <c r="DI479" s="13"/>
      <c r="DJ479" s="442"/>
      <c r="DO479" s="443"/>
      <c r="DP479" s="443"/>
      <c r="DQ479" s="13"/>
      <c r="DR479" s="442"/>
      <c r="DW479" s="443"/>
      <c r="DX479" s="443"/>
      <c r="DY479" s="13"/>
      <c r="DZ479" s="442"/>
      <c r="EE479" s="443"/>
      <c r="EF479" s="443"/>
      <c r="EG479" s="13"/>
      <c r="EH479" s="442"/>
      <c r="EM479" s="443"/>
      <c r="EN479" s="443"/>
      <c r="EO479" s="13"/>
      <c r="EP479" s="442"/>
      <c r="EU479" s="443"/>
      <c r="EV479" s="443"/>
      <c r="EW479" s="13"/>
      <c r="EX479" s="442"/>
      <c r="FC479" s="443"/>
      <c r="FD479" s="443"/>
      <c r="FE479" s="13"/>
      <c r="FF479" s="442"/>
      <c r="FK479" s="443"/>
      <c r="FL479" s="443"/>
      <c r="FM479" s="13"/>
      <c r="FN479" s="442"/>
    </row>
    <row r="480" spans="2:170" ht="13">
      <c r="B480" s="442"/>
      <c r="G480" s="443"/>
      <c r="H480" s="443"/>
      <c r="I480" s="13"/>
      <c r="J480" s="442"/>
      <c r="O480" s="443"/>
      <c r="P480" s="443"/>
      <c r="Q480" s="13"/>
      <c r="R480" s="442"/>
      <c r="W480" s="443"/>
      <c r="X480" s="443"/>
      <c r="Y480" s="13"/>
      <c r="Z480" s="442"/>
      <c r="AE480" s="443"/>
      <c r="AF480" s="443"/>
      <c r="AG480" s="13"/>
      <c r="AH480" s="442"/>
      <c r="AM480" s="443"/>
      <c r="AN480" s="443"/>
      <c r="AO480" s="13"/>
      <c r="AP480" s="442"/>
      <c r="AU480" s="443"/>
      <c r="AV480" s="443"/>
      <c r="AW480" s="13"/>
      <c r="AX480" s="442"/>
      <c r="BC480" s="443"/>
      <c r="BD480" s="443"/>
      <c r="BE480" s="13"/>
      <c r="BF480" s="442"/>
      <c r="BK480" s="443"/>
      <c r="BL480" s="443"/>
      <c r="BM480" s="13"/>
      <c r="BN480" s="442"/>
      <c r="BS480" s="443"/>
      <c r="BT480" s="443"/>
      <c r="BU480" s="13"/>
      <c r="BV480" s="442"/>
      <c r="CA480" s="443"/>
      <c r="CB480" s="443"/>
      <c r="CC480" s="13"/>
      <c r="CD480" s="442"/>
      <c r="CI480" s="443"/>
      <c r="CJ480" s="443"/>
      <c r="CK480" s="13"/>
      <c r="CL480" s="442"/>
      <c r="CQ480" s="443"/>
      <c r="CR480" s="443"/>
      <c r="CS480" s="13"/>
      <c r="CT480" s="442"/>
      <c r="CY480" s="443"/>
      <c r="CZ480" s="443"/>
      <c r="DA480" s="13"/>
      <c r="DB480" s="442"/>
      <c r="DG480" s="443"/>
      <c r="DH480" s="443"/>
      <c r="DI480" s="13"/>
      <c r="DJ480" s="442"/>
      <c r="DO480" s="443"/>
      <c r="DP480" s="443"/>
      <c r="DQ480" s="13"/>
      <c r="DR480" s="442"/>
      <c r="DW480" s="443"/>
      <c r="DX480" s="443"/>
      <c r="DY480" s="13"/>
      <c r="DZ480" s="442"/>
      <c r="EE480" s="443"/>
      <c r="EF480" s="443"/>
      <c r="EG480" s="13"/>
      <c r="EH480" s="442"/>
      <c r="EM480" s="443"/>
      <c r="EN480" s="443"/>
      <c r="EO480" s="13"/>
      <c r="EP480" s="442"/>
      <c r="EU480" s="443"/>
      <c r="EV480" s="443"/>
      <c r="EW480" s="13"/>
      <c r="EX480" s="442"/>
      <c r="FC480" s="443"/>
      <c r="FD480" s="443"/>
      <c r="FE480" s="13"/>
      <c r="FF480" s="442"/>
      <c r="FK480" s="443"/>
      <c r="FL480" s="443"/>
      <c r="FM480" s="13"/>
      <c r="FN480" s="442"/>
    </row>
    <row r="481" spans="2:170" ht="13">
      <c r="B481" s="442"/>
      <c r="G481" s="443"/>
      <c r="H481" s="443"/>
      <c r="I481" s="13"/>
      <c r="J481" s="442"/>
      <c r="O481" s="443"/>
      <c r="P481" s="443"/>
      <c r="Q481" s="13"/>
      <c r="R481" s="442"/>
      <c r="W481" s="443"/>
      <c r="X481" s="443"/>
      <c r="Y481" s="13"/>
      <c r="Z481" s="442"/>
      <c r="AE481" s="443"/>
      <c r="AF481" s="443"/>
      <c r="AG481" s="13"/>
      <c r="AH481" s="442"/>
      <c r="AM481" s="443"/>
      <c r="AN481" s="443"/>
      <c r="AO481" s="13"/>
      <c r="AP481" s="442"/>
      <c r="AU481" s="443"/>
      <c r="AV481" s="443"/>
      <c r="AW481" s="13"/>
      <c r="AX481" s="442"/>
      <c r="BC481" s="443"/>
      <c r="BD481" s="443"/>
      <c r="BE481" s="13"/>
      <c r="BF481" s="442"/>
      <c r="BK481" s="443"/>
      <c r="BL481" s="443"/>
      <c r="BM481" s="13"/>
      <c r="BN481" s="442"/>
      <c r="BS481" s="443"/>
      <c r="BT481" s="443"/>
      <c r="BU481" s="13"/>
      <c r="BV481" s="442"/>
      <c r="CA481" s="443"/>
      <c r="CB481" s="443"/>
      <c r="CC481" s="13"/>
      <c r="CD481" s="442"/>
      <c r="CI481" s="443"/>
      <c r="CJ481" s="443"/>
      <c r="CK481" s="13"/>
      <c r="CL481" s="442"/>
      <c r="CQ481" s="443"/>
      <c r="CR481" s="443"/>
      <c r="CS481" s="13"/>
      <c r="CT481" s="442"/>
      <c r="CY481" s="443"/>
      <c r="CZ481" s="443"/>
      <c r="DA481" s="13"/>
      <c r="DB481" s="442"/>
      <c r="DG481" s="443"/>
      <c r="DH481" s="443"/>
      <c r="DI481" s="13"/>
      <c r="DJ481" s="442"/>
      <c r="DO481" s="443"/>
      <c r="DP481" s="443"/>
      <c r="DQ481" s="13"/>
      <c r="DR481" s="442"/>
      <c r="DW481" s="443"/>
      <c r="DX481" s="443"/>
      <c r="DY481" s="13"/>
      <c r="DZ481" s="442"/>
      <c r="EE481" s="443"/>
      <c r="EF481" s="443"/>
      <c r="EG481" s="13"/>
      <c r="EH481" s="442"/>
      <c r="EM481" s="443"/>
      <c r="EN481" s="443"/>
      <c r="EO481" s="13"/>
      <c r="EP481" s="442"/>
      <c r="EU481" s="443"/>
      <c r="EV481" s="443"/>
      <c r="EW481" s="13"/>
      <c r="EX481" s="442"/>
      <c r="FC481" s="443"/>
      <c r="FD481" s="443"/>
      <c r="FE481" s="13"/>
      <c r="FF481" s="442"/>
      <c r="FK481" s="443"/>
      <c r="FL481" s="443"/>
      <c r="FM481" s="13"/>
      <c r="FN481" s="442"/>
    </row>
    <row r="482" spans="2:170" ht="13">
      <c r="B482" s="442"/>
      <c r="G482" s="443"/>
      <c r="H482" s="443"/>
      <c r="I482" s="13"/>
      <c r="J482" s="442"/>
      <c r="O482" s="443"/>
      <c r="P482" s="443"/>
      <c r="Q482" s="13"/>
      <c r="R482" s="442"/>
      <c r="W482" s="443"/>
      <c r="X482" s="443"/>
      <c r="Y482" s="13"/>
      <c r="Z482" s="442"/>
      <c r="AE482" s="443"/>
      <c r="AF482" s="443"/>
      <c r="AG482" s="13"/>
      <c r="AH482" s="442"/>
      <c r="AM482" s="443"/>
      <c r="AN482" s="443"/>
      <c r="AO482" s="13"/>
      <c r="AP482" s="442"/>
      <c r="AU482" s="443"/>
      <c r="AV482" s="443"/>
      <c r="AW482" s="13"/>
      <c r="AX482" s="442"/>
      <c r="BC482" s="443"/>
      <c r="BD482" s="443"/>
      <c r="BE482" s="13"/>
      <c r="BF482" s="442"/>
      <c r="BK482" s="443"/>
      <c r="BL482" s="443"/>
      <c r="BM482" s="13"/>
      <c r="BN482" s="442"/>
      <c r="BS482" s="443"/>
      <c r="BT482" s="443"/>
      <c r="BU482" s="13"/>
      <c r="BV482" s="442"/>
      <c r="CA482" s="443"/>
      <c r="CB482" s="443"/>
      <c r="CC482" s="13"/>
      <c r="CD482" s="442"/>
      <c r="CI482" s="443"/>
      <c r="CJ482" s="443"/>
      <c r="CK482" s="13"/>
      <c r="CL482" s="442"/>
      <c r="CQ482" s="443"/>
      <c r="CR482" s="443"/>
      <c r="CS482" s="13"/>
      <c r="CT482" s="442"/>
      <c r="CY482" s="443"/>
      <c r="CZ482" s="443"/>
      <c r="DA482" s="13"/>
      <c r="DB482" s="442"/>
      <c r="DG482" s="443"/>
      <c r="DH482" s="443"/>
      <c r="DI482" s="13"/>
      <c r="DJ482" s="442"/>
      <c r="DO482" s="443"/>
      <c r="DP482" s="443"/>
      <c r="DQ482" s="13"/>
      <c r="DR482" s="442"/>
      <c r="DW482" s="443"/>
      <c r="DX482" s="443"/>
      <c r="DY482" s="13"/>
      <c r="DZ482" s="442"/>
      <c r="EE482" s="443"/>
      <c r="EF482" s="443"/>
      <c r="EG482" s="13"/>
      <c r="EH482" s="442"/>
      <c r="EM482" s="443"/>
      <c r="EN482" s="443"/>
      <c r="EO482" s="13"/>
      <c r="EP482" s="442"/>
      <c r="EU482" s="443"/>
      <c r="EV482" s="443"/>
      <c r="EW482" s="13"/>
      <c r="EX482" s="442"/>
      <c r="FC482" s="443"/>
      <c r="FD482" s="443"/>
      <c r="FE482" s="13"/>
      <c r="FF482" s="442"/>
      <c r="FK482" s="443"/>
      <c r="FL482" s="443"/>
      <c r="FM482" s="13"/>
      <c r="FN482" s="442"/>
    </row>
    <row r="483" spans="2:170" ht="13">
      <c r="B483" s="442"/>
      <c r="G483" s="443"/>
      <c r="H483" s="443"/>
      <c r="I483" s="13"/>
      <c r="J483" s="442"/>
      <c r="O483" s="443"/>
      <c r="P483" s="443"/>
      <c r="Q483" s="13"/>
      <c r="R483" s="442"/>
      <c r="W483" s="443"/>
      <c r="X483" s="443"/>
      <c r="Y483" s="13"/>
      <c r="Z483" s="442"/>
      <c r="AE483" s="443"/>
      <c r="AF483" s="443"/>
      <c r="AG483" s="13"/>
      <c r="AH483" s="442"/>
      <c r="AM483" s="443"/>
      <c r="AN483" s="443"/>
      <c r="AO483" s="13"/>
      <c r="AP483" s="442"/>
      <c r="AU483" s="443"/>
      <c r="AV483" s="443"/>
      <c r="AW483" s="13"/>
      <c r="AX483" s="442"/>
      <c r="BC483" s="443"/>
      <c r="BD483" s="443"/>
      <c r="BE483" s="13"/>
      <c r="BF483" s="442"/>
      <c r="BK483" s="443"/>
      <c r="BL483" s="443"/>
      <c r="BM483" s="13"/>
      <c r="BN483" s="442"/>
      <c r="BS483" s="443"/>
      <c r="BT483" s="443"/>
      <c r="BU483" s="13"/>
      <c r="BV483" s="442"/>
      <c r="CA483" s="443"/>
      <c r="CB483" s="443"/>
      <c r="CC483" s="13"/>
      <c r="CD483" s="442"/>
      <c r="CI483" s="443"/>
      <c r="CJ483" s="443"/>
      <c r="CK483" s="13"/>
      <c r="CL483" s="442"/>
      <c r="CQ483" s="443"/>
      <c r="CR483" s="443"/>
      <c r="CS483" s="13"/>
      <c r="CT483" s="442"/>
      <c r="CY483" s="443"/>
      <c r="CZ483" s="443"/>
      <c r="DA483" s="13"/>
      <c r="DB483" s="442"/>
      <c r="DG483" s="443"/>
      <c r="DH483" s="443"/>
      <c r="DI483" s="13"/>
      <c r="DJ483" s="442"/>
      <c r="DO483" s="443"/>
      <c r="DP483" s="443"/>
      <c r="DQ483" s="13"/>
      <c r="DR483" s="442"/>
      <c r="DW483" s="443"/>
      <c r="DX483" s="443"/>
      <c r="DY483" s="13"/>
      <c r="DZ483" s="442"/>
      <c r="EE483" s="443"/>
      <c r="EF483" s="443"/>
      <c r="EG483" s="13"/>
      <c r="EH483" s="442"/>
      <c r="EM483" s="443"/>
      <c r="EN483" s="443"/>
      <c r="EO483" s="13"/>
      <c r="EP483" s="442"/>
      <c r="EU483" s="443"/>
      <c r="EV483" s="443"/>
      <c r="EW483" s="13"/>
      <c r="EX483" s="442"/>
      <c r="FC483" s="443"/>
      <c r="FD483" s="443"/>
      <c r="FE483" s="13"/>
      <c r="FF483" s="442"/>
      <c r="FK483" s="443"/>
      <c r="FL483" s="443"/>
      <c r="FM483" s="13"/>
      <c r="FN483" s="442"/>
    </row>
    <row r="484" spans="2:170" ht="13">
      <c r="B484" s="442"/>
      <c r="G484" s="443"/>
      <c r="H484" s="443"/>
      <c r="I484" s="13"/>
      <c r="J484" s="442"/>
      <c r="O484" s="443"/>
      <c r="P484" s="443"/>
      <c r="Q484" s="13"/>
      <c r="R484" s="442"/>
      <c r="W484" s="443"/>
      <c r="X484" s="443"/>
      <c r="Y484" s="13"/>
      <c r="Z484" s="442"/>
      <c r="AE484" s="443"/>
      <c r="AF484" s="443"/>
      <c r="AG484" s="13"/>
      <c r="AH484" s="442"/>
      <c r="AM484" s="443"/>
      <c r="AN484" s="443"/>
      <c r="AO484" s="13"/>
      <c r="AP484" s="442"/>
      <c r="AU484" s="443"/>
      <c r="AV484" s="443"/>
      <c r="AW484" s="13"/>
      <c r="AX484" s="442"/>
      <c r="BC484" s="443"/>
      <c r="BD484" s="443"/>
      <c r="BE484" s="13"/>
      <c r="BF484" s="442"/>
      <c r="BK484" s="443"/>
      <c r="BL484" s="443"/>
      <c r="BM484" s="13"/>
      <c r="BN484" s="442"/>
      <c r="BS484" s="443"/>
      <c r="BT484" s="443"/>
      <c r="BU484" s="13"/>
      <c r="BV484" s="442"/>
      <c r="CA484" s="443"/>
      <c r="CB484" s="443"/>
      <c r="CC484" s="13"/>
      <c r="CD484" s="442"/>
      <c r="CI484" s="443"/>
      <c r="CJ484" s="443"/>
      <c r="CK484" s="13"/>
      <c r="CL484" s="442"/>
      <c r="CQ484" s="443"/>
      <c r="CR484" s="443"/>
      <c r="CS484" s="13"/>
      <c r="CT484" s="442"/>
      <c r="CY484" s="443"/>
      <c r="CZ484" s="443"/>
      <c r="DA484" s="13"/>
      <c r="DB484" s="442"/>
      <c r="DG484" s="443"/>
      <c r="DH484" s="443"/>
      <c r="DI484" s="13"/>
      <c r="DJ484" s="442"/>
      <c r="DO484" s="443"/>
      <c r="DP484" s="443"/>
      <c r="DQ484" s="13"/>
      <c r="DR484" s="442"/>
      <c r="DW484" s="443"/>
      <c r="DX484" s="443"/>
      <c r="DY484" s="13"/>
      <c r="DZ484" s="442"/>
      <c r="EE484" s="443"/>
      <c r="EF484" s="443"/>
      <c r="EG484" s="13"/>
      <c r="EH484" s="442"/>
      <c r="EM484" s="443"/>
      <c r="EN484" s="443"/>
      <c r="EO484" s="13"/>
      <c r="EP484" s="442"/>
      <c r="EU484" s="443"/>
      <c r="EV484" s="443"/>
      <c r="EW484" s="13"/>
      <c r="EX484" s="442"/>
      <c r="FC484" s="443"/>
      <c r="FD484" s="443"/>
      <c r="FE484" s="13"/>
      <c r="FF484" s="442"/>
      <c r="FK484" s="443"/>
      <c r="FL484" s="443"/>
      <c r="FM484" s="13"/>
      <c r="FN484" s="442"/>
    </row>
    <row r="485" spans="2:170" ht="13">
      <c r="B485" s="442"/>
      <c r="G485" s="443"/>
      <c r="H485" s="443"/>
      <c r="I485" s="13"/>
      <c r="J485" s="442"/>
      <c r="O485" s="443"/>
      <c r="P485" s="443"/>
      <c r="Q485" s="13"/>
      <c r="R485" s="442"/>
      <c r="W485" s="443"/>
      <c r="X485" s="443"/>
      <c r="Y485" s="13"/>
      <c r="Z485" s="442"/>
      <c r="AE485" s="443"/>
      <c r="AF485" s="443"/>
      <c r="AG485" s="13"/>
      <c r="AH485" s="442"/>
      <c r="AM485" s="443"/>
      <c r="AN485" s="443"/>
      <c r="AO485" s="13"/>
      <c r="AP485" s="442"/>
      <c r="AU485" s="443"/>
      <c r="AV485" s="443"/>
      <c r="AW485" s="13"/>
      <c r="AX485" s="442"/>
      <c r="BC485" s="443"/>
      <c r="BD485" s="443"/>
      <c r="BE485" s="13"/>
      <c r="BF485" s="442"/>
      <c r="BK485" s="443"/>
      <c r="BL485" s="443"/>
      <c r="BM485" s="13"/>
      <c r="BN485" s="442"/>
      <c r="BS485" s="443"/>
      <c r="BT485" s="443"/>
      <c r="BU485" s="13"/>
      <c r="BV485" s="442"/>
      <c r="CA485" s="443"/>
      <c r="CB485" s="443"/>
      <c r="CC485" s="13"/>
      <c r="CD485" s="442"/>
      <c r="CI485" s="443"/>
      <c r="CJ485" s="443"/>
      <c r="CK485" s="13"/>
      <c r="CL485" s="442"/>
      <c r="CQ485" s="443"/>
      <c r="CR485" s="443"/>
      <c r="CS485" s="13"/>
      <c r="CT485" s="442"/>
      <c r="CY485" s="443"/>
      <c r="CZ485" s="443"/>
      <c r="DA485" s="13"/>
      <c r="DB485" s="442"/>
      <c r="DG485" s="443"/>
      <c r="DH485" s="443"/>
      <c r="DI485" s="13"/>
      <c r="DJ485" s="442"/>
      <c r="DO485" s="443"/>
      <c r="DP485" s="443"/>
      <c r="DQ485" s="13"/>
      <c r="DR485" s="442"/>
      <c r="DW485" s="443"/>
      <c r="DX485" s="443"/>
      <c r="DY485" s="13"/>
      <c r="DZ485" s="442"/>
      <c r="EE485" s="443"/>
      <c r="EF485" s="443"/>
      <c r="EG485" s="13"/>
      <c r="EH485" s="442"/>
      <c r="EM485" s="443"/>
      <c r="EN485" s="443"/>
      <c r="EO485" s="13"/>
      <c r="EP485" s="442"/>
      <c r="EU485" s="443"/>
      <c r="EV485" s="443"/>
      <c r="EW485" s="13"/>
      <c r="EX485" s="442"/>
      <c r="FC485" s="443"/>
      <c r="FD485" s="443"/>
      <c r="FE485" s="13"/>
      <c r="FF485" s="442"/>
      <c r="FK485" s="443"/>
      <c r="FL485" s="443"/>
      <c r="FM485" s="13"/>
      <c r="FN485" s="442"/>
    </row>
    <row r="486" spans="2:170" ht="13">
      <c r="B486" s="442"/>
      <c r="G486" s="443"/>
      <c r="H486" s="443"/>
      <c r="I486" s="13"/>
      <c r="J486" s="442"/>
      <c r="O486" s="443"/>
      <c r="P486" s="443"/>
      <c r="Q486" s="13"/>
      <c r="R486" s="442"/>
      <c r="W486" s="443"/>
      <c r="X486" s="443"/>
      <c r="Y486" s="13"/>
      <c r="Z486" s="442"/>
      <c r="AE486" s="443"/>
      <c r="AF486" s="443"/>
      <c r="AG486" s="13"/>
      <c r="AH486" s="442"/>
      <c r="AM486" s="443"/>
      <c r="AN486" s="443"/>
      <c r="AO486" s="13"/>
      <c r="AP486" s="442"/>
      <c r="AU486" s="443"/>
      <c r="AV486" s="443"/>
      <c r="AW486" s="13"/>
      <c r="AX486" s="442"/>
      <c r="BC486" s="443"/>
      <c r="BD486" s="443"/>
      <c r="BE486" s="13"/>
      <c r="BF486" s="442"/>
      <c r="BK486" s="443"/>
      <c r="BL486" s="443"/>
      <c r="BM486" s="13"/>
      <c r="BN486" s="442"/>
      <c r="BS486" s="443"/>
      <c r="BT486" s="443"/>
      <c r="BU486" s="13"/>
      <c r="BV486" s="442"/>
      <c r="CA486" s="443"/>
      <c r="CB486" s="443"/>
      <c r="CC486" s="13"/>
      <c r="CD486" s="442"/>
      <c r="CI486" s="443"/>
      <c r="CJ486" s="443"/>
      <c r="CK486" s="13"/>
      <c r="CL486" s="442"/>
      <c r="CQ486" s="443"/>
      <c r="CR486" s="443"/>
      <c r="CS486" s="13"/>
      <c r="CT486" s="442"/>
      <c r="CY486" s="443"/>
      <c r="CZ486" s="443"/>
      <c r="DA486" s="13"/>
      <c r="DB486" s="442"/>
      <c r="DG486" s="443"/>
      <c r="DH486" s="443"/>
      <c r="DI486" s="13"/>
      <c r="DJ486" s="442"/>
      <c r="DO486" s="443"/>
      <c r="DP486" s="443"/>
      <c r="DQ486" s="13"/>
      <c r="DR486" s="442"/>
      <c r="DW486" s="443"/>
      <c r="DX486" s="443"/>
      <c r="DY486" s="13"/>
      <c r="DZ486" s="442"/>
      <c r="EE486" s="443"/>
      <c r="EF486" s="443"/>
      <c r="EG486" s="13"/>
      <c r="EH486" s="442"/>
      <c r="EM486" s="443"/>
      <c r="EN486" s="443"/>
      <c r="EO486" s="13"/>
      <c r="EP486" s="442"/>
      <c r="EU486" s="443"/>
      <c r="EV486" s="443"/>
      <c r="EW486" s="13"/>
      <c r="EX486" s="442"/>
      <c r="FC486" s="443"/>
      <c r="FD486" s="443"/>
      <c r="FE486" s="13"/>
      <c r="FF486" s="442"/>
      <c r="FK486" s="443"/>
      <c r="FL486" s="443"/>
      <c r="FM486" s="13"/>
      <c r="FN486" s="442"/>
    </row>
    <row r="487" spans="2:170" ht="13">
      <c r="B487" s="442"/>
      <c r="G487" s="443"/>
      <c r="H487" s="443"/>
      <c r="I487" s="13"/>
      <c r="J487" s="442"/>
      <c r="O487" s="443"/>
      <c r="P487" s="443"/>
      <c r="Q487" s="13"/>
      <c r="R487" s="442"/>
      <c r="W487" s="443"/>
      <c r="X487" s="443"/>
      <c r="Y487" s="13"/>
      <c r="Z487" s="442"/>
      <c r="AE487" s="443"/>
      <c r="AF487" s="443"/>
      <c r="AG487" s="13"/>
      <c r="AH487" s="442"/>
      <c r="AM487" s="443"/>
      <c r="AN487" s="443"/>
      <c r="AO487" s="13"/>
      <c r="AP487" s="442"/>
      <c r="AU487" s="443"/>
      <c r="AV487" s="443"/>
      <c r="AW487" s="13"/>
      <c r="AX487" s="442"/>
      <c r="BC487" s="443"/>
      <c r="BD487" s="443"/>
      <c r="BE487" s="13"/>
      <c r="BF487" s="442"/>
      <c r="BK487" s="443"/>
      <c r="BL487" s="443"/>
      <c r="BM487" s="13"/>
      <c r="BN487" s="442"/>
      <c r="BS487" s="443"/>
      <c r="BT487" s="443"/>
      <c r="BU487" s="13"/>
      <c r="BV487" s="442"/>
      <c r="CA487" s="443"/>
      <c r="CB487" s="443"/>
      <c r="CC487" s="13"/>
      <c r="CD487" s="442"/>
      <c r="CI487" s="443"/>
      <c r="CJ487" s="443"/>
      <c r="CK487" s="13"/>
      <c r="CL487" s="442"/>
      <c r="CQ487" s="443"/>
      <c r="CR487" s="443"/>
      <c r="CS487" s="13"/>
      <c r="CT487" s="442"/>
      <c r="CY487" s="443"/>
      <c r="CZ487" s="443"/>
      <c r="DA487" s="13"/>
      <c r="DB487" s="442"/>
      <c r="DG487" s="443"/>
      <c r="DH487" s="443"/>
      <c r="DI487" s="13"/>
      <c r="DJ487" s="442"/>
      <c r="DO487" s="443"/>
      <c r="DP487" s="443"/>
      <c r="DQ487" s="13"/>
      <c r="DR487" s="442"/>
      <c r="DW487" s="443"/>
      <c r="DX487" s="443"/>
      <c r="DY487" s="13"/>
      <c r="DZ487" s="442"/>
      <c r="EE487" s="443"/>
      <c r="EF487" s="443"/>
      <c r="EG487" s="13"/>
      <c r="EH487" s="442"/>
      <c r="EM487" s="443"/>
      <c r="EN487" s="443"/>
      <c r="EO487" s="13"/>
      <c r="EP487" s="442"/>
      <c r="EU487" s="443"/>
      <c r="EV487" s="443"/>
      <c r="EW487" s="13"/>
      <c r="EX487" s="442"/>
      <c r="FC487" s="443"/>
      <c r="FD487" s="443"/>
      <c r="FE487" s="13"/>
      <c r="FF487" s="442"/>
      <c r="FK487" s="443"/>
      <c r="FL487" s="443"/>
      <c r="FM487" s="13"/>
      <c r="FN487" s="442"/>
    </row>
    <row r="488" spans="2:170" ht="13">
      <c r="B488" s="442"/>
      <c r="G488" s="443"/>
      <c r="H488" s="443"/>
      <c r="I488" s="13"/>
      <c r="J488" s="442"/>
      <c r="O488" s="443"/>
      <c r="P488" s="443"/>
      <c r="Q488" s="13"/>
      <c r="R488" s="442"/>
      <c r="W488" s="443"/>
      <c r="X488" s="443"/>
      <c r="Y488" s="13"/>
      <c r="Z488" s="442"/>
      <c r="AE488" s="443"/>
      <c r="AF488" s="443"/>
      <c r="AG488" s="13"/>
      <c r="AH488" s="442"/>
      <c r="AM488" s="443"/>
      <c r="AN488" s="443"/>
      <c r="AO488" s="13"/>
      <c r="AP488" s="442"/>
      <c r="AU488" s="443"/>
      <c r="AV488" s="443"/>
      <c r="AW488" s="13"/>
      <c r="AX488" s="442"/>
      <c r="BC488" s="443"/>
      <c r="BD488" s="443"/>
      <c r="BE488" s="13"/>
      <c r="BF488" s="442"/>
      <c r="BK488" s="443"/>
      <c r="BL488" s="443"/>
      <c r="BM488" s="13"/>
      <c r="BN488" s="442"/>
      <c r="BS488" s="443"/>
      <c r="BT488" s="443"/>
      <c r="BU488" s="13"/>
      <c r="BV488" s="442"/>
      <c r="CA488" s="443"/>
      <c r="CB488" s="443"/>
      <c r="CC488" s="13"/>
      <c r="CD488" s="442"/>
      <c r="CI488" s="443"/>
      <c r="CJ488" s="443"/>
      <c r="CK488" s="13"/>
      <c r="CL488" s="442"/>
      <c r="CQ488" s="443"/>
      <c r="CR488" s="443"/>
      <c r="CS488" s="13"/>
      <c r="CT488" s="442"/>
      <c r="CY488" s="443"/>
      <c r="CZ488" s="443"/>
      <c r="DA488" s="13"/>
      <c r="DB488" s="442"/>
      <c r="DG488" s="443"/>
      <c r="DH488" s="443"/>
      <c r="DI488" s="13"/>
      <c r="DJ488" s="442"/>
      <c r="DO488" s="443"/>
      <c r="DP488" s="443"/>
      <c r="DQ488" s="13"/>
      <c r="DR488" s="442"/>
      <c r="DW488" s="443"/>
      <c r="DX488" s="443"/>
      <c r="DY488" s="13"/>
      <c r="DZ488" s="442"/>
      <c r="EE488" s="443"/>
      <c r="EF488" s="443"/>
      <c r="EG488" s="13"/>
      <c r="EH488" s="442"/>
      <c r="EM488" s="443"/>
      <c r="EN488" s="443"/>
      <c r="EO488" s="13"/>
      <c r="EP488" s="442"/>
      <c r="EU488" s="443"/>
      <c r="EV488" s="443"/>
      <c r="EW488" s="13"/>
      <c r="EX488" s="442"/>
      <c r="FC488" s="443"/>
      <c r="FD488" s="443"/>
      <c r="FE488" s="13"/>
      <c r="FF488" s="442"/>
      <c r="FK488" s="443"/>
      <c r="FL488" s="443"/>
      <c r="FM488" s="13"/>
      <c r="FN488" s="442"/>
    </row>
    <row r="489" spans="2:170" ht="13">
      <c r="B489" s="442"/>
      <c r="G489" s="443"/>
      <c r="H489" s="443"/>
      <c r="I489" s="13"/>
      <c r="J489" s="442"/>
      <c r="O489" s="443"/>
      <c r="P489" s="443"/>
      <c r="Q489" s="13"/>
      <c r="R489" s="442"/>
      <c r="W489" s="443"/>
      <c r="X489" s="443"/>
      <c r="Y489" s="13"/>
      <c r="Z489" s="442"/>
      <c r="AE489" s="443"/>
      <c r="AF489" s="443"/>
      <c r="AG489" s="13"/>
      <c r="AH489" s="442"/>
      <c r="AM489" s="443"/>
      <c r="AN489" s="443"/>
      <c r="AO489" s="13"/>
      <c r="AP489" s="442"/>
      <c r="AU489" s="443"/>
      <c r="AV489" s="443"/>
      <c r="AW489" s="13"/>
      <c r="AX489" s="442"/>
      <c r="BC489" s="443"/>
      <c r="BD489" s="443"/>
      <c r="BE489" s="13"/>
      <c r="BF489" s="442"/>
      <c r="BK489" s="443"/>
      <c r="BL489" s="443"/>
      <c r="BM489" s="13"/>
      <c r="BN489" s="442"/>
      <c r="BS489" s="443"/>
      <c r="BT489" s="443"/>
      <c r="BU489" s="13"/>
      <c r="BV489" s="442"/>
      <c r="CA489" s="443"/>
      <c r="CB489" s="443"/>
      <c r="CC489" s="13"/>
      <c r="CD489" s="442"/>
      <c r="CI489" s="443"/>
      <c r="CJ489" s="443"/>
      <c r="CK489" s="13"/>
      <c r="CL489" s="442"/>
      <c r="CQ489" s="443"/>
      <c r="CR489" s="443"/>
      <c r="CS489" s="13"/>
      <c r="CT489" s="442"/>
      <c r="CY489" s="443"/>
      <c r="CZ489" s="443"/>
      <c r="DA489" s="13"/>
      <c r="DB489" s="442"/>
      <c r="DG489" s="443"/>
      <c r="DH489" s="443"/>
      <c r="DI489" s="13"/>
      <c r="DJ489" s="442"/>
      <c r="DO489" s="443"/>
      <c r="DP489" s="443"/>
      <c r="DQ489" s="13"/>
      <c r="DR489" s="442"/>
      <c r="DW489" s="443"/>
      <c r="DX489" s="443"/>
      <c r="DY489" s="13"/>
      <c r="DZ489" s="442"/>
      <c r="EE489" s="443"/>
      <c r="EF489" s="443"/>
      <c r="EG489" s="13"/>
      <c r="EH489" s="442"/>
      <c r="EM489" s="443"/>
      <c r="EN489" s="443"/>
      <c r="EO489" s="13"/>
      <c r="EP489" s="442"/>
      <c r="EU489" s="443"/>
      <c r="EV489" s="443"/>
      <c r="EW489" s="13"/>
      <c r="EX489" s="442"/>
      <c r="FC489" s="443"/>
      <c r="FD489" s="443"/>
      <c r="FE489" s="13"/>
      <c r="FF489" s="442"/>
      <c r="FK489" s="443"/>
      <c r="FL489" s="443"/>
      <c r="FM489" s="13"/>
      <c r="FN489" s="442"/>
    </row>
    <row r="490" spans="2:170" ht="13">
      <c r="B490" s="442"/>
      <c r="G490" s="443"/>
      <c r="H490" s="443"/>
      <c r="I490" s="13"/>
      <c r="J490" s="442"/>
      <c r="O490" s="443"/>
      <c r="P490" s="443"/>
      <c r="Q490" s="13"/>
      <c r="R490" s="442"/>
      <c r="W490" s="443"/>
      <c r="X490" s="443"/>
      <c r="Y490" s="13"/>
      <c r="Z490" s="442"/>
      <c r="AE490" s="443"/>
      <c r="AF490" s="443"/>
      <c r="AG490" s="13"/>
      <c r="AH490" s="442"/>
      <c r="AM490" s="443"/>
      <c r="AN490" s="443"/>
      <c r="AO490" s="13"/>
      <c r="AP490" s="442"/>
      <c r="AU490" s="443"/>
      <c r="AV490" s="443"/>
      <c r="AW490" s="13"/>
      <c r="AX490" s="442"/>
      <c r="BC490" s="443"/>
      <c r="BD490" s="443"/>
      <c r="BE490" s="13"/>
      <c r="BF490" s="442"/>
      <c r="BK490" s="443"/>
      <c r="BL490" s="443"/>
      <c r="BM490" s="13"/>
      <c r="BN490" s="442"/>
      <c r="BS490" s="443"/>
      <c r="BT490" s="443"/>
      <c r="BU490" s="13"/>
      <c r="BV490" s="442"/>
      <c r="CA490" s="443"/>
      <c r="CB490" s="443"/>
      <c r="CC490" s="13"/>
      <c r="CD490" s="442"/>
      <c r="CI490" s="443"/>
      <c r="CJ490" s="443"/>
      <c r="CK490" s="13"/>
      <c r="CL490" s="442"/>
      <c r="CQ490" s="443"/>
      <c r="CR490" s="443"/>
      <c r="CS490" s="13"/>
      <c r="CT490" s="442"/>
      <c r="CY490" s="443"/>
      <c r="CZ490" s="443"/>
      <c r="DA490" s="13"/>
      <c r="DB490" s="442"/>
      <c r="DG490" s="443"/>
      <c r="DH490" s="443"/>
      <c r="DI490" s="13"/>
      <c r="DJ490" s="442"/>
      <c r="DO490" s="443"/>
      <c r="DP490" s="443"/>
      <c r="DQ490" s="13"/>
      <c r="DR490" s="442"/>
      <c r="DW490" s="443"/>
      <c r="DX490" s="443"/>
      <c r="DY490" s="13"/>
      <c r="DZ490" s="442"/>
      <c r="EE490" s="443"/>
      <c r="EF490" s="443"/>
      <c r="EG490" s="13"/>
      <c r="EH490" s="442"/>
      <c r="EM490" s="443"/>
      <c r="EN490" s="443"/>
      <c r="EO490" s="13"/>
      <c r="EP490" s="442"/>
      <c r="EU490" s="443"/>
      <c r="EV490" s="443"/>
      <c r="EW490" s="13"/>
      <c r="EX490" s="442"/>
      <c r="FC490" s="443"/>
      <c r="FD490" s="443"/>
      <c r="FE490" s="13"/>
      <c r="FF490" s="442"/>
      <c r="FK490" s="443"/>
      <c r="FL490" s="443"/>
      <c r="FM490" s="13"/>
      <c r="FN490" s="442"/>
    </row>
    <row r="491" spans="2:170" ht="13">
      <c r="B491" s="442"/>
      <c r="G491" s="443"/>
      <c r="H491" s="443"/>
      <c r="I491" s="13"/>
      <c r="J491" s="442"/>
      <c r="O491" s="443"/>
      <c r="P491" s="443"/>
      <c r="Q491" s="13"/>
      <c r="R491" s="442"/>
      <c r="W491" s="443"/>
      <c r="X491" s="443"/>
      <c r="Y491" s="13"/>
      <c r="Z491" s="442"/>
      <c r="AE491" s="443"/>
      <c r="AF491" s="443"/>
      <c r="AG491" s="13"/>
      <c r="AH491" s="442"/>
      <c r="AM491" s="443"/>
      <c r="AN491" s="443"/>
      <c r="AO491" s="13"/>
      <c r="AP491" s="442"/>
      <c r="AU491" s="443"/>
      <c r="AV491" s="443"/>
      <c r="AW491" s="13"/>
      <c r="AX491" s="442"/>
      <c r="BC491" s="443"/>
      <c r="BD491" s="443"/>
      <c r="BE491" s="13"/>
      <c r="BF491" s="442"/>
      <c r="BK491" s="443"/>
      <c r="BL491" s="443"/>
      <c r="BM491" s="13"/>
      <c r="BN491" s="442"/>
      <c r="BS491" s="443"/>
      <c r="BT491" s="443"/>
      <c r="BU491" s="13"/>
      <c r="BV491" s="442"/>
      <c r="CA491" s="443"/>
      <c r="CB491" s="443"/>
      <c r="CC491" s="13"/>
      <c r="CD491" s="442"/>
      <c r="CI491" s="443"/>
      <c r="CJ491" s="443"/>
      <c r="CK491" s="13"/>
      <c r="CL491" s="442"/>
      <c r="CQ491" s="443"/>
      <c r="CR491" s="443"/>
      <c r="CS491" s="13"/>
      <c r="CT491" s="442"/>
      <c r="CY491" s="443"/>
      <c r="CZ491" s="443"/>
      <c r="DA491" s="13"/>
      <c r="DB491" s="442"/>
      <c r="DG491" s="443"/>
      <c r="DH491" s="443"/>
      <c r="DI491" s="13"/>
      <c r="DJ491" s="442"/>
      <c r="DO491" s="443"/>
      <c r="DP491" s="443"/>
      <c r="DQ491" s="13"/>
      <c r="DR491" s="442"/>
      <c r="DW491" s="443"/>
      <c r="DX491" s="443"/>
      <c r="DY491" s="13"/>
      <c r="DZ491" s="442"/>
      <c r="EE491" s="443"/>
      <c r="EF491" s="443"/>
      <c r="EG491" s="13"/>
      <c r="EH491" s="442"/>
      <c r="EM491" s="443"/>
      <c r="EN491" s="443"/>
      <c r="EO491" s="13"/>
      <c r="EP491" s="442"/>
      <c r="EU491" s="443"/>
      <c r="EV491" s="443"/>
      <c r="EW491" s="13"/>
      <c r="EX491" s="442"/>
      <c r="FC491" s="443"/>
      <c r="FD491" s="443"/>
      <c r="FE491" s="13"/>
      <c r="FF491" s="442"/>
      <c r="FK491" s="443"/>
      <c r="FL491" s="443"/>
      <c r="FM491" s="13"/>
      <c r="FN491" s="442"/>
    </row>
    <row r="492" spans="2:170" ht="13">
      <c r="B492" s="442"/>
      <c r="G492" s="443"/>
      <c r="H492" s="443"/>
      <c r="I492" s="13"/>
      <c r="J492" s="442"/>
      <c r="O492" s="443"/>
      <c r="P492" s="443"/>
      <c r="Q492" s="13"/>
      <c r="R492" s="442"/>
      <c r="W492" s="443"/>
      <c r="X492" s="443"/>
      <c r="Y492" s="13"/>
      <c r="Z492" s="442"/>
      <c r="AE492" s="443"/>
      <c r="AF492" s="443"/>
      <c r="AG492" s="13"/>
      <c r="AH492" s="442"/>
      <c r="AM492" s="443"/>
      <c r="AN492" s="443"/>
      <c r="AO492" s="13"/>
      <c r="AP492" s="442"/>
      <c r="AU492" s="443"/>
      <c r="AV492" s="443"/>
      <c r="AW492" s="13"/>
      <c r="AX492" s="442"/>
      <c r="BC492" s="443"/>
      <c r="BD492" s="443"/>
      <c r="BE492" s="13"/>
      <c r="BF492" s="442"/>
      <c r="BK492" s="443"/>
      <c r="BL492" s="443"/>
      <c r="BM492" s="13"/>
      <c r="BN492" s="442"/>
      <c r="BS492" s="443"/>
      <c r="BT492" s="443"/>
      <c r="BU492" s="13"/>
      <c r="BV492" s="442"/>
      <c r="CA492" s="443"/>
      <c r="CB492" s="443"/>
      <c r="CC492" s="13"/>
      <c r="CD492" s="442"/>
      <c r="CI492" s="443"/>
      <c r="CJ492" s="443"/>
      <c r="CK492" s="13"/>
      <c r="CL492" s="442"/>
      <c r="CQ492" s="443"/>
      <c r="CR492" s="443"/>
      <c r="CS492" s="13"/>
      <c r="CT492" s="442"/>
      <c r="CY492" s="443"/>
      <c r="CZ492" s="443"/>
      <c r="DA492" s="13"/>
      <c r="DB492" s="442"/>
      <c r="DG492" s="443"/>
      <c r="DH492" s="443"/>
      <c r="DI492" s="13"/>
      <c r="DJ492" s="442"/>
      <c r="DO492" s="443"/>
      <c r="DP492" s="443"/>
      <c r="DQ492" s="13"/>
      <c r="DR492" s="442"/>
      <c r="DW492" s="443"/>
      <c r="DX492" s="443"/>
      <c r="DY492" s="13"/>
      <c r="DZ492" s="442"/>
      <c r="EE492" s="443"/>
      <c r="EF492" s="443"/>
      <c r="EG492" s="13"/>
      <c r="EH492" s="442"/>
      <c r="EM492" s="443"/>
      <c r="EN492" s="443"/>
      <c r="EO492" s="13"/>
      <c r="EP492" s="442"/>
      <c r="EU492" s="443"/>
      <c r="EV492" s="443"/>
      <c r="EW492" s="13"/>
      <c r="EX492" s="442"/>
      <c r="FC492" s="443"/>
      <c r="FD492" s="443"/>
      <c r="FE492" s="13"/>
      <c r="FF492" s="442"/>
      <c r="FK492" s="443"/>
      <c r="FL492" s="443"/>
      <c r="FM492" s="13"/>
      <c r="FN492" s="442"/>
    </row>
    <row r="493" spans="2:170" ht="13">
      <c r="B493" s="442"/>
      <c r="G493" s="443"/>
      <c r="H493" s="443"/>
      <c r="I493" s="13"/>
      <c r="J493" s="442"/>
      <c r="O493" s="443"/>
      <c r="P493" s="443"/>
      <c r="Q493" s="13"/>
      <c r="R493" s="442"/>
      <c r="W493" s="443"/>
      <c r="X493" s="443"/>
      <c r="Y493" s="13"/>
      <c r="Z493" s="442"/>
      <c r="AE493" s="443"/>
      <c r="AF493" s="443"/>
      <c r="AG493" s="13"/>
      <c r="AH493" s="442"/>
      <c r="AM493" s="443"/>
      <c r="AN493" s="443"/>
      <c r="AO493" s="13"/>
      <c r="AP493" s="442"/>
      <c r="AU493" s="443"/>
      <c r="AV493" s="443"/>
      <c r="AW493" s="13"/>
      <c r="AX493" s="442"/>
      <c r="BC493" s="443"/>
      <c r="BD493" s="443"/>
      <c r="BE493" s="13"/>
      <c r="BF493" s="442"/>
      <c r="BK493" s="443"/>
      <c r="BL493" s="443"/>
      <c r="BM493" s="13"/>
      <c r="BN493" s="442"/>
      <c r="BS493" s="443"/>
      <c r="BT493" s="443"/>
      <c r="BU493" s="13"/>
      <c r="BV493" s="442"/>
      <c r="CA493" s="443"/>
      <c r="CB493" s="443"/>
      <c r="CC493" s="13"/>
      <c r="CD493" s="442"/>
      <c r="CI493" s="443"/>
      <c r="CJ493" s="443"/>
      <c r="CK493" s="13"/>
      <c r="CL493" s="442"/>
      <c r="CQ493" s="443"/>
      <c r="CR493" s="443"/>
      <c r="CS493" s="13"/>
      <c r="CT493" s="442"/>
      <c r="CY493" s="443"/>
      <c r="CZ493" s="443"/>
      <c r="DA493" s="13"/>
      <c r="DB493" s="442"/>
      <c r="DG493" s="443"/>
      <c r="DH493" s="443"/>
      <c r="DI493" s="13"/>
      <c r="DJ493" s="442"/>
      <c r="DO493" s="443"/>
      <c r="DP493" s="443"/>
      <c r="DQ493" s="13"/>
      <c r="DR493" s="442"/>
      <c r="DW493" s="443"/>
      <c r="DX493" s="443"/>
      <c r="DY493" s="13"/>
      <c r="DZ493" s="442"/>
      <c r="EE493" s="443"/>
      <c r="EF493" s="443"/>
      <c r="EG493" s="13"/>
      <c r="EH493" s="442"/>
      <c r="EM493" s="443"/>
      <c r="EN493" s="443"/>
      <c r="EO493" s="13"/>
      <c r="EP493" s="442"/>
      <c r="EU493" s="443"/>
      <c r="EV493" s="443"/>
      <c r="EW493" s="13"/>
      <c r="EX493" s="442"/>
      <c r="FC493" s="443"/>
      <c r="FD493" s="443"/>
      <c r="FE493" s="13"/>
      <c r="FF493" s="442"/>
      <c r="FK493" s="443"/>
      <c r="FL493" s="443"/>
      <c r="FM493" s="13"/>
      <c r="FN493" s="442"/>
    </row>
    <row r="494" spans="2:170" ht="13">
      <c r="B494" s="442"/>
      <c r="G494" s="443"/>
      <c r="H494" s="443"/>
      <c r="I494" s="13"/>
      <c r="J494" s="442"/>
      <c r="O494" s="443"/>
      <c r="P494" s="443"/>
      <c r="Q494" s="13"/>
      <c r="R494" s="442"/>
      <c r="W494" s="443"/>
      <c r="X494" s="443"/>
      <c r="Y494" s="13"/>
      <c r="Z494" s="442"/>
      <c r="AE494" s="443"/>
      <c r="AF494" s="443"/>
      <c r="AG494" s="13"/>
      <c r="AH494" s="442"/>
      <c r="AM494" s="443"/>
      <c r="AN494" s="443"/>
      <c r="AO494" s="13"/>
      <c r="AP494" s="442"/>
      <c r="AU494" s="443"/>
      <c r="AV494" s="443"/>
      <c r="AW494" s="13"/>
      <c r="AX494" s="442"/>
      <c r="BC494" s="443"/>
      <c r="BD494" s="443"/>
      <c r="BE494" s="13"/>
      <c r="BF494" s="442"/>
      <c r="BK494" s="443"/>
      <c r="BL494" s="443"/>
      <c r="BM494" s="13"/>
      <c r="BN494" s="442"/>
      <c r="BS494" s="443"/>
      <c r="BT494" s="443"/>
      <c r="BU494" s="13"/>
      <c r="BV494" s="442"/>
      <c r="CA494" s="443"/>
      <c r="CB494" s="443"/>
      <c r="CC494" s="13"/>
      <c r="CD494" s="442"/>
      <c r="CI494" s="443"/>
      <c r="CJ494" s="443"/>
      <c r="CK494" s="13"/>
      <c r="CL494" s="442"/>
      <c r="CQ494" s="443"/>
      <c r="CR494" s="443"/>
      <c r="CS494" s="13"/>
      <c r="CT494" s="442"/>
      <c r="CY494" s="443"/>
      <c r="CZ494" s="443"/>
      <c r="DA494" s="13"/>
      <c r="DB494" s="442"/>
      <c r="DG494" s="443"/>
      <c r="DH494" s="443"/>
      <c r="DI494" s="13"/>
      <c r="DJ494" s="442"/>
      <c r="DO494" s="443"/>
      <c r="DP494" s="443"/>
      <c r="DQ494" s="13"/>
      <c r="DR494" s="442"/>
      <c r="DW494" s="443"/>
      <c r="DX494" s="443"/>
      <c r="DY494" s="13"/>
      <c r="DZ494" s="442"/>
      <c r="EE494" s="443"/>
      <c r="EF494" s="443"/>
      <c r="EG494" s="13"/>
      <c r="EH494" s="442"/>
      <c r="EM494" s="443"/>
      <c r="EN494" s="443"/>
      <c r="EO494" s="13"/>
      <c r="EP494" s="442"/>
      <c r="EU494" s="443"/>
      <c r="EV494" s="443"/>
      <c r="EW494" s="13"/>
      <c r="EX494" s="442"/>
      <c r="FC494" s="443"/>
      <c r="FD494" s="443"/>
      <c r="FE494" s="13"/>
      <c r="FF494" s="442"/>
      <c r="FK494" s="443"/>
      <c r="FL494" s="443"/>
      <c r="FM494" s="13"/>
      <c r="FN494" s="442"/>
    </row>
    <row r="495" spans="2:170" ht="13">
      <c r="B495" s="442"/>
      <c r="G495" s="443"/>
      <c r="H495" s="443"/>
      <c r="I495" s="13"/>
      <c r="J495" s="442"/>
      <c r="O495" s="443"/>
      <c r="P495" s="443"/>
      <c r="Q495" s="13"/>
      <c r="R495" s="442"/>
      <c r="W495" s="443"/>
      <c r="X495" s="443"/>
      <c r="Y495" s="13"/>
      <c r="Z495" s="442"/>
      <c r="AE495" s="443"/>
      <c r="AF495" s="443"/>
      <c r="AG495" s="13"/>
      <c r="AH495" s="442"/>
      <c r="AM495" s="443"/>
      <c r="AN495" s="443"/>
      <c r="AO495" s="13"/>
      <c r="AP495" s="442"/>
      <c r="AU495" s="443"/>
      <c r="AV495" s="443"/>
      <c r="AW495" s="13"/>
      <c r="AX495" s="442"/>
      <c r="BC495" s="443"/>
      <c r="BD495" s="443"/>
      <c r="BE495" s="13"/>
      <c r="BF495" s="442"/>
      <c r="BK495" s="443"/>
      <c r="BL495" s="443"/>
      <c r="BM495" s="13"/>
      <c r="BN495" s="442"/>
      <c r="BS495" s="443"/>
      <c r="BT495" s="443"/>
      <c r="BU495" s="13"/>
      <c r="BV495" s="442"/>
      <c r="CA495" s="443"/>
      <c r="CB495" s="443"/>
      <c r="CC495" s="13"/>
      <c r="CD495" s="442"/>
      <c r="CI495" s="443"/>
      <c r="CJ495" s="443"/>
      <c r="CK495" s="13"/>
      <c r="CL495" s="442"/>
      <c r="CQ495" s="443"/>
      <c r="CR495" s="443"/>
      <c r="CS495" s="13"/>
      <c r="CT495" s="442"/>
      <c r="CY495" s="443"/>
      <c r="CZ495" s="443"/>
      <c r="DA495" s="13"/>
      <c r="DB495" s="442"/>
      <c r="DG495" s="443"/>
      <c r="DH495" s="443"/>
      <c r="DI495" s="13"/>
      <c r="DJ495" s="442"/>
      <c r="DO495" s="443"/>
      <c r="DP495" s="443"/>
      <c r="DQ495" s="13"/>
      <c r="DR495" s="442"/>
      <c r="DW495" s="443"/>
      <c r="DX495" s="443"/>
      <c r="DY495" s="13"/>
      <c r="DZ495" s="442"/>
      <c r="EE495" s="443"/>
      <c r="EF495" s="443"/>
      <c r="EG495" s="13"/>
      <c r="EH495" s="442"/>
      <c r="EM495" s="443"/>
      <c r="EN495" s="443"/>
      <c r="EO495" s="13"/>
      <c r="EP495" s="442"/>
      <c r="EU495" s="443"/>
      <c r="EV495" s="443"/>
      <c r="EW495" s="13"/>
      <c r="EX495" s="442"/>
      <c r="FC495" s="443"/>
      <c r="FD495" s="443"/>
      <c r="FE495" s="13"/>
      <c r="FF495" s="442"/>
      <c r="FK495" s="443"/>
      <c r="FL495" s="443"/>
      <c r="FM495" s="13"/>
      <c r="FN495" s="442"/>
    </row>
    <row r="496" spans="2:170" ht="13">
      <c r="B496" s="442"/>
      <c r="G496" s="443"/>
      <c r="H496" s="443"/>
      <c r="I496" s="13"/>
      <c r="J496" s="442"/>
      <c r="O496" s="443"/>
      <c r="P496" s="443"/>
      <c r="Q496" s="13"/>
      <c r="R496" s="442"/>
      <c r="W496" s="443"/>
      <c r="X496" s="443"/>
      <c r="Y496" s="13"/>
      <c r="Z496" s="442"/>
      <c r="AE496" s="443"/>
      <c r="AF496" s="443"/>
      <c r="AG496" s="13"/>
      <c r="AH496" s="442"/>
      <c r="AM496" s="443"/>
      <c r="AN496" s="443"/>
      <c r="AO496" s="13"/>
      <c r="AP496" s="442"/>
      <c r="AU496" s="443"/>
      <c r="AV496" s="443"/>
      <c r="AW496" s="13"/>
      <c r="AX496" s="442"/>
      <c r="BC496" s="443"/>
      <c r="BD496" s="443"/>
      <c r="BE496" s="13"/>
      <c r="BF496" s="442"/>
      <c r="BK496" s="443"/>
      <c r="BL496" s="443"/>
      <c r="BM496" s="13"/>
      <c r="BN496" s="442"/>
      <c r="BS496" s="443"/>
      <c r="BT496" s="443"/>
      <c r="BU496" s="13"/>
      <c r="BV496" s="442"/>
      <c r="CA496" s="443"/>
      <c r="CB496" s="443"/>
      <c r="CC496" s="13"/>
      <c r="CD496" s="442"/>
      <c r="CI496" s="443"/>
      <c r="CJ496" s="443"/>
      <c r="CK496" s="13"/>
      <c r="CL496" s="442"/>
      <c r="CQ496" s="443"/>
      <c r="CR496" s="443"/>
      <c r="CS496" s="13"/>
      <c r="CT496" s="442"/>
      <c r="CY496" s="443"/>
      <c r="CZ496" s="443"/>
      <c r="DA496" s="13"/>
      <c r="DB496" s="442"/>
      <c r="DG496" s="443"/>
      <c r="DH496" s="443"/>
      <c r="DI496" s="13"/>
      <c r="DJ496" s="442"/>
      <c r="DO496" s="443"/>
      <c r="DP496" s="443"/>
      <c r="DQ496" s="13"/>
      <c r="DR496" s="442"/>
      <c r="DW496" s="443"/>
      <c r="DX496" s="443"/>
      <c r="DY496" s="13"/>
      <c r="DZ496" s="442"/>
      <c r="EE496" s="443"/>
      <c r="EF496" s="443"/>
      <c r="EG496" s="13"/>
      <c r="EH496" s="442"/>
      <c r="EM496" s="443"/>
      <c r="EN496" s="443"/>
      <c r="EO496" s="13"/>
      <c r="EP496" s="442"/>
      <c r="EU496" s="443"/>
      <c r="EV496" s="443"/>
      <c r="EW496" s="13"/>
      <c r="EX496" s="442"/>
      <c r="FC496" s="443"/>
      <c r="FD496" s="443"/>
      <c r="FE496" s="13"/>
      <c r="FF496" s="442"/>
      <c r="FK496" s="443"/>
      <c r="FL496" s="443"/>
      <c r="FM496" s="13"/>
      <c r="FN496" s="442"/>
    </row>
    <row r="497" spans="2:170" ht="13">
      <c r="B497" s="442"/>
      <c r="G497" s="443"/>
      <c r="H497" s="443"/>
      <c r="I497" s="13"/>
      <c r="J497" s="442"/>
      <c r="O497" s="443"/>
      <c r="P497" s="443"/>
      <c r="Q497" s="13"/>
      <c r="R497" s="442"/>
      <c r="W497" s="443"/>
      <c r="X497" s="443"/>
      <c r="Y497" s="13"/>
      <c r="Z497" s="442"/>
      <c r="AE497" s="443"/>
      <c r="AF497" s="443"/>
      <c r="AG497" s="13"/>
      <c r="AH497" s="442"/>
      <c r="AM497" s="443"/>
      <c r="AN497" s="443"/>
      <c r="AO497" s="13"/>
      <c r="AP497" s="442"/>
      <c r="AU497" s="443"/>
      <c r="AV497" s="443"/>
      <c r="AW497" s="13"/>
      <c r="AX497" s="442"/>
      <c r="BC497" s="443"/>
      <c r="BD497" s="443"/>
      <c r="BE497" s="13"/>
      <c r="BF497" s="442"/>
      <c r="BK497" s="443"/>
      <c r="BL497" s="443"/>
      <c r="BM497" s="13"/>
      <c r="BN497" s="442"/>
      <c r="BS497" s="443"/>
      <c r="BT497" s="443"/>
      <c r="BU497" s="13"/>
      <c r="BV497" s="442"/>
      <c r="CA497" s="443"/>
      <c r="CB497" s="443"/>
      <c r="CC497" s="13"/>
      <c r="CD497" s="442"/>
      <c r="CI497" s="443"/>
      <c r="CJ497" s="443"/>
      <c r="CK497" s="13"/>
      <c r="CL497" s="442"/>
      <c r="CQ497" s="443"/>
      <c r="CR497" s="443"/>
      <c r="CS497" s="13"/>
      <c r="CT497" s="442"/>
      <c r="CY497" s="443"/>
      <c r="CZ497" s="443"/>
      <c r="DA497" s="13"/>
      <c r="DB497" s="442"/>
      <c r="DG497" s="443"/>
      <c r="DH497" s="443"/>
      <c r="DI497" s="13"/>
      <c r="DJ497" s="442"/>
      <c r="DO497" s="443"/>
      <c r="DP497" s="443"/>
      <c r="DQ497" s="13"/>
      <c r="DR497" s="442"/>
      <c r="DW497" s="443"/>
      <c r="DX497" s="443"/>
      <c r="DY497" s="13"/>
      <c r="DZ497" s="442"/>
      <c r="EE497" s="443"/>
      <c r="EF497" s="443"/>
      <c r="EG497" s="13"/>
      <c r="EH497" s="442"/>
      <c r="EM497" s="443"/>
      <c r="EN497" s="443"/>
      <c r="EO497" s="13"/>
      <c r="EP497" s="442"/>
      <c r="EU497" s="443"/>
      <c r="EV497" s="443"/>
      <c r="EW497" s="13"/>
      <c r="EX497" s="442"/>
      <c r="FC497" s="443"/>
      <c r="FD497" s="443"/>
      <c r="FE497" s="13"/>
      <c r="FF497" s="442"/>
      <c r="FK497" s="443"/>
      <c r="FL497" s="443"/>
      <c r="FM497" s="13"/>
      <c r="FN497" s="442"/>
    </row>
    <row r="498" spans="2:170" ht="13">
      <c r="B498" s="442"/>
      <c r="G498" s="443"/>
      <c r="H498" s="443"/>
      <c r="I498" s="13"/>
      <c r="J498" s="442"/>
      <c r="O498" s="443"/>
      <c r="P498" s="443"/>
      <c r="Q498" s="13"/>
      <c r="R498" s="442"/>
      <c r="W498" s="443"/>
      <c r="X498" s="443"/>
      <c r="Y498" s="13"/>
      <c r="Z498" s="442"/>
      <c r="AE498" s="443"/>
      <c r="AF498" s="443"/>
      <c r="AG498" s="13"/>
      <c r="AH498" s="442"/>
      <c r="AM498" s="443"/>
      <c r="AN498" s="443"/>
      <c r="AO498" s="13"/>
      <c r="AP498" s="442"/>
      <c r="AU498" s="443"/>
      <c r="AV498" s="443"/>
      <c r="AW498" s="13"/>
      <c r="AX498" s="442"/>
      <c r="BC498" s="443"/>
      <c r="BD498" s="443"/>
      <c r="BE498" s="13"/>
      <c r="BF498" s="442"/>
      <c r="BK498" s="443"/>
      <c r="BL498" s="443"/>
      <c r="BM498" s="13"/>
      <c r="BN498" s="442"/>
      <c r="BS498" s="443"/>
      <c r="BT498" s="443"/>
      <c r="BU498" s="13"/>
      <c r="BV498" s="442"/>
      <c r="CA498" s="443"/>
      <c r="CB498" s="443"/>
      <c r="CC498" s="13"/>
      <c r="CD498" s="442"/>
      <c r="CI498" s="443"/>
      <c r="CJ498" s="443"/>
      <c r="CK498" s="13"/>
      <c r="CL498" s="442"/>
      <c r="CQ498" s="443"/>
      <c r="CR498" s="443"/>
      <c r="CS498" s="13"/>
      <c r="CT498" s="442"/>
      <c r="CY498" s="443"/>
      <c r="CZ498" s="443"/>
      <c r="DA498" s="13"/>
      <c r="DB498" s="442"/>
      <c r="DG498" s="443"/>
      <c r="DH498" s="443"/>
      <c r="DI498" s="13"/>
      <c r="DJ498" s="442"/>
      <c r="DO498" s="443"/>
      <c r="DP498" s="443"/>
      <c r="DQ498" s="13"/>
      <c r="DR498" s="442"/>
      <c r="DW498" s="443"/>
      <c r="DX498" s="443"/>
      <c r="DY498" s="13"/>
      <c r="DZ498" s="442"/>
      <c r="EE498" s="443"/>
      <c r="EF498" s="443"/>
      <c r="EG498" s="13"/>
      <c r="EH498" s="442"/>
      <c r="EM498" s="443"/>
      <c r="EN498" s="443"/>
      <c r="EO498" s="13"/>
      <c r="EP498" s="442"/>
      <c r="EU498" s="443"/>
      <c r="EV498" s="443"/>
      <c r="EW498" s="13"/>
      <c r="EX498" s="442"/>
      <c r="FC498" s="443"/>
      <c r="FD498" s="443"/>
      <c r="FE498" s="13"/>
      <c r="FF498" s="442"/>
      <c r="FK498" s="443"/>
      <c r="FL498" s="443"/>
      <c r="FM498" s="13"/>
      <c r="FN498" s="442"/>
    </row>
    <row r="499" spans="2:170" ht="13">
      <c r="B499" s="442"/>
      <c r="G499" s="443"/>
      <c r="H499" s="443"/>
      <c r="I499" s="13"/>
      <c r="J499" s="442"/>
      <c r="O499" s="443"/>
      <c r="P499" s="443"/>
      <c r="Q499" s="13"/>
      <c r="R499" s="442"/>
      <c r="W499" s="443"/>
      <c r="X499" s="443"/>
      <c r="Y499" s="13"/>
      <c r="Z499" s="442"/>
      <c r="AE499" s="443"/>
      <c r="AF499" s="443"/>
      <c r="AG499" s="13"/>
      <c r="AH499" s="442"/>
      <c r="AM499" s="443"/>
      <c r="AN499" s="443"/>
      <c r="AO499" s="13"/>
      <c r="AP499" s="442"/>
      <c r="AU499" s="443"/>
      <c r="AV499" s="443"/>
      <c r="AW499" s="13"/>
      <c r="AX499" s="442"/>
      <c r="BC499" s="443"/>
      <c r="BD499" s="443"/>
      <c r="BE499" s="13"/>
      <c r="BF499" s="442"/>
      <c r="BK499" s="443"/>
      <c r="BL499" s="443"/>
      <c r="BM499" s="13"/>
      <c r="BN499" s="442"/>
      <c r="BS499" s="443"/>
      <c r="BT499" s="443"/>
      <c r="BU499" s="13"/>
      <c r="BV499" s="442"/>
      <c r="CA499" s="443"/>
      <c r="CB499" s="443"/>
      <c r="CC499" s="13"/>
      <c r="CD499" s="442"/>
      <c r="CI499" s="443"/>
      <c r="CJ499" s="443"/>
      <c r="CK499" s="13"/>
      <c r="CL499" s="442"/>
      <c r="CQ499" s="443"/>
      <c r="CR499" s="443"/>
      <c r="CS499" s="13"/>
      <c r="CT499" s="442"/>
      <c r="CY499" s="443"/>
      <c r="CZ499" s="443"/>
      <c r="DA499" s="13"/>
      <c r="DB499" s="442"/>
      <c r="DG499" s="443"/>
      <c r="DH499" s="443"/>
      <c r="DI499" s="13"/>
      <c r="DJ499" s="442"/>
      <c r="DO499" s="443"/>
      <c r="DP499" s="443"/>
      <c r="DQ499" s="13"/>
      <c r="DR499" s="442"/>
      <c r="DW499" s="443"/>
      <c r="DX499" s="443"/>
      <c r="DY499" s="13"/>
      <c r="DZ499" s="442"/>
      <c r="EE499" s="443"/>
      <c r="EF499" s="443"/>
      <c r="EG499" s="13"/>
      <c r="EH499" s="442"/>
      <c r="EM499" s="443"/>
      <c r="EN499" s="443"/>
      <c r="EO499" s="13"/>
      <c r="EP499" s="442"/>
      <c r="EU499" s="443"/>
      <c r="EV499" s="443"/>
      <c r="EW499" s="13"/>
      <c r="EX499" s="442"/>
      <c r="FC499" s="443"/>
      <c r="FD499" s="443"/>
      <c r="FE499" s="13"/>
      <c r="FF499" s="442"/>
      <c r="FK499" s="443"/>
      <c r="FL499" s="443"/>
      <c r="FM499" s="13"/>
      <c r="FN499" s="442"/>
    </row>
    <row r="500" spans="2:170" ht="13">
      <c r="B500" s="442"/>
      <c r="G500" s="443"/>
      <c r="H500" s="443"/>
      <c r="I500" s="13"/>
      <c r="J500" s="442"/>
      <c r="O500" s="443"/>
      <c r="P500" s="443"/>
      <c r="Q500" s="13"/>
      <c r="R500" s="442"/>
      <c r="W500" s="443"/>
      <c r="X500" s="443"/>
      <c r="Y500" s="13"/>
      <c r="Z500" s="442"/>
      <c r="AE500" s="443"/>
      <c r="AF500" s="443"/>
      <c r="AG500" s="13"/>
      <c r="AH500" s="442"/>
      <c r="AM500" s="443"/>
      <c r="AN500" s="443"/>
      <c r="AO500" s="13"/>
      <c r="AP500" s="442"/>
      <c r="AU500" s="443"/>
      <c r="AV500" s="443"/>
      <c r="AW500" s="13"/>
      <c r="AX500" s="442"/>
      <c r="BC500" s="443"/>
      <c r="BD500" s="443"/>
      <c r="BE500" s="13"/>
      <c r="BF500" s="442"/>
      <c r="BK500" s="443"/>
      <c r="BL500" s="443"/>
      <c r="BM500" s="13"/>
      <c r="BN500" s="442"/>
      <c r="BS500" s="443"/>
      <c r="BT500" s="443"/>
      <c r="BU500" s="13"/>
      <c r="BV500" s="442"/>
      <c r="CA500" s="443"/>
      <c r="CB500" s="443"/>
      <c r="CC500" s="13"/>
      <c r="CD500" s="442"/>
      <c r="CI500" s="443"/>
      <c r="CJ500" s="443"/>
      <c r="CK500" s="13"/>
      <c r="CL500" s="442"/>
      <c r="CQ500" s="443"/>
      <c r="CR500" s="443"/>
      <c r="CS500" s="13"/>
      <c r="CT500" s="442"/>
      <c r="CY500" s="443"/>
      <c r="CZ500" s="443"/>
      <c r="DA500" s="13"/>
      <c r="DB500" s="442"/>
      <c r="DG500" s="443"/>
      <c r="DH500" s="443"/>
      <c r="DI500" s="13"/>
      <c r="DJ500" s="442"/>
      <c r="DO500" s="443"/>
      <c r="DP500" s="443"/>
      <c r="DQ500" s="13"/>
      <c r="DR500" s="442"/>
      <c r="DW500" s="443"/>
      <c r="DX500" s="443"/>
      <c r="DY500" s="13"/>
      <c r="DZ500" s="442"/>
      <c r="EE500" s="443"/>
      <c r="EF500" s="443"/>
      <c r="EG500" s="13"/>
      <c r="EH500" s="442"/>
      <c r="EM500" s="443"/>
      <c r="EN500" s="443"/>
      <c r="EO500" s="13"/>
      <c r="EP500" s="442"/>
      <c r="EU500" s="443"/>
      <c r="EV500" s="443"/>
      <c r="EW500" s="13"/>
      <c r="EX500" s="442"/>
      <c r="FC500" s="443"/>
      <c r="FD500" s="443"/>
      <c r="FE500" s="13"/>
      <c r="FF500" s="442"/>
      <c r="FK500" s="443"/>
      <c r="FL500" s="443"/>
      <c r="FM500" s="13"/>
      <c r="FN500" s="442"/>
    </row>
    <row r="501" spans="2:170" ht="13">
      <c r="B501" s="442"/>
      <c r="G501" s="443"/>
      <c r="H501" s="443"/>
      <c r="I501" s="13"/>
      <c r="J501" s="442"/>
      <c r="O501" s="443"/>
      <c r="P501" s="443"/>
      <c r="Q501" s="13"/>
      <c r="R501" s="442"/>
      <c r="W501" s="443"/>
      <c r="X501" s="443"/>
      <c r="Y501" s="13"/>
      <c r="Z501" s="442"/>
      <c r="AE501" s="443"/>
      <c r="AF501" s="443"/>
      <c r="AG501" s="13"/>
      <c r="AH501" s="442"/>
      <c r="AM501" s="443"/>
      <c r="AN501" s="443"/>
      <c r="AO501" s="13"/>
      <c r="AP501" s="442"/>
      <c r="AU501" s="443"/>
      <c r="AV501" s="443"/>
      <c r="AW501" s="13"/>
      <c r="AX501" s="442"/>
      <c r="BC501" s="443"/>
      <c r="BD501" s="443"/>
      <c r="BE501" s="13"/>
      <c r="BF501" s="442"/>
      <c r="BK501" s="443"/>
      <c r="BL501" s="443"/>
      <c r="BM501" s="13"/>
      <c r="BN501" s="442"/>
      <c r="BS501" s="443"/>
      <c r="BT501" s="443"/>
      <c r="BU501" s="13"/>
      <c r="BV501" s="442"/>
      <c r="CA501" s="443"/>
      <c r="CB501" s="443"/>
      <c r="CC501" s="13"/>
      <c r="CD501" s="442"/>
      <c r="CI501" s="443"/>
      <c r="CJ501" s="443"/>
      <c r="CK501" s="13"/>
      <c r="CL501" s="442"/>
      <c r="CQ501" s="443"/>
      <c r="CR501" s="443"/>
      <c r="CS501" s="13"/>
      <c r="CT501" s="442"/>
      <c r="CY501" s="443"/>
      <c r="CZ501" s="443"/>
      <c r="DA501" s="13"/>
      <c r="DB501" s="442"/>
      <c r="DG501" s="443"/>
      <c r="DH501" s="443"/>
      <c r="DI501" s="13"/>
      <c r="DJ501" s="442"/>
      <c r="DO501" s="443"/>
      <c r="DP501" s="443"/>
      <c r="DQ501" s="13"/>
      <c r="DR501" s="442"/>
      <c r="DW501" s="443"/>
      <c r="DX501" s="443"/>
      <c r="DY501" s="13"/>
      <c r="DZ501" s="442"/>
      <c r="EE501" s="443"/>
      <c r="EF501" s="443"/>
      <c r="EG501" s="13"/>
      <c r="EH501" s="442"/>
      <c r="EM501" s="443"/>
      <c r="EN501" s="443"/>
      <c r="EO501" s="13"/>
      <c r="EP501" s="442"/>
      <c r="EU501" s="443"/>
      <c r="EV501" s="443"/>
      <c r="EW501" s="13"/>
      <c r="EX501" s="442"/>
      <c r="FC501" s="443"/>
      <c r="FD501" s="443"/>
      <c r="FE501" s="13"/>
      <c r="FF501" s="442"/>
      <c r="FK501" s="443"/>
      <c r="FL501" s="443"/>
      <c r="FM501" s="13"/>
      <c r="FN501" s="442"/>
    </row>
    <row r="502" spans="2:170" ht="13">
      <c r="B502" s="442"/>
      <c r="G502" s="443"/>
      <c r="H502" s="443"/>
      <c r="I502" s="13"/>
      <c r="J502" s="442"/>
      <c r="O502" s="443"/>
      <c r="P502" s="443"/>
      <c r="Q502" s="13"/>
      <c r="R502" s="442"/>
      <c r="W502" s="443"/>
      <c r="X502" s="443"/>
      <c r="Y502" s="13"/>
      <c r="Z502" s="442"/>
      <c r="AE502" s="443"/>
      <c r="AF502" s="443"/>
      <c r="AG502" s="13"/>
      <c r="AH502" s="442"/>
      <c r="AM502" s="443"/>
      <c r="AN502" s="443"/>
      <c r="AO502" s="13"/>
      <c r="AP502" s="442"/>
      <c r="AU502" s="443"/>
      <c r="AV502" s="443"/>
      <c r="AW502" s="13"/>
      <c r="AX502" s="442"/>
      <c r="BC502" s="443"/>
      <c r="BD502" s="443"/>
      <c r="BE502" s="13"/>
      <c r="BF502" s="442"/>
      <c r="BK502" s="443"/>
      <c r="BL502" s="443"/>
      <c r="BM502" s="13"/>
      <c r="BN502" s="442"/>
      <c r="BS502" s="443"/>
      <c r="BT502" s="443"/>
      <c r="BU502" s="13"/>
      <c r="BV502" s="442"/>
      <c r="CA502" s="443"/>
      <c r="CB502" s="443"/>
      <c r="CC502" s="13"/>
      <c r="CD502" s="442"/>
      <c r="CI502" s="443"/>
      <c r="CJ502" s="443"/>
      <c r="CK502" s="13"/>
      <c r="CL502" s="442"/>
      <c r="CQ502" s="443"/>
      <c r="CR502" s="443"/>
      <c r="CS502" s="13"/>
      <c r="CT502" s="442"/>
      <c r="CY502" s="443"/>
      <c r="CZ502" s="443"/>
      <c r="DA502" s="13"/>
      <c r="DB502" s="442"/>
      <c r="DG502" s="443"/>
      <c r="DH502" s="443"/>
      <c r="DI502" s="13"/>
      <c r="DJ502" s="442"/>
      <c r="DO502" s="443"/>
      <c r="DP502" s="443"/>
      <c r="DQ502" s="13"/>
      <c r="DR502" s="442"/>
      <c r="DW502" s="443"/>
      <c r="DX502" s="443"/>
      <c r="DY502" s="13"/>
      <c r="DZ502" s="442"/>
      <c r="EE502" s="443"/>
      <c r="EF502" s="443"/>
      <c r="EG502" s="13"/>
      <c r="EH502" s="442"/>
      <c r="EM502" s="443"/>
      <c r="EN502" s="443"/>
      <c r="EO502" s="13"/>
      <c r="EP502" s="442"/>
      <c r="EU502" s="443"/>
      <c r="EV502" s="443"/>
      <c r="EW502" s="13"/>
      <c r="EX502" s="442"/>
      <c r="FC502" s="443"/>
      <c r="FD502" s="443"/>
      <c r="FE502" s="13"/>
      <c r="FF502" s="442"/>
      <c r="FK502" s="443"/>
      <c r="FL502" s="443"/>
      <c r="FM502" s="13"/>
      <c r="FN502" s="442"/>
    </row>
    <row r="503" spans="2:170" ht="13">
      <c r="B503" s="442"/>
      <c r="G503" s="443"/>
      <c r="H503" s="443"/>
      <c r="I503" s="13"/>
      <c r="J503" s="442"/>
      <c r="O503" s="443"/>
      <c r="P503" s="443"/>
      <c r="Q503" s="13"/>
      <c r="R503" s="442"/>
      <c r="W503" s="443"/>
      <c r="X503" s="443"/>
      <c r="Y503" s="13"/>
      <c r="Z503" s="442"/>
      <c r="AE503" s="443"/>
      <c r="AF503" s="443"/>
      <c r="AG503" s="13"/>
      <c r="AH503" s="442"/>
      <c r="AM503" s="443"/>
      <c r="AN503" s="443"/>
      <c r="AO503" s="13"/>
      <c r="AP503" s="442"/>
      <c r="AU503" s="443"/>
      <c r="AV503" s="443"/>
      <c r="AW503" s="13"/>
      <c r="AX503" s="442"/>
      <c r="BC503" s="443"/>
      <c r="BD503" s="443"/>
      <c r="BE503" s="13"/>
      <c r="BF503" s="442"/>
      <c r="BK503" s="443"/>
      <c r="BL503" s="443"/>
      <c r="BM503" s="13"/>
      <c r="BN503" s="442"/>
      <c r="BS503" s="443"/>
      <c r="BT503" s="443"/>
      <c r="BU503" s="13"/>
      <c r="BV503" s="442"/>
      <c r="CA503" s="443"/>
      <c r="CB503" s="443"/>
      <c r="CC503" s="13"/>
      <c r="CD503" s="442"/>
      <c r="CI503" s="443"/>
      <c r="CJ503" s="443"/>
      <c r="CK503" s="13"/>
      <c r="CL503" s="442"/>
      <c r="CQ503" s="443"/>
      <c r="CR503" s="443"/>
      <c r="CS503" s="13"/>
      <c r="CT503" s="442"/>
      <c r="CY503" s="443"/>
      <c r="CZ503" s="443"/>
      <c r="DA503" s="13"/>
      <c r="DB503" s="442"/>
      <c r="DG503" s="443"/>
      <c r="DH503" s="443"/>
      <c r="DI503" s="13"/>
      <c r="DJ503" s="442"/>
      <c r="DO503" s="443"/>
      <c r="DP503" s="443"/>
      <c r="DQ503" s="13"/>
      <c r="DR503" s="442"/>
      <c r="DW503" s="443"/>
      <c r="DX503" s="443"/>
      <c r="DY503" s="13"/>
      <c r="DZ503" s="442"/>
      <c r="EE503" s="443"/>
      <c r="EF503" s="443"/>
      <c r="EG503" s="13"/>
      <c r="EH503" s="442"/>
      <c r="EM503" s="443"/>
      <c r="EN503" s="443"/>
      <c r="EO503" s="13"/>
      <c r="EP503" s="442"/>
      <c r="EU503" s="443"/>
      <c r="EV503" s="443"/>
      <c r="EW503" s="13"/>
      <c r="EX503" s="442"/>
      <c r="FC503" s="443"/>
      <c r="FD503" s="443"/>
      <c r="FE503" s="13"/>
      <c r="FF503" s="442"/>
      <c r="FK503" s="443"/>
      <c r="FL503" s="443"/>
      <c r="FM503" s="13"/>
      <c r="FN503" s="442"/>
    </row>
    <row r="504" spans="2:170" ht="13">
      <c r="B504" s="442"/>
      <c r="G504" s="443"/>
      <c r="H504" s="443"/>
      <c r="I504" s="13"/>
      <c r="J504" s="442"/>
      <c r="O504" s="443"/>
      <c r="P504" s="443"/>
      <c r="Q504" s="13"/>
      <c r="R504" s="442"/>
      <c r="W504" s="443"/>
      <c r="X504" s="443"/>
      <c r="Y504" s="13"/>
      <c r="Z504" s="442"/>
      <c r="AE504" s="443"/>
      <c r="AF504" s="443"/>
      <c r="AG504" s="13"/>
      <c r="AH504" s="442"/>
      <c r="AM504" s="443"/>
      <c r="AN504" s="443"/>
      <c r="AO504" s="13"/>
      <c r="AP504" s="442"/>
      <c r="AU504" s="443"/>
      <c r="AV504" s="443"/>
      <c r="AW504" s="13"/>
      <c r="AX504" s="442"/>
      <c r="BC504" s="443"/>
      <c r="BD504" s="443"/>
      <c r="BE504" s="13"/>
      <c r="BF504" s="442"/>
      <c r="BK504" s="443"/>
      <c r="BL504" s="443"/>
      <c r="BM504" s="13"/>
      <c r="BN504" s="442"/>
      <c r="BS504" s="443"/>
      <c r="BT504" s="443"/>
      <c r="BU504" s="13"/>
      <c r="BV504" s="442"/>
      <c r="CA504" s="443"/>
      <c r="CB504" s="443"/>
      <c r="CC504" s="13"/>
      <c r="CD504" s="442"/>
      <c r="CI504" s="443"/>
      <c r="CJ504" s="443"/>
      <c r="CK504" s="13"/>
      <c r="CL504" s="442"/>
      <c r="CQ504" s="443"/>
      <c r="CR504" s="443"/>
      <c r="CS504" s="13"/>
      <c r="CT504" s="442"/>
      <c r="CY504" s="443"/>
      <c r="CZ504" s="443"/>
      <c r="DA504" s="13"/>
      <c r="DB504" s="442"/>
      <c r="DG504" s="443"/>
      <c r="DH504" s="443"/>
      <c r="DI504" s="13"/>
      <c r="DJ504" s="442"/>
      <c r="DO504" s="443"/>
      <c r="DP504" s="443"/>
      <c r="DQ504" s="13"/>
      <c r="DR504" s="442"/>
      <c r="DW504" s="443"/>
      <c r="DX504" s="443"/>
      <c r="DY504" s="13"/>
      <c r="DZ504" s="442"/>
      <c r="EE504" s="443"/>
      <c r="EF504" s="443"/>
      <c r="EG504" s="13"/>
      <c r="EH504" s="442"/>
      <c r="EM504" s="443"/>
      <c r="EN504" s="443"/>
      <c r="EO504" s="13"/>
      <c r="EP504" s="442"/>
      <c r="EU504" s="443"/>
      <c r="EV504" s="443"/>
      <c r="EW504" s="13"/>
      <c r="EX504" s="442"/>
      <c r="FC504" s="443"/>
      <c r="FD504" s="443"/>
      <c r="FE504" s="13"/>
      <c r="FF504" s="442"/>
      <c r="FK504" s="443"/>
      <c r="FL504" s="443"/>
      <c r="FM504" s="13"/>
      <c r="FN504" s="442"/>
    </row>
    <row r="505" spans="2:170" ht="13">
      <c r="B505" s="442"/>
      <c r="G505" s="443"/>
      <c r="H505" s="443"/>
      <c r="I505" s="13"/>
      <c r="J505" s="442"/>
      <c r="O505" s="443"/>
      <c r="P505" s="443"/>
      <c r="Q505" s="13"/>
      <c r="R505" s="442"/>
      <c r="W505" s="443"/>
      <c r="X505" s="443"/>
      <c r="Y505" s="13"/>
      <c r="Z505" s="442"/>
      <c r="AE505" s="443"/>
      <c r="AF505" s="443"/>
      <c r="AG505" s="13"/>
      <c r="AH505" s="442"/>
      <c r="AM505" s="443"/>
      <c r="AN505" s="443"/>
      <c r="AO505" s="13"/>
      <c r="AP505" s="442"/>
      <c r="AU505" s="443"/>
      <c r="AV505" s="443"/>
      <c r="AW505" s="13"/>
      <c r="AX505" s="442"/>
      <c r="BC505" s="443"/>
      <c r="BD505" s="443"/>
      <c r="BE505" s="13"/>
      <c r="BF505" s="442"/>
      <c r="BK505" s="443"/>
      <c r="BL505" s="443"/>
      <c r="BM505" s="13"/>
      <c r="BN505" s="442"/>
      <c r="BS505" s="443"/>
      <c r="BT505" s="443"/>
      <c r="BU505" s="13"/>
      <c r="BV505" s="442"/>
      <c r="CA505" s="443"/>
      <c r="CB505" s="443"/>
      <c r="CC505" s="13"/>
      <c r="CD505" s="442"/>
      <c r="CI505" s="443"/>
      <c r="CJ505" s="443"/>
      <c r="CK505" s="13"/>
      <c r="CL505" s="442"/>
      <c r="CQ505" s="443"/>
      <c r="CR505" s="443"/>
      <c r="CS505" s="13"/>
      <c r="CT505" s="442"/>
      <c r="CY505" s="443"/>
      <c r="CZ505" s="443"/>
      <c r="DA505" s="13"/>
      <c r="DB505" s="442"/>
      <c r="DG505" s="443"/>
      <c r="DH505" s="443"/>
      <c r="DI505" s="13"/>
      <c r="DJ505" s="442"/>
      <c r="DO505" s="443"/>
      <c r="DP505" s="443"/>
      <c r="DQ505" s="13"/>
      <c r="DR505" s="442"/>
      <c r="DW505" s="443"/>
      <c r="DX505" s="443"/>
      <c r="DY505" s="13"/>
      <c r="DZ505" s="442"/>
      <c r="EE505" s="443"/>
      <c r="EF505" s="443"/>
      <c r="EG505" s="13"/>
      <c r="EH505" s="442"/>
      <c r="EM505" s="443"/>
      <c r="EN505" s="443"/>
      <c r="EO505" s="13"/>
      <c r="EP505" s="442"/>
      <c r="EU505" s="443"/>
      <c r="EV505" s="443"/>
      <c r="EW505" s="13"/>
      <c r="EX505" s="442"/>
      <c r="FC505" s="443"/>
      <c r="FD505" s="443"/>
      <c r="FE505" s="13"/>
      <c r="FF505" s="442"/>
      <c r="FK505" s="443"/>
      <c r="FL505" s="443"/>
      <c r="FM505" s="13"/>
      <c r="FN505" s="442"/>
    </row>
    <row r="506" spans="2:170" ht="13">
      <c r="B506" s="442"/>
      <c r="G506" s="443"/>
      <c r="H506" s="443"/>
      <c r="I506" s="13"/>
      <c r="J506" s="442"/>
      <c r="O506" s="443"/>
      <c r="P506" s="443"/>
      <c r="Q506" s="13"/>
      <c r="R506" s="442"/>
      <c r="W506" s="443"/>
      <c r="X506" s="443"/>
      <c r="Y506" s="13"/>
      <c r="Z506" s="442"/>
      <c r="AE506" s="443"/>
      <c r="AF506" s="443"/>
      <c r="AG506" s="13"/>
      <c r="AH506" s="442"/>
      <c r="AM506" s="443"/>
      <c r="AN506" s="443"/>
      <c r="AO506" s="13"/>
      <c r="AP506" s="442"/>
      <c r="AU506" s="443"/>
      <c r="AV506" s="443"/>
      <c r="AW506" s="13"/>
      <c r="AX506" s="442"/>
      <c r="BC506" s="443"/>
      <c r="BD506" s="443"/>
      <c r="BE506" s="13"/>
      <c r="BF506" s="442"/>
      <c r="BK506" s="443"/>
      <c r="BL506" s="443"/>
      <c r="BM506" s="13"/>
      <c r="BN506" s="442"/>
      <c r="BS506" s="443"/>
      <c r="BT506" s="443"/>
      <c r="BU506" s="13"/>
      <c r="BV506" s="442"/>
      <c r="CA506" s="443"/>
      <c r="CB506" s="443"/>
      <c r="CC506" s="13"/>
      <c r="CD506" s="442"/>
      <c r="CI506" s="443"/>
      <c r="CJ506" s="443"/>
      <c r="CK506" s="13"/>
      <c r="CL506" s="442"/>
      <c r="CQ506" s="443"/>
      <c r="CR506" s="443"/>
      <c r="CS506" s="13"/>
      <c r="CT506" s="442"/>
      <c r="CY506" s="443"/>
      <c r="CZ506" s="443"/>
      <c r="DA506" s="13"/>
      <c r="DB506" s="442"/>
      <c r="DG506" s="443"/>
      <c r="DH506" s="443"/>
      <c r="DI506" s="13"/>
      <c r="DJ506" s="442"/>
      <c r="DO506" s="443"/>
      <c r="DP506" s="443"/>
      <c r="DQ506" s="13"/>
      <c r="DR506" s="442"/>
      <c r="DW506" s="443"/>
      <c r="DX506" s="443"/>
      <c r="DY506" s="13"/>
      <c r="DZ506" s="442"/>
      <c r="EE506" s="443"/>
      <c r="EF506" s="443"/>
      <c r="EG506" s="13"/>
      <c r="EH506" s="442"/>
      <c r="EM506" s="443"/>
      <c r="EN506" s="443"/>
      <c r="EO506" s="13"/>
      <c r="EP506" s="442"/>
      <c r="EU506" s="443"/>
      <c r="EV506" s="443"/>
      <c r="EW506" s="13"/>
      <c r="EX506" s="442"/>
      <c r="FC506" s="443"/>
      <c r="FD506" s="443"/>
      <c r="FE506" s="13"/>
      <c r="FF506" s="442"/>
      <c r="FK506" s="443"/>
      <c r="FL506" s="443"/>
      <c r="FM506" s="13"/>
      <c r="FN506" s="442"/>
    </row>
    <row r="507" spans="2:170" ht="13">
      <c r="B507" s="442"/>
      <c r="G507" s="443"/>
      <c r="H507" s="443"/>
      <c r="I507" s="13"/>
      <c r="J507" s="442"/>
      <c r="O507" s="443"/>
      <c r="P507" s="443"/>
      <c r="Q507" s="13"/>
      <c r="R507" s="442"/>
      <c r="W507" s="443"/>
      <c r="X507" s="443"/>
      <c r="Y507" s="13"/>
      <c r="Z507" s="442"/>
      <c r="AE507" s="443"/>
      <c r="AF507" s="443"/>
      <c r="AG507" s="13"/>
      <c r="AH507" s="442"/>
      <c r="AM507" s="443"/>
      <c r="AN507" s="443"/>
      <c r="AO507" s="13"/>
      <c r="AP507" s="442"/>
      <c r="AU507" s="443"/>
      <c r="AV507" s="443"/>
      <c r="AW507" s="13"/>
      <c r="AX507" s="442"/>
      <c r="BC507" s="443"/>
      <c r="BD507" s="443"/>
      <c r="BE507" s="13"/>
      <c r="BF507" s="442"/>
      <c r="BK507" s="443"/>
      <c r="BL507" s="443"/>
      <c r="BM507" s="13"/>
      <c r="BN507" s="442"/>
      <c r="BS507" s="443"/>
      <c r="BT507" s="443"/>
      <c r="BU507" s="13"/>
      <c r="BV507" s="442"/>
      <c r="CA507" s="443"/>
      <c r="CB507" s="443"/>
      <c r="CC507" s="13"/>
      <c r="CD507" s="442"/>
      <c r="CI507" s="443"/>
      <c r="CJ507" s="443"/>
      <c r="CK507" s="13"/>
      <c r="CL507" s="442"/>
      <c r="CQ507" s="443"/>
      <c r="CR507" s="443"/>
      <c r="CS507" s="13"/>
      <c r="CT507" s="442"/>
      <c r="CY507" s="443"/>
      <c r="CZ507" s="443"/>
      <c r="DA507" s="13"/>
      <c r="DB507" s="442"/>
      <c r="DG507" s="443"/>
      <c r="DH507" s="443"/>
      <c r="DI507" s="13"/>
      <c r="DJ507" s="442"/>
      <c r="DO507" s="443"/>
      <c r="DP507" s="443"/>
      <c r="DQ507" s="13"/>
      <c r="DR507" s="442"/>
      <c r="DW507" s="443"/>
      <c r="DX507" s="443"/>
      <c r="DY507" s="13"/>
      <c r="DZ507" s="442"/>
      <c r="EE507" s="443"/>
      <c r="EF507" s="443"/>
      <c r="EG507" s="13"/>
      <c r="EH507" s="442"/>
      <c r="EM507" s="443"/>
      <c r="EN507" s="443"/>
      <c r="EO507" s="13"/>
      <c r="EP507" s="442"/>
      <c r="EU507" s="443"/>
      <c r="EV507" s="443"/>
      <c r="EW507" s="13"/>
      <c r="EX507" s="442"/>
      <c r="FC507" s="443"/>
      <c r="FD507" s="443"/>
      <c r="FE507" s="13"/>
      <c r="FF507" s="442"/>
      <c r="FK507" s="443"/>
      <c r="FL507" s="443"/>
      <c r="FM507" s="13"/>
      <c r="FN507" s="442"/>
    </row>
    <row r="508" spans="2:170" ht="13">
      <c r="B508" s="442"/>
      <c r="G508" s="443"/>
      <c r="H508" s="443"/>
      <c r="I508" s="13"/>
      <c r="J508" s="442"/>
      <c r="O508" s="443"/>
      <c r="P508" s="443"/>
      <c r="Q508" s="13"/>
      <c r="R508" s="442"/>
      <c r="W508" s="443"/>
      <c r="X508" s="443"/>
      <c r="Y508" s="13"/>
      <c r="Z508" s="442"/>
      <c r="AE508" s="443"/>
      <c r="AF508" s="443"/>
      <c r="AG508" s="13"/>
      <c r="AH508" s="442"/>
      <c r="AM508" s="443"/>
      <c r="AN508" s="443"/>
      <c r="AO508" s="13"/>
      <c r="AP508" s="442"/>
      <c r="AU508" s="443"/>
      <c r="AV508" s="443"/>
      <c r="AW508" s="13"/>
      <c r="AX508" s="442"/>
      <c r="BC508" s="443"/>
      <c r="BD508" s="443"/>
      <c r="BE508" s="13"/>
      <c r="BF508" s="442"/>
      <c r="BK508" s="443"/>
      <c r="BL508" s="443"/>
      <c r="BM508" s="13"/>
      <c r="BN508" s="442"/>
      <c r="BS508" s="443"/>
      <c r="BT508" s="443"/>
      <c r="BU508" s="13"/>
      <c r="BV508" s="442"/>
      <c r="CA508" s="443"/>
      <c r="CB508" s="443"/>
      <c r="CC508" s="13"/>
      <c r="CD508" s="442"/>
      <c r="CI508" s="443"/>
      <c r="CJ508" s="443"/>
      <c r="CK508" s="13"/>
      <c r="CL508" s="442"/>
      <c r="CQ508" s="443"/>
      <c r="CR508" s="443"/>
      <c r="CS508" s="13"/>
      <c r="CT508" s="442"/>
      <c r="CY508" s="443"/>
      <c r="CZ508" s="443"/>
      <c r="DA508" s="13"/>
      <c r="DB508" s="442"/>
      <c r="DG508" s="443"/>
      <c r="DH508" s="443"/>
      <c r="DI508" s="13"/>
      <c r="DJ508" s="442"/>
      <c r="DO508" s="443"/>
      <c r="DP508" s="443"/>
      <c r="DQ508" s="13"/>
      <c r="DR508" s="442"/>
      <c r="DW508" s="443"/>
      <c r="DX508" s="443"/>
      <c r="DY508" s="13"/>
      <c r="DZ508" s="442"/>
      <c r="EE508" s="443"/>
      <c r="EF508" s="443"/>
      <c r="EG508" s="13"/>
      <c r="EH508" s="442"/>
      <c r="EM508" s="443"/>
      <c r="EN508" s="443"/>
      <c r="EO508" s="13"/>
      <c r="EP508" s="442"/>
      <c r="EU508" s="443"/>
      <c r="EV508" s="443"/>
      <c r="EW508" s="13"/>
      <c r="EX508" s="442"/>
      <c r="FC508" s="443"/>
      <c r="FD508" s="443"/>
      <c r="FE508" s="13"/>
      <c r="FF508" s="442"/>
      <c r="FK508" s="443"/>
      <c r="FL508" s="443"/>
      <c r="FM508" s="13"/>
      <c r="FN508" s="442"/>
    </row>
    <row r="509" spans="2:170" ht="13">
      <c r="B509" s="442"/>
      <c r="G509" s="443"/>
      <c r="H509" s="443"/>
      <c r="I509" s="13"/>
      <c r="J509" s="442"/>
      <c r="O509" s="443"/>
      <c r="P509" s="443"/>
      <c r="Q509" s="13"/>
      <c r="R509" s="442"/>
      <c r="W509" s="443"/>
      <c r="X509" s="443"/>
      <c r="Y509" s="13"/>
      <c r="Z509" s="442"/>
      <c r="AE509" s="443"/>
      <c r="AF509" s="443"/>
      <c r="AG509" s="13"/>
      <c r="AH509" s="442"/>
      <c r="AM509" s="443"/>
      <c r="AN509" s="443"/>
      <c r="AO509" s="13"/>
      <c r="AP509" s="442"/>
      <c r="AU509" s="443"/>
      <c r="AV509" s="443"/>
      <c r="AW509" s="13"/>
      <c r="AX509" s="442"/>
      <c r="BC509" s="443"/>
      <c r="BD509" s="443"/>
      <c r="BE509" s="13"/>
      <c r="BF509" s="442"/>
      <c r="BK509" s="443"/>
      <c r="BL509" s="443"/>
      <c r="BM509" s="13"/>
      <c r="BN509" s="442"/>
      <c r="BS509" s="443"/>
      <c r="BT509" s="443"/>
      <c r="BU509" s="13"/>
      <c r="BV509" s="442"/>
      <c r="CA509" s="443"/>
      <c r="CB509" s="443"/>
      <c r="CC509" s="13"/>
      <c r="CD509" s="442"/>
      <c r="CI509" s="443"/>
      <c r="CJ509" s="443"/>
      <c r="CK509" s="13"/>
      <c r="CL509" s="442"/>
      <c r="CQ509" s="443"/>
      <c r="CR509" s="443"/>
      <c r="CS509" s="13"/>
      <c r="CT509" s="442"/>
      <c r="CY509" s="443"/>
      <c r="CZ509" s="443"/>
      <c r="DA509" s="13"/>
      <c r="DB509" s="442"/>
      <c r="DG509" s="443"/>
      <c r="DH509" s="443"/>
      <c r="DI509" s="13"/>
      <c r="DJ509" s="442"/>
      <c r="DO509" s="443"/>
      <c r="DP509" s="443"/>
      <c r="DQ509" s="13"/>
      <c r="DR509" s="442"/>
      <c r="DW509" s="443"/>
      <c r="DX509" s="443"/>
      <c r="DY509" s="13"/>
      <c r="DZ509" s="442"/>
      <c r="EE509" s="443"/>
      <c r="EF509" s="443"/>
      <c r="EG509" s="13"/>
      <c r="EH509" s="442"/>
      <c r="EM509" s="443"/>
      <c r="EN509" s="443"/>
      <c r="EO509" s="13"/>
      <c r="EP509" s="442"/>
      <c r="EU509" s="443"/>
      <c r="EV509" s="443"/>
      <c r="EW509" s="13"/>
      <c r="EX509" s="442"/>
      <c r="FC509" s="443"/>
      <c r="FD509" s="443"/>
      <c r="FE509" s="13"/>
      <c r="FF509" s="442"/>
      <c r="FK509" s="443"/>
      <c r="FL509" s="443"/>
      <c r="FM509" s="13"/>
      <c r="FN509" s="442"/>
    </row>
    <row r="510" spans="2:170" ht="13">
      <c r="B510" s="442"/>
      <c r="G510" s="443"/>
      <c r="H510" s="443"/>
      <c r="I510" s="13"/>
      <c r="J510" s="442"/>
      <c r="O510" s="443"/>
      <c r="P510" s="443"/>
      <c r="Q510" s="13"/>
      <c r="R510" s="442"/>
      <c r="W510" s="443"/>
      <c r="X510" s="443"/>
      <c r="Y510" s="13"/>
      <c r="Z510" s="442"/>
      <c r="AE510" s="443"/>
      <c r="AF510" s="443"/>
      <c r="AG510" s="13"/>
      <c r="AH510" s="442"/>
      <c r="AM510" s="443"/>
      <c r="AN510" s="443"/>
      <c r="AO510" s="13"/>
      <c r="AP510" s="442"/>
      <c r="AU510" s="443"/>
      <c r="AV510" s="443"/>
      <c r="AW510" s="13"/>
      <c r="AX510" s="442"/>
      <c r="BC510" s="443"/>
      <c r="BD510" s="443"/>
      <c r="BE510" s="13"/>
      <c r="BF510" s="442"/>
      <c r="BK510" s="443"/>
      <c r="BL510" s="443"/>
      <c r="BM510" s="13"/>
      <c r="BN510" s="442"/>
      <c r="BS510" s="443"/>
      <c r="BT510" s="443"/>
      <c r="BU510" s="13"/>
      <c r="BV510" s="442"/>
      <c r="CA510" s="443"/>
      <c r="CB510" s="443"/>
      <c r="CC510" s="13"/>
      <c r="CD510" s="442"/>
      <c r="CI510" s="443"/>
      <c r="CJ510" s="443"/>
      <c r="CK510" s="13"/>
      <c r="CL510" s="442"/>
      <c r="CQ510" s="443"/>
      <c r="CR510" s="443"/>
      <c r="CS510" s="13"/>
      <c r="CT510" s="442"/>
      <c r="CY510" s="443"/>
      <c r="CZ510" s="443"/>
      <c r="DA510" s="13"/>
      <c r="DB510" s="442"/>
      <c r="DG510" s="443"/>
      <c r="DH510" s="443"/>
      <c r="DI510" s="13"/>
      <c r="DJ510" s="442"/>
      <c r="DO510" s="443"/>
      <c r="DP510" s="443"/>
      <c r="DQ510" s="13"/>
      <c r="DR510" s="442"/>
      <c r="DW510" s="443"/>
      <c r="DX510" s="443"/>
      <c r="DY510" s="13"/>
      <c r="DZ510" s="442"/>
      <c r="EE510" s="443"/>
      <c r="EF510" s="443"/>
      <c r="EG510" s="13"/>
      <c r="EH510" s="442"/>
      <c r="EM510" s="443"/>
      <c r="EN510" s="443"/>
      <c r="EO510" s="13"/>
      <c r="EP510" s="442"/>
      <c r="EU510" s="443"/>
      <c r="EV510" s="443"/>
      <c r="EW510" s="13"/>
      <c r="EX510" s="442"/>
      <c r="FC510" s="443"/>
      <c r="FD510" s="443"/>
      <c r="FE510" s="13"/>
      <c r="FF510" s="442"/>
      <c r="FK510" s="443"/>
      <c r="FL510" s="443"/>
      <c r="FM510" s="13"/>
      <c r="FN510" s="442"/>
    </row>
    <row r="511" spans="2:170" ht="13">
      <c r="B511" s="442"/>
      <c r="G511" s="443"/>
      <c r="H511" s="443"/>
      <c r="I511" s="13"/>
      <c r="J511" s="442"/>
      <c r="O511" s="443"/>
      <c r="P511" s="443"/>
      <c r="Q511" s="13"/>
      <c r="R511" s="442"/>
      <c r="W511" s="443"/>
      <c r="X511" s="443"/>
      <c r="Y511" s="13"/>
      <c r="Z511" s="442"/>
      <c r="AE511" s="443"/>
      <c r="AF511" s="443"/>
      <c r="AG511" s="13"/>
      <c r="AH511" s="442"/>
      <c r="AM511" s="443"/>
      <c r="AN511" s="443"/>
      <c r="AO511" s="13"/>
      <c r="AP511" s="442"/>
      <c r="AU511" s="443"/>
      <c r="AV511" s="443"/>
      <c r="AW511" s="13"/>
      <c r="AX511" s="442"/>
      <c r="BC511" s="443"/>
      <c r="BD511" s="443"/>
      <c r="BE511" s="13"/>
      <c r="BF511" s="442"/>
      <c r="BK511" s="443"/>
      <c r="BL511" s="443"/>
      <c r="BM511" s="13"/>
      <c r="BN511" s="442"/>
      <c r="BS511" s="443"/>
      <c r="BT511" s="443"/>
      <c r="BU511" s="13"/>
      <c r="BV511" s="442"/>
      <c r="CA511" s="443"/>
      <c r="CB511" s="443"/>
      <c r="CC511" s="13"/>
      <c r="CD511" s="442"/>
      <c r="CI511" s="443"/>
      <c r="CJ511" s="443"/>
      <c r="CK511" s="13"/>
      <c r="CL511" s="442"/>
      <c r="CQ511" s="443"/>
      <c r="CR511" s="443"/>
      <c r="CS511" s="13"/>
      <c r="CT511" s="442"/>
      <c r="CY511" s="443"/>
      <c r="CZ511" s="443"/>
      <c r="DA511" s="13"/>
      <c r="DB511" s="442"/>
      <c r="DG511" s="443"/>
      <c r="DH511" s="443"/>
      <c r="DI511" s="13"/>
      <c r="DJ511" s="442"/>
      <c r="DO511" s="443"/>
      <c r="DP511" s="443"/>
      <c r="DQ511" s="13"/>
      <c r="DR511" s="442"/>
      <c r="DW511" s="443"/>
      <c r="DX511" s="443"/>
      <c r="DY511" s="13"/>
      <c r="DZ511" s="442"/>
      <c r="EE511" s="443"/>
      <c r="EF511" s="443"/>
      <c r="EG511" s="13"/>
      <c r="EH511" s="442"/>
      <c r="EM511" s="443"/>
      <c r="EN511" s="443"/>
      <c r="EO511" s="13"/>
      <c r="EP511" s="442"/>
      <c r="EU511" s="443"/>
      <c r="EV511" s="443"/>
      <c r="EW511" s="13"/>
      <c r="EX511" s="442"/>
      <c r="FC511" s="443"/>
      <c r="FD511" s="443"/>
      <c r="FE511" s="13"/>
      <c r="FF511" s="442"/>
      <c r="FK511" s="443"/>
      <c r="FL511" s="443"/>
      <c r="FM511" s="13"/>
      <c r="FN511" s="442"/>
    </row>
    <row r="512" spans="2:170" ht="13">
      <c r="B512" s="442"/>
      <c r="G512" s="443"/>
      <c r="H512" s="443"/>
      <c r="I512" s="13"/>
      <c r="J512" s="442"/>
      <c r="O512" s="443"/>
      <c r="P512" s="443"/>
      <c r="Q512" s="13"/>
      <c r="R512" s="442"/>
      <c r="W512" s="443"/>
      <c r="X512" s="443"/>
      <c r="Y512" s="13"/>
      <c r="Z512" s="442"/>
      <c r="AE512" s="443"/>
      <c r="AF512" s="443"/>
      <c r="AG512" s="13"/>
      <c r="AH512" s="442"/>
      <c r="AM512" s="443"/>
      <c r="AN512" s="443"/>
      <c r="AO512" s="13"/>
      <c r="AP512" s="442"/>
      <c r="AU512" s="443"/>
      <c r="AV512" s="443"/>
      <c r="AW512" s="13"/>
      <c r="AX512" s="442"/>
      <c r="BC512" s="443"/>
      <c r="BD512" s="443"/>
      <c r="BE512" s="13"/>
      <c r="BF512" s="442"/>
      <c r="BK512" s="443"/>
      <c r="BL512" s="443"/>
      <c r="BM512" s="13"/>
      <c r="BN512" s="442"/>
      <c r="BS512" s="443"/>
      <c r="BT512" s="443"/>
      <c r="BU512" s="13"/>
      <c r="BV512" s="442"/>
      <c r="CA512" s="443"/>
      <c r="CB512" s="443"/>
      <c r="CC512" s="13"/>
      <c r="CD512" s="442"/>
      <c r="CI512" s="443"/>
      <c r="CJ512" s="443"/>
      <c r="CK512" s="13"/>
      <c r="CL512" s="442"/>
      <c r="CQ512" s="443"/>
      <c r="CR512" s="443"/>
      <c r="CS512" s="13"/>
      <c r="CT512" s="442"/>
      <c r="CY512" s="443"/>
      <c r="CZ512" s="443"/>
      <c r="DA512" s="13"/>
      <c r="DB512" s="442"/>
      <c r="DG512" s="443"/>
      <c r="DH512" s="443"/>
      <c r="DI512" s="13"/>
      <c r="DJ512" s="442"/>
      <c r="DO512" s="443"/>
      <c r="DP512" s="443"/>
      <c r="DQ512" s="13"/>
      <c r="DR512" s="442"/>
      <c r="DW512" s="443"/>
      <c r="DX512" s="443"/>
      <c r="DY512" s="13"/>
      <c r="DZ512" s="442"/>
      <c r="EE512" s="443"/>
      <c r="EF512" s="443"/>
      <c r="EG512" s="13"/>
      <c r="EH512" s="442"/>
      <c r="EM512" s="443"/>
      <c r="EN512" s="443"/>
      <c r="EO512" s="13"/>
      <c r="EP512" s="442"/>
      <c r="EU512" s="443"/>
      <c r="EV512" s="443"/>
      <c r="EW512" s="13"/>
      <c r="EX512" s="442"/>
      <c r="FC512" s="443"/>
      <c r="FD512" s="443"/>
      <c r="FE512" s="13"/>
      <c r="FF512" s="442"/>
      <c r="FK512" s="443"/>
      <c r="FL512" s="443"/>
      <c r="FM512" s="13"/>
      <c r="FN512" s="442"/>
    </row>
    <row r="513" spans="2:170" ht="13">
      <c r="B513" s="442"/>
      <c r="G513" s="443"/>
      <c r="H513" s="443"/>
      <c r="I513" s="13"/>
      <c r="J513" s="442"/>
      <c r="O513" s="443"/>
      <c r="P513" s="443"/>
      <c r="Q513" s="13"/>
      <c r="R513" s="442"/>
      <c r="W513" s="443"/>
      <c r="X513" s="443"/>
      <c r="Y513" s="13"/>
      <c r="Z513" s="442"/>
      <c r="AE513" s="443"/>
      <c r="AF513" s="443"/>
      <c r="AG513" s="13"/>
      <c r="AH513" s="442"/>
      <c r="AM513" s="443"/>
      <c r="AN513" s="443"/>
      <c r="AO513" s="13"/>
      <c r="AP513" s="442"/>
      <c r="AU513" s="443"/>
      <c r="AV513" s="443"/>
      <c r="AW513" s="13"/>
      <c r="AX513" s="442"/>
      <c r="BC513" s="443"/>
      <c r="BD513" s="443"/>
      <c r="BE513" s="13"/>
      <c r="BF513" s="442"/>
      <c r="BK513" s="443"/>
      <c r="BL513" s="443"/>
      <c r="BM513" s="13"/>
      <c r="BN513" s="442"/>
      <c r="BS513" s="443"/>
      <c r="BT513" s="443"/>
      <c r="BU513" s="13"/>
      <c r="BV513" s="442"/>
      <c r="CA513" s="443"/>
      <c r="CB513" s="443"/>
      <c r="CC513" s="13"/>
      <c r="CD513" s="442"/>
      <c r="CI513" s="443"/>
      <c r="CJ513" s="443"/>
      <c r="CK513" s="13"/>
      <c r="CL513" s="442"/>
      <c r="CQ513" s="443"/>
      <c r="CR513" s="443"/>
      <c r="CS513" s="13"/>
      <c r="CT513" s="442"/>
      <c r="CY513" s="443"/>
      <c r="CZ513" s="443"/>
      <c r="DA513" s="13"/>
      <c r="DB513" s="442"/>
      <c r="DG513" s="443"/>
      <c r="DH513" s="443"/>
      <c r="DI513" s="13"/>
      <c r="DJ513" s="442"/>
      <c r="DO513" s="443"/>
      <c r="DP513" s="443"/>
      <c r="DQ513" s="13"/>
      <c r="DR513" s="442"/>
      <c r="DW513" s="443"/>
      <c r="DX513" s="443"/>
      <c r="DY513" s="13"/>
      <c r="DZ513" s="442"/>
      <c r="EE513" s="443"/>
      <c r="EF513" s="443"/>
      <c r="EG513" s="13"/>
      <c r="EH513" s="442"/>
      <c r="EM513" s="443"/>
      <c r="EN513" s="443"/>
      <c r="EO513" s="13"/>
      <c r="EP513" s="442"/>
      <c r="EU513" s="443"/>
      <c r="EV513" s="443"/>
      <c r="EW513" s="13"/>
      <c r="EX513" s="442"/>
      <c r="FC513" s="443"/>
      <c r="FD513" s="443"/>
      <c r="FE513" s="13"/>
      <c r="FF513" s="442"/>
      <c r="FK513" s="443"/>
      <c r="FL513" s="443"/>
      <c r="FM513" s="13"/>
      <c r="FN513" s="442"/>
    </row>
    <row r="514" spans="2:170" ht="13">
      <c r="B514" s="442"/>
      <c r="G514" s="443"/>
      <c r="H514" s="443"/>
      <c r="I514" s="13"/>
      <c r="J514" s="442"/>
      <c r="O514" s="443"/>
      <c r="P514" s="443"/>
      <c r="Q514" s="13"/>
      <c r="R514" s="442"/>
      <c r="W514" s="443"/>
      <c r="X514" s="443"/>
      <c r="Y514" s="13"/>
      <c r="Z514" s="442"/>
      <c r="AE514" s="443"/>
      <c r="AF514" s="443"/>
      <c r="AG514" s="13"/>
      <c r="AH514" s="442"/>
      <c r="AM514" s="443"/>
      <c r="AN514" s="443"/>
      <c r="AO514" s="13"/>
      <c r="AP514" s="442"/>
      <c r="AU514" s="443"/>
      <c r="AV514" s="443"/>
      <c r="AW514" s="13"/>
      <c r="AX514" s="442"/>
      <c r="BC514" s="443"/>
      <c r="BD514" s="443"/>
      <c r="BE514" s="13"/>
      <c r="BF514" s="442"/>
      <c r="BK514" s="443"/>
      <c r="BL514" s="443"/>
      <c r="BM514" s="13"/>
      <c r="BN514" s="442"/>
      <c r="BS514" s="443"/>
      <c r="BT514" s="443"/>
      <c r="BU514" s="13"/>
      <c r="BV514" s="442"/>
      <c r="CA514" s="443"/>
      <c r="CB514" s="443"/>
      <c r="CC514" s="13"/>
      <c r="CD514" s="442"/>
      <c r="CI514" s="443"/>
      <c r="CJ514" s="443"/>
      <c r="CK514" s="13"/>
      <c r="CL514" s="442"/>
      <c r="CQ514" s="443"/>
      <c r="CR514" s="443"/>
      <c r="CS514" s="13"/>
      <c r="CT514" s="442"/>
      <c r="CY514" s="443"/>
      <c r="CZ514" s="443"/>
      <c r="DA514" s="13"/>
      <c r="DB514" s="442"/>
      <c r="DG514" s="443"/>
      <c r="DH514" s="443"/>
      <c r="DI514" s="13"/>
      <c r="DJ514" s="442"/>
      <c r="DO514" s="443"/>
      <c r="DP514" s="443"/>
      <c r="DQ514" s="13"/>
      <c r="DR514" s="442"/>
      <c r="DW514" s="443"/>
      <c r="DX514" s="443"/>
      <c r="DY514" s="13"/>
      <c r="DZ514" s="442"/>
      <c r="EE514" s="443"/>
      <c r="EF514" s="443"/>
      <c r="EG514" s="13"/>
      <c r="EH514" s="442"/>
      <c r="EM514" s="443"/>
      <c r="EN514" s="443"/>
      <c r="EO514" s="13"/>
      <c r="EP514" s="442"/>
      <c r="EU514" s="443"/>
      <c r="EV514" s="443"/>
      <c r="EW514" s="13"/>
      <c r="EX514" s="442"/>
      <c r="FC514" s="443"/>
      <c r="FD514" s="443"/>
      <c r="FE514" s="13"/>
      <c r="FF514" s="442"/>
      <c r="FK514" s="443"/>
      <c r="FL514" s="443"/>
      <c r="FM514" s="13"/>
      <c r="FN514" s="442"/>
    </row>
    <row r="515" spans="2:170" ht="13">
      <c r="B515" s="442"/>
      <c r="G515" s="443"/>
      <c r="H515" s="443"/>
      <c r="I515" s="13"/>
      <c r="J515" s="442"/>
      <c r="O515" s="443"/>
      <c r="P515" s="443"/>
      <c r="Q515" s="13"/>
      <c r="R515" s="442"/>
      <c r="W515" s="443"/>
      <c r="X515" s="443"/>
      <c r="Y515" s="13"/>
      <c r="Z515" s="442"/>
      <c r="AE515" s="443"/>
      <c r="AF515" s="443"/>
      <c r="AG515" s="13"/>
      <c r="AH515" s="442"/>
      <c r="AM515" s="443"/>
      <c r="AN515" s="443"/>
      <c r="AO515" s="13"/>
      <c r="AP515" s="442"/>
      <c r="AU515" s="443"/>
      <c r="AV515" s="443"/>
      <c r="AW515" s="13"/>
      <c r="AX515" s="442"/>
      <c r="BC515" s="443"/>
      <c r="BD515" s="443"/>
      <c r="BE515" s="13"/>
      <c r="BF515" s="442"/>
      <c r="BK515" s="443"/>
      <c r="BL515" s="443"/>
      <c r="BM515" s="13"/>
      <c r="BN515" s="442"/>
      <c r="BS515" s="443"/>
      <c r="BT515" s="443"/>
      <c r="BU515" s="13"/>
      <c r="BV515" s="442"/>
      <c r="CA515" s="443"/>
      <c r="CB515" s="443"/>
      <c r="CC515" s="13"/>
      <c r="CD515" s="442"/>
      <c r="CI515" s="443"/>
      <c r="CJ515" s="443"/>
      <c r="CK515" s="13"/>
      <c r="CL515" s="442"/>
      <c r="CQ515" s="443"/>
      <c r="CR515" s="443"/>
      <c r="CS515" s="13"/>
      <c r="CT515" s="442"/>
      <c r="CY515" s="443"/>
      <c r="CZ515" s="443"/>
      <c r="DA515" s="13"/>
      <c r="DB515" s="442"/>
      <c r="DG515" s="443"/>
      <c r="DH515" s="443"/>
      <c r="DI515" s="13"/>
      <c r="DJ515" s="442"/>
      <c r="DO515" s="443"/>
      <c r="DP515" s="443"/>
      <c r="DQ515" s="13"/>
      <c r="DR515" s="442"/>
      <c r="DW515" s="443"/>
      <c r="DX515" s="443"/>
      <c r="DY515" s="13"/>
      <c r="DZ515" s="442"/>
      <c r="EE515" s="443"/>
      <c r="EF515" s="443"/>
      <c r="EG515" s="13"/>
      <c r="EH515" s="442"/>
      <c r="EM515" s="443"/>
      <c r="EN515" s="443"/>
      <c r="EO515" s="13"/>
      <c r="EP515" s="442"/>
      <c r="EU515" s="443"/>
      <c r="EV515" s="443"/>
      <c r="EW515" s="13"/>
      <c r="EX515" s="442"/>
      <c r="FC515" s="443"/>
      <c r="FD515" s="443"/>
      <c r="FE515" s="13"/>
      <c r="FF515" s="442"/>
      <c r="FK515" s="443"/>
      <c r="FL515" s="443"/>
      <c r="FM515" s="13"/>
      <c r="FN515" s="442"/>
    </row>
    <row r="516" spans="2:170" ht="13">
      <c r="B516" s="442"/>
      <c r="G516" s="443"/>
      <c r="H516" s="443"/>
      <c r="I516" s="13"/>
      <c r="J516" s="442"/>
      <c r="O516" s="443"/>
      <c r="P516" s="443"/>
      <c r="Q516" s="13"/>
      <c r="R516" s="442"/>
      <c r="W516" s="443"/>
      <c r="X516" s="443"/>
      <c r="Y516" s="13"/>
      <c r="Z516" s="442"/>
      <c r="AE516" s="443"/>
      <c r="AF516" s="443"/>
      <c r="AG516" s="13"/>
      <c r="AH516" s="442"/>
      <c r="AM516" s="443"/>
      <c r="AN516" s="443"/>
      <c r="AO516" s="13"/>
      <c r="AP516" s="442"/>
      <c r="AU516" s="443"/>
      <c r="AV516" s="443"/>
      <c r="AW516" s="13"/>
      <c r="AX516" s="442"/>
      <c r="BC516" s="443"/>
      <c r="BD516" s="443"/>
      <c r="BE516" s="13"/>
      <c r="BF516" s="442"/>
      <c r="BK516" s="443"/>
      <c r="BL516" s="443"/>
      <c r="BM516" s="13"/>
      <c r="BN516" s="442"/>
      <c r="BS516" s="443"/>
      <c r="BT516" s="443"/>
      <c r="BU516" s="13"/>
      <c r="BV516" s="442"/>
      <c r="CA516" s="443"/>
      <c r="CB516" s="443"/>
      <c r="CC516" s="13"/>
      <c r="CD516" s="442"/>
      <c r="CI516" s="443"/>
      <c r="CJ516" s="443"/>
      <c r="CK516" s="13"/>
      <c r="CL516" s="442"/>
      <c r="CQ516" s="443"/>
      <c r="CR516" s="443"/>
      <c r="CS516" s="13"/>
      <c r="CT516" s="442"/>
      <c r="CY516" s="443"/>
      <c r="CZ516" s="443"/>
      <c r="DA516" s="13"/>
      <c r="DB516" s="442"/>
      <c r="DG516" s="443"/>
      <c r="DH516" s="443"/>
      <c r="DI516" s="13"/>
      <c r="DJ516" s="442"/>
      <c r="DO516" s="443"/>
      <c r="DP516" s="443"/>
      <c r="DQ516" s="13"/>
      <c r="DR516" s="442"/>
      <c r="DW516" s="443"/>
      <c r="DX516" s="443"/>
      <c r="DY516" s="13"/>
      <c r="DZ516" s="442"/>
      <c r="EE516" s="443"/>
      <c r="EF516" s="443"/>
      <c r="EG516" s="13"/>
      <c r="EH516" s="442"/>
      <c r="EM516" s="443"/>
      <c r="EN516" s="443"/>
      <c r="EO516" s="13"/>
      <c r="EP516" s="442"/>
      <c r="EU516" s="443"/>
      <c r="EV516" s="443"/>
      <c r="EW516" s="13"/>
      <c r="EX516" s="442"/>
      <c r="FC516" s="443"/>
      <c r="FD516" s="443"/>
      <c r="FE516" s="13"/>
      <c r="FF516" s="442"/>
      <c r="FK516" s="443"/>
      <c r="FL516" s="443"/>
      <c r="FM516" s="13"/>
      <c r="FN516" s="442"/>
    </row>
    <row r="517" spans="2:170" ht="13">
      <c r="B517" s="442"/>
      <c r="G517" s="443"/>
      <c r="H517" s="443"/>
      <c r="I517" s="13"/>
      <c r="J517" s="442"/>
      <c r="O517" s="443"/>
      <c r="P517" s="443"/>
      <c r="Q517" s="13"/>
      <c r="R517" s="442"/>
      <c r="W517" s="443"/>
      <c r="X517" s="443"/>
      <c r="Y517" s="13"/>
      <c r="Z517" s="442"/>
      <c r="AE517" s="443"/>
      <c r="AF517" s="443"/>
      <c r="AG517" s="13"/>
      <c r="AH517" s="442"/>
      <c r="AM517" s="443"/>
      <c r="AN517" s="443"/>
      <c r="AO517" s="13"/>
      <c r="AP517" s="442"/>
      <c r="AU517" s="443"/>
      <c r="AV517" s="443"/>
      <c r="AW517" s="13"/>
      <c r="AX517" s="442"/>
      <c r="BC517" s="443"/>
      <c r="BD517" s="443"/>
      <c r="BE517" s="13"/>
      <c r="BF517" s="442"/>
      <c r="BK517" s="443"/>
      <c r="BL517" s="443"/>
      <c r="BM517" s="13"/>
      <c r="BN517" s="442"/>
      <c r="BS517" s="443"/>
      <c r="BT517" s="443"/>
      <c r="BU517" s="13"/>
      <c r="BV517" s="442"/>
      <c r="CA517" s="443"/>
      <c r="CB517" s="443"/>
      <c r="CC517" s="13"/>
      <c r="CD517" s="442"/>
      <c r="CI517" s="443"/>
      <c r="CJ517" s="443"/>
      <c r="CK517" s="13"/>
      <c r="CL517" s="442"/>
      <c r="CQ517" s="443"/>
      <c r="CR517" s="443"/>
      <c r="CS517" s="13"/>
      <c r="CT517" s="442"/>
      <c r="CY517" s="443"/>
      <c r="CZ517" s="443"/>
      <c r="DA517" s="13"/>
      <c r="DB517" s="442"/>
      <c r="DG517" s="443"/>
      <c r="DH517" s="443"/>
      <c r="DI517" s="13"/>
      <c r="DJ517" s="442"/>
      <c r="DO517" s="443"/>
      <c r="DP517" s="443"/>
      <c r="DQ517" s="13"/>
      <c r="DR517" s="442"/>
      <c r="DW517" s="443"/>
      <c r="DX517" s="443"/>
      <c r="DY517" s="13"/>
      <c r="DZ517" s="442"/>
      <c r="EE517" s="443"/>
      <c r="EF517" s="443"/>
      <c r="EG517" s="13"/>
      <c r="EH517" s="442"/>
      <c r="EM517" s="443"/>
      <c r="EN517" s="443"/>
      <c r="EO517" s="13"/>
      <c r="EP517" s="442"/>
      <c r="EU517" s="443"/>
      <c r="EV517" s="443"/>
      <c r="EW517" s="13"/>
      <c r="EX517" s="442"/>
      <c r="FC517" s="443"/>
      <c r="FD517" s="443"/>
      <c r="FE517" s="13"/>
      <c r="FF517" s="442"/>
      <c r="FK517" s="443"/>
      <c r="FL517" s="443"/>
      <c r="FM517" s="13"/>
      <c r="FN517" s="442"/>
    </row>
    <row r="518" spans="2:170" ht="13">
      <c r="B518" s="442"/>
      <c r="G518" s="443"/>
      <c r="H518" s="443"/>
      <c r="I518" s="13"/>
      <c r="J518" s="442"/>
      <c r="O518" s="443"/>
      <c r="P518" s="443"/>
      <c r="Q518" s="13"/>
      <c r="R518" s="442"/>
      <c r="W518" s="443"/>
      <c r="X518" s="443"/>
      <c r="Y518" s="13"/>
      <c r="Z518" s="442"/>
      <c r="AE518" s="443"/>
      <c r="AF518" s="443"/>
      <c r="AG518" s="13"/>
      <c r="AH518" s="442"/>
      <c r="AM518" s="443"/>
      <c r="AN518" s="443"/>
      <c r="AO518" s="13"/>
      <c r="AP518" s="442"/>
      <c r="AU518" s="443"/>
      <c r="AV518" s="443"/>
      <c r="AW518" s="13"/>
      <c r="AX518" s="442"/>
      <c r="BC518" s="443"/>
      <c r="BD518" s="443"/>
      <c r="BE518" s="13"/>
      <c r="BF518" s="442"/>
      <c r="BK518" s="443"/>
      <c r="BL518" s="443"/>
      <c r="BM518" s="13"/>
      <c r="BN518" s="442"/>
      <c r="BS518" s="443"/>
      <c r="BT518" s="443"/>
      <c r="BU518" s="13"/>
      <c r="BV518" s="442"/>
      <c r="CA518" s="443"/>
      <c r="CB518" s="443"/>
      <c r="CC518" s="13"/>
      <c r="CD518" s="442"/>
      <c r="CI518" s="443"/>
      <c r="CJ518" s="443"/>
      <c r="CK518" s="13"/>
      <c r="CL518" s="442"/>
      <c r="CQ518" s="443"/>
      <c r="CR518" s="443"/>
      <c r="CS518" s="13"/>
      <c r="CT518" s="442"/>
      <c r="CY518" s="443"/>
      <c r="CZ518" s="443"/>
      <c r="DA518" s="13"/>
      <c r="DB518" s="442"/>
      <c r="DG518" s="443"/>
      <c r="DH518" s="443"/>
      <c r="DI518" s="13"/>
      <c r="DJ518" s="442"/>
      <c r="DO518" s="443"/>
      <c r="DP518" s="443"/>
      <c r="DQ518" s="13"/>
      <c r="DR518" s="442"/>
      <c r="DW518" s="443"/>
      <c r="DX518" s="443"/>
      <c r="DY518" s="13"/>
      <c r="DZ518" s="442"/>
      <c r="EE518" s="443"/>
      <c r="EF518" s="443"/>
      <c r="EG518" s="13"/>
      <c r="EH518" s="442"/>
      <c r="EM518" s="443"/>
      <c r="EN518" s="443"/>
      <c r="EO518" s="13"/>
      <c r="EP518" s="442"/>
      <c r="EU518" s="443"/>
      <c r="EV518" s="443"/>
      <c r="EW518" s="13"/>
      <c r="EX518" s="442"/>
      <c r="FC518" s="443"/>
      <c r="FD518" s="443"/>
      <c r="FE518" s="13"/>
      <c r="FF518" s="442"/>
      <c r="FK518" s="443"/>
      <c r="FL518" s="443"/>
      <c r="FM518" s="13"/>
      <c r="FN518" s="442"/>
    </row>
    <row r="519" spans="2:170" ht="13">
      <c r="B519" s="442"/>
      <c r="G519" s="443"/>
      <c r="H519" s="443"/>
      <c r="I519" s="13"/>
      <c r="J519" s="442"/>
      <c r="O519" s="443"/>
      <c r="P519" s="443"/>
      <c r="Q519" s="13"/>
      <c r="R519" s="442"/>
      <c r="W519" s="443"/>
      <c r="X519" s="443"/>
      <c r="Y519" s="13"/>
      <c r="Z519" s="442"/>
      <c r="AE519" s="443"/>
      <c r="AF519" s="443"/>
      <c r="AG519" s="13"/>
      <c r="AH519" s="442"/>
      <c r="AM519" s="443"/>
      <c r="AN519" s="443"/>
      <c r="AO519" s="13"/>
      <c r="AP519" s="442"/>
      <c r="AU519" s="443"/>
      <c r="AV519" s="443"/>
      <c r="AW519" s="13"/>
      <c r="AX519" s="442"/>
      <c r="BC519" s="443"/>
      <c r="BD519" s="443"/>
      <c r="BE519" s="13"/>
      <c r="BF519" s="442"/>
      <c r="BK519" s="443"/>
      <c r="BL519" s="443"/>
      <c r="BM519" s="13"/>
      <c r="BN519" s="442"/>
      <c r="BS519" s="443"/>
      <c r="BT519" s="443"/>
      <c r="BU519" s="13"/>
      <c r="BV519" s="442"/>
      <c r="CA519" s="443"/>
      <c r="CB519" s="443"/>
      <c r="CC519" s="13"/>
      <c r="CD519" s="442"/>
      <c r="CI519" s="443"/>
      <c r="CJ519" s="443"/>
      <c r="CK519" s="13"/>
      <c r="CL519" s="442"/>
      <c r="CQ519" s="443"/>
      <c r="CR519" s="443"/>
      <c r="CS519" s="13"/>
      <c r="CT519" s="442"/>
      <c r="CY519" s="443"/>
      <c r="CZ519" s="443"/>
      <c r="DA519" s="13"/>
      <c r="DB519" s="442"/>
      <c r="DG519" s="443"/>
      <c r="DH519" s="443"/>
      <c r="DI519" s="13"/>
      <c r="DJ519" s="442"/>
      <c r="DO519" s="443"/>
      <c r="DP519" s="443"/>
      <c r="DQ519" s="13"/>
      <c r="DR519" s="442"/>
      <c r="DW519" s="443"/>
      <c r="DX519" s="443"/>
      <c r="DY519" s="13"/>
      <c r="DZ519" s="442"/>
      <c r="EE519" s="443"/>
      <c r="EF519" s="443"/>
      <c r="EG519" s="13"/>
      <c r="EH519" s="442"/>
      <c r="EM519" s="443"/>
      <c r="EN519" s="443"/>
      <c r="EO519" s="13"/>
      <c r="EP519" s="442"/>
      <c r="EU519" s="443"/>
      <c r="EV519" s="443"/>
      <c r="EW519" s="13"/>
      <c r="EX519" s="442"/>
      <c r="FC519" s="443"/>
      <c r="FD519" s="443"/>
      <c r="FE519" s="13"/>
      <c r="FF519" s="442"/>
      <c r="FK519" s="443"/>
      <c r="FL519" s="443"/>
      <c r="FM519" s="13"/>
      <c r="FN519" s="442"/>
    </row>
    <row r="520" spans="2:170" ht="13">
      <c r="B520" s="442"/>
      <c r="G520" s="443"/>
      <c r="H520" s="443"/>
      <c r="I520" s="13"/>
      <c r="J520" s="442"/>
      <c r="O520" s="443"/>
      <c r="P520" s="443"/>
      <c r="Q520" s="13"/>
      <c r="R520" s="442"/>
      <c r="W520" s="443"/>
      <c r="X520" s="443"/>
      <c r="Y520" s="13"/>
      <c r="Z520" s="442"/>
      <c r="AE520" s="443"/>
      <c r="AF520" s="443"/>
      <c r="AG520" s="13"/>
      <c r="AH520" s="442"/>
      <c r="AM520" s="443"/>
      <c r="AN520" s="443"/>
      <c r="AO520" s="13"/>
      <c r="AP520" s="442"/>
      <c r="AU520" s="443"/>
      <c r="AV520" s="443"/>
      <c r="AW520" s="13"/>
      <c r="AX520" s="442"/>
      <c r="BC520" s="443"/>
      <c r="BD520" s="443"/>
      <c r="BE520" s="13"/>
      <c r="BF520" s="442"/>
      <c r="BK520" s="443"/>
      <c r="BL520" s="443"/>
      <c r="BM520" s="13"/>
      <c r="BN520" s="442"/>
      <c r="BS520" s="443"/>
      <c r="BT520" s="443"/>
      <c r="BU520" s="13"/>
      <c r="BV520" s="442"/>
      <c r="CA520" s="443"/>
      <c r="CB520" s="443"/>
      <c r="CC520" s="13"/>
      <c r="CD520" s="442"/>
      <c r="CI520" s="443"/>
      <c r="CJ520" s="443"/>
      <c r="CK520" s="13"/>
      <c r="CL520" s="442"/>
      <c r="CQ520" s="443"/>
      <c r="CR520" s="443"/>
      <c r="CS520" s="13"/>
      <c r="CT520" s="442"/>
      <c r="CY520" s="443"/>
      <c r="CZ520" s="443"/>
      <c r="DA520" s="13"/>
      <c r="DB520" s="442"/>
      <c r="DG520" s="443"/>
      <c r="DH520" s="443"/>
      <c r="DI520" s="13"/>
      <c r="DJ520" s="442"/>
      <c r="DO520" s="443"/>
      <c r="DP520" s="443"/>
      <c r="DQ520" s="13"/>
      <c r="DR520" s="442"/>
      <c r="DW520" s="443"/>
      <c r="DX520" s="443"/>
      <c r="DY520" s="13"/>
      <c r="DZ520" s="442"/>
      <c r="EE520" s="443"/>
      <c r="EF520" s="443"/>
      <c r="EG520" s="13"/>
      <c r="EH520" s="442"/>
      <c r="EM520" s="443"/>
      <c r="EN520" s="443"/>
      <c r="EO520" s="13"/>
      <c r="EP520" s="442"/>
      <c r="EU520" s="443"/>
      <c r="EV520" s="443"/>
      <c r="EW520" s="13"/>
      <c r="EX520" s="442"/>
      <c r="FC520" s="443"/>
      <c r="FD520" s="443"/>
      <c r="FE520" s="13"/>
      <c r="FF520" s="442"/>
      <c r="FK520" s="443"/>
      <c r="FL520" s="443"/>
      <c r="FM520" s="13"/>
      <c r="FN520" s="442"/>
    </row>
    <row r="521" spans="2:170" ht="13">
      <c r="B521" s="442"/>
      <c r="G521" s="443"/>
      <c r="H521" s="443"/>
      <c r="I521" s="13"/>
      <c r="J521" s="442"/>
      <c r="O521" s="443"/>
      <c r="P521" s="443"/>
      <c r="Q521" s="13"/>
      <c r="R521" s="442"/>
      <c r="W521" s="443"/>
      <c r="X521" s="443"/>
      <c r="Y521" s="13"/>
      <c r="Z521" s="442"/>
      <c r="AE521" s="443"/>
      <c r="AF521" s="443"/>
      <c r="AG521" s="13"/>
      <c r="AH521" s="442"/>
      <c r="AM521" s="443"/>
      <c r="AN521" s="443"/>
      <c r="AO521" s="13"/>
      <c r="AP521" s="442"/>
      <c r="AU521" s="443"/>
      <c r="AV521" s="443"/>
      <c r="AW521" s="13"/>
      <c r="AX521" s="442"/>
      <c r="BC521" s="443"/>
      <c r="BD521" s="443"/>
      <c r="BE521" s="13"/>
      <c r="BF521" s="442"/>
      <c r="BK521" s="443"/>
      <c r="BL521" s="443"/>
      <c r="BM521" s="13"/>
      <c r="BN521" s="442"/>
      <c r="BS521" s="443"/>
      <c r="BT521" s="443"/>
      <c r="BU521" s="13"/>
      <c r="BV521" s="442"/>
      <c r="CA521" s="443"/>
      <c r="CB521" s="443"/>
      <c r="CC521" s="13"/>
      <c r="CD521" s="442"/>
      <c r="CI521" s="443"/>
      <c r="CJ521" s="443"/>
      <c r="CK521" s="13"/>
      <c r="CL521" s="442"/>
      <c r="CQ521" s="443"/>
      <c r="CR521" s="443"/>
      <c r="CS521" s="13"/>
      <c r="CT521" s="442"/>
      <c r="CY521" s="443"/>
      <c r="CZ521" s="443"/>
      <c r="DA521" s="13"/>
      <c r="DB521" s="442"/>
      <c r="DG521" s="443"/>
      <c r="DH521" s="443"/>
      <c r="DI521" s="13"/>
      <c r="DJ521" s="442"/>
      <c r="DO521" s="443"/>
      <c r="DP521" s="443"/>
      <c r="DQ521" s="13"/>
      <c r="DR521" s="442"/>
      <c r="DW521" s="443"/>
      <c r="DX521" s="443"/>
      <c r="DY521" s="13"/>
      <c r="DZ521" s="442"/>
      <c r="EE521" s="443"/>
      <c r="EF521" s="443"/>
      <c r="EG521" s="13"/>
      <c r="EH521" s="442"/>
      <c r="EM521" s="443"/>
      <c r="EN521" s="443"/>
      <c r="EO521" s="13"/>
      <c r="EP521" s="442"/>
      <c r="EU521" s="443"/>
      <c r="EV521" s="443"/>
      <c r="EW521" s="13"/>
      <c r="EX521" s="442"/>
      <c r="FC521" s="443"/>
      <c r="FD521" s="443"/>
      <c r="FE521" s="13"/>
      <c r="FF521" s="442"/>
      <c r="FK521" s="443"/>
      <c r="FL521" s="443"/>
      <c r="FM521" s="13"/>
      <c r="FN521" s="442"/>
    </row>
    <row r="522" spans="2:170" ht="13">
      <c r="B522" s="442"/>
      <c r="G522" s="443"/>
      <c r="H522" s="443"/>
      <c r="I522" s="13"/>
      <c r="J522" s="442"/>
      <c r="O522" s="443"/>
      <c r="P522" s="443"/>
      <c r="Q522" s="13"/>
      <c r="R522" s="442"/>
      <c r="W522" s="443"/>
      <c r="X522" s="443"/>
      <c r="Y522" s="13"/>
      <c r="Z522" s="442"/>
      <c r="AE522" s="443"/>
      <c r="AF522" s="443"/>
      <c r="AG522" s="13"/>
      <c r="AH522" s="442"/>
      <c r="AM522" s="443"/>
      <c r="AN522" s="443"/>
      <c r="AO522" s="13"/>
      <c r="AP522" s="442"/>
      <c r="AU522" s="443"/>
      <c r="AV522" s="443"/>
      <c r="AW522" s="13"/>
      <c r="AX522" s="442"/>
      <c r="BC522" s="443"/>
      <c r="BD522" s="443"/>
      <c r="BE522" s="13"/>
      <c r="BF522" s="442"/>
      <c r="BK522" s="443"/>
      <c r="BL522" s="443"/>
      <c r="BM522" s="13"/>
      <c r="BN522" s="442"/>
      <c r="BS522" s="443"/>
      <c r="BT522" s="443"/>
      <c r="BU522" s="13"/>
      <c r="BV522" s="442"/>
      <c r="CA522" s="443"/>
      <c r="CB522" s="443"/>
      <c r="CC522" s="13"/>
      <c r="CD522" s="442"/>
      <c r="CI522" s="443"/>
      <c r="CJ522" s="443"/>
      <c r="CK522" s="13"/>
      <c r="CL522" s="442"/>
      <c r="CQ522" s="443"/>
      <c r="CR522" s="443"/>
      <c r="CS522" s="13"/>
      <c r="CT522" s="442"/>
      <c r="CY522" s="443"/>
      <c r="CZ522" s="443"/>
      <c r="DA522" s="13"/>
      <c r="DB522" s="442"/>
      <c r="DG522" s="443"/>
      <c r="DH522" s="443"/>
      <c r="DI522" s="13"/>
      <c r="DJ522" s="442"/>
      <c r="DO522" s="443"/>
      <c r="DP522" s="443"/>
      <c r="DQ522" s="13"/>
      <c r="DR522" s="442"/>
      <c r="DW522" s="443"/>
      <c r="DX522" s="443"/>
      <c r="DY522" s="13"/>
      <c r="DZ522" s="442"/>
      <c r="EE522" s="443"/>
      <c r="EF522" s="443"/>
      <c r="EG522" s="13"/>
      <c r="EH522" s="442"/>
      <c r="EM522" s="443"/>
      <c r="EN522" s="443"/>
      <c r="EO522" s="13"/>
      <c r="EP522" s="442"/>
      <c r="EU522" s="443"/>
      <c r="EV522" s="443"/>
      <c r="EW522" s="13"/>
      <c r="EX522" s="442"/>
      <c r="FC522" s="443"/>
      <c r="FD522" s="443"/>
      <c r="FE522" s="13"/>
      <c r="FF522" s="442"/>
      <c r="FK522" s="443"/>
      <c r="FL522" s="443"/>
      <c r="FM522" s="13"/>
      <c r="FN522" s="442"/>
    </row>
    <row r="523" spans="2:170" ht="13">
      <c r="B523" s="442"/>
      <c r="G523" s="443"/>
      <c r="H523" s="443"/>
      <c r="I523" s="13"/>
      <c r="J523" s="442"/>
      <c r="O523" s="443"/>
      <c r="P523" s="443"/>
      <c r="Q523" s="13"/>
      <c r="R523" s="442"/>
      <c r="W523" s="443"/>
      <c r="X523" s="443"/>
      <c r="Y523" s="13"/>
      <c r="Z523" s="442"/>
      <c r="AE523" s="443"/>
      <c r="AF523" s="443"/>
      <c r="AG523" s="13"/>
      <c r="AH523" s="442"/>
      <c r="AM523" s="443"/>
      <c r="AN523" s="443"/>
      <c r="AO523" s="13"/>
      <c r="AP523" s="442"/>
      <c r="AU523" s="443"/>
      <c r="AV523" s="443"/>
      <c r="AW523" s="13"/>
      <c r="AX523" s="442"/>
      <c r="BC523" s="443"/>
      <c r="BD523" s="443"/>
      <c r="BE523" s="13"/>
      <c r="BF523" s="442"/>
      <c r="BK523" s="443"/>
      <c r="BL523" s="443"/>
      <c r="BM523" s="13"/>
      <c r="BN523" s="442"/>
      <c r="BS523" s="443"/>
      <c r="BT523" s="443"/>
      <c r="BU523" s="13"/>
      <c r="BV523" s="442"/>
      <c r="CA523" s="443"/>
      <c r="CB523" s="443"/>
      <c r="CC523" s="13"/>
      <c r="CD523" s="442"/>
      <c r="CI523" s="443"/>
      <c r="CJ523" s="443"/>
      <c r="CK523" s="13"/>
      <c r="CL523" s="442"/>
      <c r="CQ523" s="443"/>
      <c r="CR523" s="443"/>
      <c r="CS523" s="13"/>
      <c r="CT523" s="442"/>
      <c r="CY523" s="443"/>
      <c r="CZ523" s="443"/>
      <c r="DA523" s="13"/>
      <c r="DB523" s="442"/>
      <c r="DG523" s="443"/>
      <c r="DH523" s="443"/>
      <c r="DI523" s="13"/>
      <c r="DJ523" s="442"/>
      <c r="DO523" s="443"/>
      <c r="DP523" s="443"/>
      <c r="DQ523" s="13"/>
      <c r="DR523" s="442"/>
      <c r="DW523" s="443"/>
      <c r="DX523" s="443"/>
      <c r="DY523" s="13"/>
      <c r="DZ523" s="442"/>
      <c r="EE523" s="443"/>
      <c r="EF523" s="443"/>
      <c r="EG523" s="13"/>
      <c r="EH523" s="442"/>
      <c r="EM523" s="443"/>
      <c r="EN523" s="443"/>
      <c r="EO523" s="13"/>
      <c r="EP523" s="442"/>
      <c r="EU523" s="443"/>
      <c r="EV523" s="443"/>
      <c r="EW523" s="13"/>
      <c r="EX523" s="442"/>
      <c r="FC523" s="443"/>
      <c r="FD523" s="443"/>
      <c r="FE523" s="13"/>
      <c r="FF523" s="442"/>
      <c r="FK523" s="443"/>
      <c r="FL523" s="443"/>
      <c r="FM523" s="13"/>
      <c r="FN523" s="442"/>
    </row>
    <row r="524" spans="2:170" ht="13">
      <c r="B524" s="442"/>
      <c r="G524" s="443"/>
      <c r="H524" s="443"/>
      <c r="I524" s="13"/>
      <c r="J524" s="442"/>
      <c r="O524" s="443"/>
      <c r="P524" s="443"/>
      <c r="Q524" s="13"/>
      <c r="R524" s="442"/>
      <c r="W524" s="443"/>
      <c r="X524" s="443"/>
      <c r="Y524" s="13"/>
      <c r="Z524" s="442"/>
      <c r="AE524" s="443"/>
      <c r="AF524" s="443"/>
      <c r="AG524" s="13"/>
      <c r="AH524" s="442"/>
      <c r="AM524" s="443"/>
      <c r="AN524" s="443"/>
      <c r="AO524" s="13"/>
      <c r="AP524" s="442"/>
      <c r="AU524" s="443"/>
      <c r="AV524" s="443"/>
      <c r="AW524" s="13"/>
      <c r="AX524" s="442"/>
      <c r="BC524" s="443"/>
      <c r="BD524" s="443"/>
      <c r="BE524" s="13"/>
      <c r="BF524" s="442"/>
      <c r="BK524" s="443"/>
      <c r="BL524" s="443"/>
      <c r="BM524" s="13"/>
      <c r="BN524" s="442"/>
      <c r="BS524" s="443"/>
      <c r="BT524" s="443"/>
      <c r="BU524" s="13"/>
      <c r="BV524" s="442"/>
      <c r="CA524" s="443"/>
      <c r="CB524" s="443"/>
      <c r="CC524" s="13"/>
      <c r="CD524" s="442"/>
      <c r="CI524" s="443"/>
      <c r="CJ524" s="443"/>
      <c r="CK524" s="13"/>
      <c r="CL524" s="442"/>
      <c r="CQ524" s="443"/>
      <c r="CR524" s="443"/>
      <c r="CS524" s="13"/>
      <c r="CT524" s="442"/>
      <c r="CY524" s="443"/>
      <c r="CZ524" s="443"/>
      <c r="DA524" s="13"/>
      <c r="DB524" s="442"/>
      <c r="DG524" s="443"/>
      <c r="DH524" s="443"/>
      <c r="DI524" s="13"/>
      <c r="DJ524" s="442"/>
      <c r="DO524" s="443"/>
      <c r="DP524" s="443"/>
      <c r="DQ524" s="13"/>
      <c r="DR524" s="442"/>
      <c r="DW524" s="443"/>
      <c r="DX524" s="443"/>
      <c r="DY524" s="13"/>
      <c r="DZ524" s="442"/>
      <c r="EE524" s="443"/>
      <c r="EF524" s="443"/>
      <c r="EG524" s="13"/>
      <c r="EH524" s="442"/>
      <c r="EM524" s="443"/>
      <c r="EN524" s="443"/>
      <c r="EO524" s="13"/>
      <c r="EP524" s="442"/>
      <c r="EU524" s="443"/>
      <c r="EV524" s="443"/>
      <c r="EW524" s="13"/>
      <c r="EX524" s="442"/>
      <c r="FC524" s="443"/>
      <c r="FD524" s="443"/>
      <c r="FE524" s="13"/>
      <c r="FF524" s="442"/>
      <c r="FK524" s="443"/>
      <c r="FL524" s="443"/>
      <c r="FM524" s="13"/>
      <c r="FN524" s="442"/>
    </row>
    <row r="525" spans="2:170" ht="13">
      <c r="B525" s="442"/>
      <c r="G525" s="443"/>
      <c r="H525" s="443"/>
      <c r="I525" s="13"/>
      <c r="J525" s="442"/>
      <c r="O525" s="443"/>
      <c r="P525" s="443"/>
      <c r="Q525" s="13"/>
      <c r="R525" s="442"/>
      <c r="W525" s="443"/>
      <c r="X525" s="443"/>
      <c r="Y525" s="13"/>
      <c r="Z525" s="442"/>
      <c r="AE525" s="443"/>
      <c r="AF525" s="443"/>
      <c r="AG525" s="13"/>
      <c r="AH525" s="442"/>
      <c r="AM525" s="443"/>
      <c r="AN525" s="443"/>
      <c r="AO525" s="13"/>
      <c r="AP525" s="442"/>
      <c r="AU525" s="443"/>
      <c r="AV525" s="443"/>
      <c r="AW525" s="13"/>
      <c r="AX525" s="442"/>
      <c r="BC525" s="443"/>
      <c r="BD525" s="443"/>
      <c r="BE525" s="13"/>
      <c r="BF525" s="442"/>
      <c r="BK525" s="443"/>
      <c r="BL525" s="443"/>
      <c r="BM525" s="13"/>
      <c r="BN525" s="442"/>
      <c r="BS525" s="443"/>
      <c r="BT525" s="443"/>
      <c r="BU525" s="13"/>
      <c r="BV525" s="442"/>
      <c r="CA525" s="443"/>
      <c r="CB525" s="443"/>
      <c r="CC525" s="13"/>
      <c r="CD525" s="442"/>
      <c r="CI525" s="443"/>
      <c r="CJ525" s="443"/>
      <c r="CK525" s="13"/>
      <c r="CL525" s="442"/>
      <c r="CQ525" s="443"/>
      <c r="CR525" s="443"/>
      <c r="CS525" s="13"/>
      <c r="CT525" s="442"/>
      <c r="CY525" s="443"/>
      <c r="CZ525" s="443"/>
      <c r="DA525" s="13"/>
      <c r="DB525" s="442"/>
      <c r="DG525" s="443"/>
      <c r="DH525" s="443"/>
      <c r="DI525" s="13"/>
      <c r="DJ525" s="442"/>
      <c r="DO525" s="443"/>
      <c r="DP525" s="443"/>
      <c r="DQ525" s="13"/>
      <c r="DR525" s="442"/>
      <c r="DW525" s="443"/>
      <c r="DX525" s="443"/>
      <c r="DY525" s="13"/>
      <c r="DZ525" s="442"/>
      <c r="EE525" s="443"/>
      <c r="EF525" s="443"/>
      <c r="EG525" s="13"/>
      <c r="EH525" s="442"/>
      <c r="EM525" s="443"/>
      <c r="EN525" s="443"/>
      <c r="EO525" s="13"/>
      <c r="EP525" s="442"/>
      <c r="EU525" s="443"/>
      <c r="EV525" s="443"/>
      <c r="EW525" s="13"/>
      <c r="EX525" s="442"/>
      <c r="FC525" s="443"/>
      <c r="FD525" s="443"/>
      <c r="FE525" s="13"/>
      <c r="FF525" s="442"/>
      <c r="FK525" s="443"/>
      <c r="FL525" s="443"/>
      <c r="FM525" s="13"/>
      <c r="FN525" s="442"/>
    </row>
    <row r="526" spans="2:170" ht="13">
      <c r="B526" s="442"/>
      <c r="G526" s="443"/>
      <c r="H526" s="443"/>
      <c r="I526" s="13"/>
      <c r="J526" s="442"/>
      <c r="O526" s="443"/>
      <c r="P526" s="443"/>
      <c r="Q526" s="13"/>
      <c r="R526" s="442"/>
      <c r="W526" s="443"/>
      <c r="X526" s="443"/>
      <c r="Y526" s="13"/>
      <c r="Z526" s="442"/>
      <c r="AE526" s="443"/>
      <c r="AF526" s="443"/>
      <c r="AG526" s="13"/>
      <c r="AH526" s="442"/>
      <c r="AM526" s="443"/>
      <c r="AN526" s="443"/>
      <c r="AO526" s="13"/>
      <c r="AP526" s="442"/>
      <c r="AU526" s="443"/>
      <c r="AV526" s="443"/>
      <c r="AW526" s="13"/>
      <c r="AX526" s="442"/>
      <c r="BC526" s="443"/>
      <c r="BD526" s="443"/>
      <c r="BE526" s="13"/>
      <c r="BF526" s="442"/>
      <c r="BK526" s="443"/>
      <c r="BL526" s="443"/>
      <c r="BM526" s="13"/>
      <c r="BN526" s="442"/>
      <c r="BS526" s="443"/>
      <c r="BT526" s="443"/>
      <c r="BU526" s="13"/>
      <c r="BV526" s="442"/>
      <c r="CA526" s="443"/>
      <c r="CB526" s="443"/>
      <c r="CC526" s="13"/>
      <c r="CD526" s="442"/>
      <c r="CI526" s="443"/>
      <c r="CJ526" s="443"/>
      <c r="CK526" s="13"/>
      <c r="CL526" s="442"/>
      <c r="CQ526" s="443"/>
      <c r="CR526" s="443"/>
      <c r="CS526" s="13"/>
      <c r="CT526" s="442"/>
      <c r="CY526" s="443"/>
      <c r="CZ526" s="443"/>
      <c r="DA526" s="13"/>
      <c r="DB526" s="442"/>
      <c r="DG526" s="443"/>
      <c r="DH526" s="443"/>
      <c r="DI526" s="13"/>
      <c r="DJ526" s="442"/>
      <c r="DO526" s="443"/>
      <c r="DP526" s="443"/>
      <c r="DQ526" s="13"/>
      <c r="DR526" s="442"/>
      <c r="DW526" s="443"/>
      <c r="DX526" s="443"/>
      <c r="DY526" s="13"/>
      <c r="DZ526" s="442"/>
      <c r="EE526" s="443"/>
      <c r="EF526" s="443"/>
      <c r="EG526" s="13"/>
      <c r="EH526" s="442"/>
      <c r="EM526" s="443"/>
      <c r="EN526" s="443"/>
      <c r="EO526" s="13"/>
      <c r="EP526" s="442"/>
      <c r="EU526" s="443"/>
      <c r="EV526" s="443"/>
      <c r="EW526" s="13"/>
      <c r="EX526" s="442"/>
      <c r="FC526" s="443"/>
      <c r="FD526" s="443"/>
      <c r="FE526" s="13"/>
      <c r="FF526" s="442"/>
      <c r="FK526" s="443"/>
      <c r="FL526" s="443"/>
      <c r="FM526" s="13"/>
      <c r="FN526" s="442"/>
    </row>
    <row r="527" spans="2:170" ht="13">
      <c r="B527" s="442"/>
      <c r="G527" s="443"/>
      <c r="H527" s="443"/>
      <c r="I527" s="13"/>
      <c r="J527" s="442"/>
      <c r="O527" s="443"/>
      <c r="P527" s="443"/>
      <c r="Q527" s="13"/>
      <c r="R527" s="442"/>
      <c r="W527" s="443"/>
      <c r="X527" s="443"/>
      <c r="Y527" s="13"/>
      <c r="Z527" s="442"/>
      <c r="AE527" s="443"/>
      <c r="AF527" s="443"/>
      <c r="AG527" s="13"/>
      <c r="AH527" s="442"/>
      <c r="AM527" s="443"/>
      <c r="AN527" s="443"/>
      <c r="AO527" s="13"/>
      <c r="AP527" s="442"/>
      <c r="AU527" s="443"/>
      <c r="AV527" s="443"/>
      <c r="AW527" s="13"/>
      <c r="AX527" s="442"/>
      <c r="BC527" s="443"/>
      <c r="BD527" s="443"/>
      <c r="BE527" s="13"/>
      <c r="BF527" s="442"/>
      <c r="BK527" s="443"/>
      <c r="BL527" s="443"/>
      <c r="BM527" s="13"/>
      <c r="BN527" s="442"/>
      <c r="BS527" s="443"/>
      <c r="BT527" s="443"/>
      <c r="BU527" s="13"/>
      <c r="BV527" s="442"/>
      <c r="CA527" s="443"/>
      <c r="CB527" s="443"/>
      <c r="CC527" s="13"/>
      <c r="CD527" s="442"/>
      <c r="CI527" s="443"/>
      <c r="CJ527" s="443"/>
      <c r="CK527" s="13"/>
      <c r="CL527" s="442"/>
      <c r="CQ527" s="443"/>
      <c r="CR527" s="443"/>
      <c r="CS527" s="13"/>
      <c r="CT527" s="442"/>
      <c r="CY527" s="443"/>
      <c r="CZ527" s="443"/>
      <c r="DA527" s="13"/>
      <c r="DB527" s="442"/>
      <c r="DG527" s="443"/>
      <c r="DH527" s="443"/>
      <c r="DI527" s="13"/>
      <c r="DJ527" s="442"/>
      <c r="DO527" s="443"/>
      <c r="DP527" s="443"/>
      <c r="DQ527" s="13"/>
      <c r="DR527" s="442"/>
      <c r="DW527" s="443"/>
      <c r="DX527" s="443"/>
      <c r="DY527" s="13"/>
      <c r="DZ527" s="442"/>
      <c r="EE527" s="443"/>
      <c r="EF527" s="443"/>
      <c r="EG527" s="13"/>
      <c r="EH527" s="442"/>
      <c r="EM527" s="443"/>
      <c r="EN527" s="443"/>
      <c r="EO527" s="13"/>
      <c r="EP527" s="442"/>
      <c r="EU527" s="443"/>
      <c r="EV527" s="443"/>
      <c r="EW527" s="13"/>
      <c r="EX527" s="442"/>
      <c r="FC527" s="443"/>
      <c r="FD527" s="443"/>
      <c r="FE527" s="13"/>
      <c r="FF527" s="442"/>
      <c r="FK527" s="443"/>
      <c r="FL527" s="443"/>
      <c r="FM527" s="13"/>
      <c r="FN527" s="442"/>
    </row>
    <row r="528" spans="2:170" ht="13">
      <c r="B528" s="442"/>
      <c r="G528" s="443"/>
      <c r="H528" s="443"/>
      <c r="I528" s="13"/>
      <c r="J528" s="442"/>
      <c r="O528" s="443"/>
      <c r="P528" s="443"/>
      <c r="Q528" s="13"/>
      <c r="R528" s="442"/>
      <c r="W528" s="443"/>
      <c r="X528" s="443"/>
      <c r="Y528" s="13"/>
      <c r="Z528" s="442"/>
      <c r="AE528" s="443"/>
      <c r="AF528" s="443"/>
      <c r="AG528" s="13"/>
      <c r="AH528" s="442"/>
      <c r="AM528" s="443"/>
      <c r="AN528" s="443"/>
      <c r="AO528" s="13"/>
      <c r="AP528" s="442"/>
      <c r="AU528" s="443"/>
      <c r="AV528" s="443"/>
      <c r="AW528" s="13"/>
      <c r="AX528" s="442"/>
      <c r="BC528" s="443"/>
      <c r="BD528" s="443"/>
      <c r="BE528" s="13"/>
      <c r="BF528" s="442"/>
      <c r="BK528" s="443"/>
      <c r="BL528" s="443"/>
      <c r="BM528" s="13"/>
      <c r="BN528" s="442"/>
      <c r="BS528" s="443"/>
      <c r="BT528" s="443"/>
      <c r="BU528" s="13"/>
      <c r="BV528" s="442"/>
      <c r="CA528" s="443"/>
      <c r="CB528" s="443"/>
      <c r="CC528" s="13"/>
      <c r="CD528" s="442"/>
      <c r="CI528" s="443"/>
      <c r="CJ528" s="443"/>
      <c r="CK528" s="13"/>
      <c r="CL528" s="442"/>
      <c r="CQ528" s="443"/>
      <c r="CR528" s="443"/>
      <c r="CS528" s="13"/>
      <c r="CT528" s="442"/>
      <c r="CY528" s="443"/>
      <c r="CZ528" s="443"/>
      <c r="DA528" s="13"/>
      <c r="DB528" s="442"/>
      <c r="DG528" s="443"/>
      <c r="DH528" s="443"/>
      <c r="DI528" s="13"/>
      <c r="DJ528" s="442"/>
      <c r="DO528" s="443"/>
      <c r="DP528" s="443"/>
      <c r="DQ528" s="13"/>
      <c r="DR528" s="442"/>
      <c r="DW528" s="443"/>
      <c r="DX528" s="443"/>
      <c r="DY528" s="13"/>
      <c r="DZ528" s="442"/>
      <c r="EE528" s="443"/>
      <c r="EF528" s="443"/>
      <c r="EG528" s="13"/>
      <c r="EH528" s="442"/>
      <c r="EM528" s="443"/>
      <c r="EN528" s="443"/>
      <c r="EO528" s="13"/>
      <c r="EP528" s="442"/>
      <c r="EU528" s="443"/>
      <c r="EV528" s="443"/>
      <c r="EW528" s="13"/>
      <c r="EX528" s="442"/>
      <c r="FC528" s="443"/>
      <c r="FD528" s="443"/>
      <c r="FE528" s="13"/>
      <c r="FF528" s="442"/>
      <c r="FK528" s="443"/>
      <c r="FL528" s="443"/>
      <c r="FM528" s="13"/>
      <c r="FN528" s="442"/>
    </row>
    <row r="529" spans="2:170" ht="13">
      <c r="B529" s="442"/>
      <c r="G529" s="443"/>
      <c r="H529" s="443"/>
      <c r="I529" s="13"/>
      <c r="J529" s="442"/>
      <c r="O529" s="443"/>
      <c r="P529" s="443"/>
      <c r="Q529" s="13"/>
      <c r="R529" s="442"/>
      <c r="W529" s="443"/>
      <c r="X529" s="443"/>
      <c r="Y529" s="13"/>
      <c r="Z529" s="442"/>
      <c r="AE529" s="443"/>
      <c r="AF529" s="443"/>
      <c r="AG529" s="13"/>
      <c r="AH529" s="442"/>
      <c r="AM529" s="443"/>
      <c r="AN529" s="443"/>
      <c r="AO529" s="13"/>
      <c r="AP529" s="442"/>
      <c r="AU529" s="443"/>
      <c r="AV529" s="443"/>
      <c r="AW529" s="13"/>
      <c r="AX529" s="442"/>
      <c r="BC529" s="443"/>
      <c r="BD529" s="443"/>
      <c r="BE529" s="13"/>
      <c r="BF529" s="442"/>
      <c r="BK529" s="443"/>
      <c r="BL529" s="443"/>
      <c r="BM529" s="13"/>
      <c r="BN529" s="442"/>
      <c r="BS529" s="443"/>
      <c r="BT529" s="443"/>
      <c r="BU529" s="13"/>
      <c r="BV529" s="442"/>
      <c r="CA529" s="443"/>
      <c r="CB529" s="443"/>
      <c r="CC529" s="13"/>
      <c r="CD529" s="442"/>
      <c r="CI529" s="443"/>
      <c r="CJ529" s="443"/>
      <c r="CK529" s="13"/>
      <c r="CL529" s="442"/>
      <c r="CQ529" s="443"/>
      <c r="CR529" s="443"/>
      <c r="CS529" s="13"/>
      <c r="CT529" s="442"/>
      <c r="CY529" s="443"/>
      <c r="CZ529" s="443"/>
      <c r="DA529" s="13"/>
      <c r="DB529" s="442"/>
      <c r="DG529" s="443"/>
      <c r="DH529" s="443"/>
      <c r="DI529" s="13"/>
      <c r="DJ529" s="442"/>
      <c r="DO529" s="443"/>
      <c r="DP529" s="443"/>
      <c r="DQ529" s="13"/>
      <c r="DR529" s="442"/>
      <c r="DW529" s="443"/>
      <c r="DX529" s="443"/>
      <c r="DY529" s="13"/>
      <c r="DZ529" s="442"/>
      <c r="EE529" s="443"/>
      <c r="EF529" s="443"/>
      <c r="EG529" s="13"/>
      <c r="EH529" s="442"/>
      <c r="EM529" s="443"/>
      <c r="EN529" s="443"/>
      <c r="EO529" s="13"/>
      <c r="EP529" s="442"/>
      <c r="EU529" s="443"/>
      <c r="EV529" s="443"/>
      <c r="EW529" s="13"/>
      <c r="EX529" s="442"/>
      <c r="FC529" s="443"/>
      <c r="FD529" s="443"/>
      <c r="FE529" s="13"/>
      <c r="FF529" s="442"/>
      <c r="FK529" s="443"/>
      <c r="FL529" s="443"/>
      <c r="FM529" s="13"/>
      <c r="FN529" s="442"/>
    </row>
    <row r="530" spans="2:170" ht="13">
      <c r="B530" s="442"/>
      <c r="G530" s="443"/>
      <c r="H530" s="443"/>
      <c r="I530" s="13"/>
      <c r="J530" s="442"/>
      <c r="O530" s="443"/>
      <c r="P530" s="443"/>
      <c r="Q530" s="13"/>
      <c r="R530" s="442"/>
      <c r="W530" s="443"/>
      <c r="X530" s="443"/>
      <c r="Y530" s="13"/>
      <c r="Z530" s="442"/>
      <c r="AE530" s="443"/>
      <c r="AF530" s="443"/>
      <c r="AG530" s="13"/>
      <c r="AH530" s="442"/>
      <c r="AM530" s="443"/>
      <c r="AN530" s="443"/>
      <c r="AO530" s="13"/>
      <c r="AP530" s="442"/>
      <c r="AU530" s="443"/>
      <c r="AV530" s="443"/>
      <c r="AW530" s="13"/>
      <c r="AX530" s="442"/>
      <c r="BC530" s="443"/>
      <c r="BD530" s="443"/>
      <c r="BE530" s="13"/>
      <c r="BF530" s="442"/>
      <c r="BK530" s="443"/>
      <c r="BL530" s="443"/>
      <c r="BM530" s="13"/>
      <c r="BN530" s="442"/>
      <c r="BS530" s="443"/>
      <c r="BT530" s="443"/>
      <c r="BU530" s="13"/>
      <c r="BV530" s="442"/>
      <c r="CA530" s="443"/>
      <c r="CB530" s="443"/>
      <c r="CC530" s="13"/>
      <c r="CD530" s="442"/>
      <c r="CI530" s="443"/>
      <c r="CJ530" s="443"/>
      <c r="CK530" s="13"/>
      <c r="CL530" s="442"/>
      <c r="CQ530" s="443"/>
      <c r="CR530" s="443"/>
      <c r="CS530" s="13"/>
      <c r="CT530" s="442"/>
      <c r="CY530" s="443"/>
      <c r="CZ530" s="443"/>
      <c r="DA530" s="13"/>
      <c r="DB530" s="442"/>
      <c r="DG530" s="443"/>
      <c r="DH530" s="443"/>
      <c r="DI530" s="13"/>
      <c r="DJ530" s="442"/>
      <c r="DO530" s="443"/>
      <c r="DP530" s="443"/>
      <c r="DQ530" s="13"/>
      <c r="DR530" s="442"/>
      <c r="DW530" s="443"/>
      <c r="DX530" s="443"/>
      <c r="DY530" s="13"/>
      <c r="DZ530" s="442"/>
      <c r="EE530" s="443"/>
      <c r="EF530" s="443"/>
      <c r="EG530" s="13"/>
      <c r="EH530" s="442"/>
      <c r="EM530" s="443"/>
      <c r="EN530" s="443"/>
      <c r="EO530" s="13"/>
      <c r="EP530" s="442"/>
      <c r="EU530" s="443"/>
      <c r="EV530" s="443"/>
      <c r="EW530" s="13"/>
      <c r="EX530" s="442"/>
      <c r="FC530" s="443"/>
      <c r="FD530" s="443"/>
      <c r="FE530" s="13"/>
      <c r="FF530" s="442"/>
      <c r="FK530" s="443"/>
      <c r="FL530" s="443"/>
      <c r="FM530" s="13"/>
      <c r="FN530" s="442"/>
    </row>
    <row r="531" spans="2:170" ht="13">
      <c r="B531" s="442"/>
      <c r="G531" s="443"/>
      <c r="H531" s="443"/>
      <c r="I531" s="13"/>
      <c r="J531" s="442"/>
      <c r="O531" s="443"/>
      <c r="P531" s="443"/>
      <c r="Q531" s="13"/>
      <c r="R531" s="442"/>
      <c r="W531" s="443"/>
      <c r="X531" s="443"/>
      <c r="Y531" s="13"/>
      <c r="Z531" s="442"/>
      <c r="AE531" s="443"/>
      <c r="AF531" s="443"/>
      <c r="AG531" s="13"/>
      <c r="AH531" s="442"/>
      <c r="AM531" s="443"/>
      <c r="AN531" s="443"/>
      <c r="AO531" s="13"/>
      <c r="AP531" s="442"/>
      <c r="AU531" s="443"/>
      <c r="AV531" s="443"/>
      <c r="AW531" s="13"/>
      <c r="AX531" s="442"/>
      <c r="BC531" s="443"/>
      <c r="BD531" s="443"/>
      <c r="BE531" s="13"/>
      <c r="BF531" s="442"/>
      <c r="BK531" s="443"/>
      <c r="BL531" s="443"/>
      <c r="BM531" s="13"/>
      <c r="BN531" s="442"/>
      <c r="BS531" s="443"/>
      <c r="BT531" s="443"/>
      <c r="BU531" s="13"/>
      <c r="BV531" s="442"/>
      <c r="CA531" s="443"/>
      <c r="CB531" s="443"/>
      <c r="CC531" s="13"/>
      <c r="CD531" s="442"/>
      <c r="CI531" s="443"/>
      <c r="CJ531" s="443"/>
      <c r="CK531" s="13"/>
      <c r="CL531" s="442"/>
      <c r="CQ531" s="443"/>
      <c r="CR531" s="443"/>
      <c r="CS531" s="13"/>
      <c r="CT531" s="442"/>
      <c r="CY531" s="443"/>
      <c r="CZ531" s="443"/>
      <c r="DA531" s="13"/>
      <c r="DB531" s="442"/>
      <c r="DG531" s="443"/>
      <c r="DH531" s="443"/>
      <c r="DI531" s="13"/>
      <c r="DJ531" s="442"/>
      <c r="DO531" s="443"/>
      <c r="DP531" s="443"/>
      <c r="DQ531" s="13"/>
      <c r="DR531" s="442"/>
      <c r="DW531" s="443"/>
      <c r="DX531" s="443"/>
      <c r="DY531" s="13"/>
      <c r="DZ531" s="442"/>
      <c r="EE531" s="443"/>
      <c r="EF531" s="443"/>
      <c r="EG531" s="13"/>
      <c r="EH531" s="442"/>
      <c r="EM531" s="443"/>
      <c r="EN531" s="443"/>
      <c r="EO531" s="13"/>
      <c r="EP531" s="442"/>
      <c r="EU531" s="443"/>
      <c r="EV531" s="443"/>
      <c r="EW531" s="13"/>
      <c r="EX531" s="442"/>
      <c r="FC531" s="443"/>
      <c r="FD531" s="443"/>
      <c r="FE531" s="13"/>
      <c r="FF531" s="442"/>
      <c r="FK531" s="443"/>
      <c r="FL531" s="443"/>
      <c r="FM531" s="13"/>
      <c r="FN531" s="442"/>
    </row>
    <row r="532" spans="2:170" ht="13">
      <c r="B532" s="442"/>
      <c r="G532" s="443"/>
      <c r="H532" s="443"/>
      <c r="I532" s="13"/>
      <c r="J532" s="442"/>
      <c r="O532" s="443"/>
      <c r="P532" s="443"/>
      <c r="Q532" s="13"/>
      <c r="R532" s="442"/>
      <c r="W532" s="443"/>
      <c r="X532" s="443"/>
      <c r="Y532" s="13"/>
      <c r="Z532" s="442"/>
      <c r="AE532" s="443"/>
      <c r="AF532" s="443"/>
      <c r="AG532" s="13"/>
      <c r="AH532" s="442"/>
      <c r="AM532" s="443"/>
      <c r="AN532" s="443"/>
      <c r="AO532" s="13"/>
      <c r="AP532" s="442"/>
      <c r="AU532" s="443"/>
      <c r="AV532" s="443"/>
      <c r="AW532" s="13"/>
      <c r="AX532" s="442"/>
      <c r="BC532" s="443"/>
      <c r="BD532" s="443"/>
      <c r="BE532" s="13"/>
      <c r="BF532" s="442"/>
      <c r="BK532" s="443"/>
      <c r="BL532" s="443"/>
      <c r="BM532" s="13"/>
      <c r="BN532" s="442"/>
      <c r="BS532" s="443"/>
      <c r="BT532" s="443"/>
      <c r="BU532" s="13"/>
      <c r="BV532" s="442"/>
      <c r="CA532" s="443"/>
      <c r="CB532" s="443"/>
      <c r="CC532" s="13"/>
      <c r="CD532" s="442"/>
      <c r="CI532" s="443"/>
      <c r="CJ532" s="443"/>
      <c r="CK532" s="13"/>
      <c r="CL532" s="442"/>
      <c r="CQ532" s="443"/>
      <c r="CR532" s="443"/>
      <c r="CS532" s="13"/>
      <c r="CT532" s="442"/>
      <c r="CY532" s="443"/>
      <c r="CZ532" s="443"/>
      <c r="DA532" s="13"/>
      <c r="DB532" s="442"/>
      <c r="DG532" s="443"/>
      <c r="DH532" s="443"/>
      <c r="DI532" s="13"/>
      <c r="DJ532" s="442"/>
      <c r="DO532" s="443"/>
      <c r="DP532" s="443"/>
      <c r="DQ532" s="13"/>
      <c r="DR532" s="442"/>
      <c r="DW532" s="443"/>
      <c r="DX532" s="443"/>
      <c r="DY532" s="13"/>
      <c r="DZ532" s="442"/>
      <c r="EE532" s="443"/>
      <c r="EF532" s="443"/>
      <c r="EG532" s="13"/>
      <c r="EH532" s="442"/>
      <c r="EM532" s="443"/>
      <c r="EN532" s="443"/>
      <c r="EO532" s="13"/>
      <c r="EP532" s="442"/>
      <c r="EU532" s="443"/>
      <c r="EV532" s="443"/>
      <c r="EW532" s="13"/>
      <c r="EX532" s="442"/>
      <c r="FC532" s="443"/>
      <c r="FD532" s="443"/>
      <c r="FE532" s="13"/>
      <c r="FF532" s="442"/>
      <c r="FK532" s="443"/>
      <c r="FL532" s="443"/>
      <c r="FM532" s="13"/>
      <c r="FN532" s="442"/>
    </row>
    <row r="533" spans="2:170" ht="13">
      <c r="B533" s="442"/>
      <c r="G533" s="443"/>
      <c r="H533" s="443"/>
      <c r="I533" s="13"/>
      <c r="J533" s="442"/>
      <c r="O533" s="443"/>
      <c r="P533" s="443"/>
      <c r="Q533" s="13"/>
      <c r="R533" s="442"/>
      <c r="W533" s="443"/>
      <c r="X533" s="443"/>
      <c r="Y533" s="13"/>
      <c r="Z533" s="442"/>
      <c r="AE533" s="443"/>
      <c r="AF533" s="443"/>
      <c r="AG533" s="13"/>
      <c r="AH533" s="442"/>
      <c r="AM533" s="443"/>
      <c r="AN533" s="443"/>
      <c r="AO533" s="13"/>
      <c r="AP533" s="442"/>
      <c r="AU533" s="443"/>
      <c r="AV533" s="443"/>
      <c r="AW533" s="13"/>
      <c r="AX533" s="442"/>
      <c r="BC533" s="443"/>
      <c r="BD533" s="443"/>
      <c r="BE533" s="13"/>
      <c r="BF533" s="442"/>
      <c r="BK533" s="443"/>
      <c r="BL533" s="443"/>
      <c r="BM533" s="13"/>
      <c r="BN533" s="442"/>
      <c r="BS533" s="443"/>
      <c r="BT533" s="443"/>
      <c r="BU533" s="13"/>
      <c r="BV533" s="442"/>
      <c r="CA533" s="443"/>
      <c r="CB533" s="443"/>
      <c r="CC533" s="13"/>
      <c r="CD533" s="442"/>
      <c r="CI533" s="443"/>
      <c r="CJ533" s="443"/>
      <c r="CK533" s="13"/>
      <c r="CL533" s="442"/>
      <c r="CQ533" s="443"/>
      <c r="CR533" s="443"/>
      <c r="CS533" s="13"/>
      <c r="CT533" s="442"/>
      <c r="CY533" s="443"/>
      <c r="CZ533" s="443"/>
      <c r="DA533" s="13"/>
      <c r="DB533" s="442"/>
      <c r="DG533" s="443"/>
      <c r="DH533" s="443"/>
      <c r="DI533" s="13"/>
      <c r="DJ533" s="442"/>
      <c r="DO533" s="443"/>
      <c r="DP533" s="443"/>
      <c r="DQ533" s="13"/>
      <c r="DR533" s="442"/>
      <c r="DW533" s="443"/>
      <c r="DX533" s="443"/>
      <c r="DY533" s="13"/>
      <c r="DZ533" s="442"/>
      <c r="EE533" s="443"/>
      <c r="EF533" s="443"/>
      <c r="EG533" s="13"/>
      <c r="EH533" s="442"/>
      <c r="EM533" s="443"/>
      <c r="EN533" s="443"/>
      <c r="EO533" s="13"/>
      <c r="EP533" s="442"/>
      <c r="EU533" s="443"/>
      <c r="EV533" s="443"/>
      <c r="EW533" s="13"/>
      <c r="EX533" s="442"/>
      <c r="FC533" s="443"/>
      <c r="FD533" s="443"/>
      <c r="FE533" s="13"/>
      <c r="FF533" s="442"/>
      <c r="FK533" s="443"/>
      <c r="FL533" s="443"/>
      <c r="FM533" s="13"/>
      <c r="FN533" s="442"/>
    </row>
    <row r="534" spans="2:170" ht="13">
      <c r="B534" s="442"/>
      <c r="G534" s="443"/>
      <c r="H534" s="443"/>
      <c r="I534" s="13"/>
      <c r="J534" s="442"/>
      <c r="O534" s="443"/>
      <c r="P534" s="443"/>
      <c r="Q534" s="13"/>
      <c r="R534" s="442"/>
      <c r="W534" s="443"/>
      <c r="X534" s="443"/>
      <c r="Y534" s="13"/>
      <c r="Z534" s="442"/>
      <c r="AE534" s="443"/>
      <c r="AF534" s="443"/>
      <c r="AG534" s="13"/>
      <c r="AH534" s="442"/>
      <c r="AM534" s="443"/>
      <c r="AN534" s="443"/>
      <c r="AO534" s="13"/>
      <c r="AP534" s="442"/>
      <c r="AU534" s="443"/>
      <c r="AV534" s="443"/>
      <c r="AW534" s="13"/>
      <c r="AX534" s="442"/>
      <c r="BC534" s="443"/>
      <c r="BD534" s="443"/>
      <c r="BE534" s="13"/>
      <c r="BF534" s="442"/>
      <c r="BK534" s="443"/>
      <c r="BL534" s="443"/>
      <c r="BM534" s="13"/>
      <c r="BN534" s="442"/>
      <c r="BS534" s="443"/>
      <c r="BT534" s="443"/>
      <c r="BU534" s="13"/>
      <c r="BV534" s="442"/>
      <c r="CA534" s="443"/>
      <c r="CB534" s="443"/>
      <c r="CC534" s="13"/>
      <c r="CD534" s="442"/>
      <c r="CI534" s="443"/>
      <c r="CJ534" s="443"/>
      <c r="CK534" s="13"/>
      <c r="CL534" s="442"/>
      <c r="CQ534" s="443"/>
      <c r="CR534" s="443"/>
      <c r="CS534" s="13"/>
      <c r="CT534" s="442"/>
      <c r="CY534" s="443"/>
      <c r="CZ534" s="443"/>
      <c r="DA534" s="13"/>
      <c r="DB534" s="442"/>
      <c r="DG534" s="443"/>
      <c r="DH534" s="443"/>
      <c r="DI534" s="13"/>
      <c r="DJ534" s="442"/>
      <c r="DO534" s="443"/>
      <c r="DP534" s="443"/>
      <c r="DQ534" s="13"/>
      <c r="DR534" s="442"/>
      <c r="DW534" s="443"/>
      <c r="DX534" s="443"/>
      <c r="DY534" s="13"/>
      <c r="DZ534" s="442"/>
      <c r="EE534" s="443"/>
      <c r="EF534" s="443"/>
      <c r="EG534" s="13"/>
      <c r="EH534" s="442"/>
      <c r="EM534" s="443"/>
      <c r="EN534" s="443"/>
      <c r="EO534" s="13"/>
      <c r="EP534" s="442"/>
      <c r="EU534" s="443"/>
      <c r="EV534" s="443"/>
      <c r="EW534" s="13"/>
      <c r="EX534" s="442"/>
      <c r="FC534" s="443"/>
      <c r="FD534" s="443"/>
      <c r="FE534" s="13"/>
      <c r="FF534" s="442"/>
      <c r="FK534" s="443"/>
      <c r="FL534" s="443"/>
      <c r="FM534" s="13"/>
      <c r="FN534" s="442"/>
    </row>
    <row r="535" spans="2:170" ht="13">
      <c r="B535" s="442"/>
      <c r="G535" s="443"/>
      <c r="H535" s="443"/>
      <c r="I535" s="13"/>
      <c r="J535" s="442"/>
      <c r="O535" s="443"/>
      <c r="P535" s="443"/>
      <c r="Q535" s="13"/>
      <c r="R535" s="442"/>
      <c r="W535" s="443"/>
      <c r="X535" s="443"/>
      <c r="Y535" s="13"/>
      <c r="Z535" s="442"/>
      <c r="AE535" s="443"/>
      <c r="AF535" s="443"/>
      <c r="AG535" s="13"/>
      <c r="AH535" s="442"/>
      <c r="AM535" s="443"/>
      <c r="AN535" s="443"/>
      <c r="AO535" s="13"/>
      <c r="AP535" s="442"/>
      <c r="AU535" s="443"/>
      <c r="AV535" s="443"/>
      <c r="AW535" s="13"/>
      <c r="AX535" s="442"/>
      <c r="BC535" s="443"/>
      <c r="BD535" s="443"/>
      <c r="BE535" s="13"/>
      <c r="BF535" s="442"/>
      <c r="BK535" s="443"/>
      <c r="BL535" s="443"/>
      <c r="BM535" s="13"/>
      <c r="BN535" s="442"/>
      <c r="BS535" s="443"/>
      <c r="BT535" s="443"/>
      <c r="BU535" s="13"/>
      <c r="BV535" s="442"/>
      <c r="CA535" s="443"/>
      <c r="CB535" s="443"/>
      <c r="CC535" s="13"/>
      <c r="CD535" s="442"/>
      <c r="CI535" s="443"/>
      <c r="CJ535" s="443"/>
      <c r="CK535" s="13"/>
      <c r="CL535" s="442"/>
      <c r="CQ535" s="443"/>
      <c r="CR535" s="443"/>
      <c r="CS535" s="13"/>
      <c r="CT535" s="442"/>
      <c r="CY535" s="443"/>
      <c r="CZ535" s="443"/>
      <c r="DA535" s="13"/>
      <c r="DB535" s="442"/>
      <c r="DG535" s="443"/>
      <c r="DH535" s="443"/>
      <c r="DI535" s="13"/>
      <c r="DJ535" s="442"/>
      <c r="DO535" s="443"/>
      <c r="DP535" s="443"/>
      <c r="DQ535" s="13"/>
      <c r="DR535" s="442"/>
      <c r="DW535" s="443"/>
      <c r="DX535" s="443"/>
      <c r="DY535" s="13"/>
      <c r="DZ535" s="442"/>
      <c r="EE535" s="443"/>
      <c r="EF535" s="443"/>
      <c r="EG535" s="13"/>
      <c r="EH535" s="442"/>
      <c r="EM535" s="443"/>
      <c r="EN535" s="443"/>
      <c r="EO535" s="13"/>
      <c r="EP535" s="442"/>
      <c r="EU535" s="443"/>
      <c r="EV535" s="443"/>
      <c r="EW535" s="13"/>
      <c r="EX535" s="442"/>
      <c r="FC535" s="443"/>
      <c r="FD535" s="443"/>
      <c r="FE535" s="13"/>
      <c r="FF535" s="442"/>
      <c r="FK535" s="443"/>
      <c r="FL535" s="443"/>
      <c r="FM535" s="13"/>
      <c r="FN535" s="442"/>
    </row>
    <row r="536" spans="2:170" ht="13">
      <c r="B536" s="442"/>
      <c r="G536" s="443"/>
      <c r="H536" s="443"/>
      <c r="I536" s="13"/>
      <c r="J536" s="442"/>
      <c r="O536" s="443"/>
      <c r="P536" s="443"/>
      <c r="Q536" s="13"/>
      <c r="R536" s="442"/>
      <c r="W536" s="443"/>
      <c r="X536" s="443"/>
      <c r="Y536" s="13"/>
      <c r="Z536" s="442"/>
      <c r="AE536" s="443"/>
      <c r="AF536" s="443"/>
      <c r="AG536" s="13"/>
      <c r="AH536" s="442"/>
      <c r="AM536" s="443"/>
      <c r="AN536" s="443"/>
      <c r="AO536" s="13"/>
      <c r="AP536" s="442"/>
      <c r="AU536" s="443"/>
      <c r="AV536" s="443"/>
      <c r="AW536" s="13"/>
      <c r="AX536" s="442"/>
      <c r="BC536" s="443"/>
      <c r="BD536" s="443"/>
      <c r="BE536" s="13"/>
      <c r="BF536" s="442"/>
      <c r="BK536" s="443"/>
      <c r="BL536" s="443"/>
      <c r="BM536" s="13"/>
      <c r="BN536" s="442"/>
      <c r="BS536" s="443"/>
      <c r="BT536" s="443"/>
      <c r="BU536" s="13"/>
      <c r="BV536" s="442"/>
      <c r="CA536" s="443"/>
      <c r="CB536" s="443"/>
      <c r="CC536" s="13"/>
      <c r="CD536" s="442"/>
      <c r="CI536" s="443"/>
      <c r="CJ536" s="443"/>
      <c r="CK536" s="13"/>
      <c r="CL536" s="442"/>
      <c r="CQ536" s="443"/>
      <c r="CR536" s="443"/>
      <c r="CS536" s="13"/>
      <c r="CT536" s="442"/>
      <c r="CY536" s="443"/>
      <c r="CZ536" s="443"/>
      <c r="DA536" s="13"/>
      <c r="DB536" s="442"/>
      <c r="DG536" s="443"/>
      <c r="DH536" s="443"/>
      <c r="DI536" s="13"/>
      <c r="DJ536" s="442"/>
      <c r="DO536" s="443"/>
      <c r="DP536" s="443"/>
      <c r="DQ536" s="13"/>
      <c r="DR536" s="442"/>
      <c r="DW536" s="443"/>
      <c r="DX536" s="443"/>
      <c r="DY536" s="13"/>
      <c r="DZ536" s="442"/>
      <c r="EE536" s="443"/>
      <c r="EF536" s="443"/>
      <c r="EG536" s="13"/>
      <c r="EH536" s="442"/>
      <c r="EM536" s="443"/>
      <c r="EN536" s="443"/>
      <c r="EO536" s="13"/>
      <c r="EP536" s="442"/>
      <c r="EU536" s="443"/>
      <c r="EV536" s="443"/>
      <c r="EW536" s="13"/>
      <c r="EX536" s="442"/>
      <c r="FC536" s="443"/>
      <c r="FD536" s="443"/>
      <c r="FE536" s="13"/>
      <c r="FF536" s="442"/>
      <c r="FK536" s="443"/>
      <c r="FL536" s="443"/>
      <c r="FM536" s="13"/>
      <c r="FN536" s="442"/>
    </row>
    <row r="537" spans="2:170" ht="13">
      <c r="B537" s="442"/>
      <c r="G537" s="443"/>
      <c r="H537" s="443"/>
      <c r="I537" s="13"/>
      <c r="J537" s="442"/>
      <c r="O537" s="443"/>
      <c r="P537" s="443"/>
      <c r="Q537" s="13"/>
      <c r="R537" s="442"/>
      <c r="W537" s="443"/>
      <c r="X537" s="443"/>
      <c r="Y537" s="13"/>
      <c r="Z537" s="442"/>
      <c r="AE537" s="443"/>
      <c r="AF537" s="443"/>
      <c r="AG537" s="13"/>
      <c r="AH537" s="442"/>
      <c r="AM537" s="443"/>
      <c r="AN537" s="443"/>
      <c r="AO537" s="13"/>
      <c r="AP537" s="442"/>
      <c r="AU537" s="443"/>
      <c r="AV537" s="443"/>
      <c r="AW537" s="13"/>
      <c r="AX537" s="442"/>
      <c r="BC537" s="443"/>
      <c r="BD537" s="443"/>
      <c r="BE537" s="13"/>
      <c r="BF537" s="442"/>
      <c r="BK537" s="443"/>
      <c r="BL537" s="443"/>
      <c r="BM537" s="13"/>
      <c r="BN537" s="442"/>
      <c r="BS537" s="443"/>
      <c r="BT537" s="443"/>
      <c r="BU537" s="13"/>
      <c r="BV537" s="442"/>
      <c r="CA537" s="443"/>
      <c r="CB537" s="443"/>
      <c r="CC537" s="13"/>
      <c r="CD537" s="442"/>
      <c r="CI537" s="443"/>
      <c r="CJ537" s="443"/>
      <c r="CK537" s="13"/>
      <c r="CL537" s="442"/>
      <c r="CQ537" s="443"/>
      <c r="CR537" s="443"/>
      <c r="CS537" s="13"/>
      <c r="CT537" s="442"/>
      <c r="CY537" s="443"/>
      <c r="CZ537" s="443"/>
      <c r="DA537" s="13"/>
      <c r="DB537" s="442"/>
      <c r="DG537" s="443"/>
      <c r="DH537" s="443"/>
      <c r="DI537" s="13"/>
      <c r="DJ537" s="442"/>
      <c r="DO537" s="443"/>
      <c r="DP537" s="443"/>
      <c r="DQ537" s="13"/>
      <c r="DR537" s="442"/>
      <c r="DW537" s="443"/>
      <c r="DX537" s="443"/>
      <c r="DY537" s="13"/>
      <c r="DZ537" s="442"/>
      <c r="EE537" s="443"/>
      <c r="EF537" s="443"/>
      <c r="EG537" s="13"/>
      <c r="EH537" s="442"/>
      <c r="EM537" s="443"/>
      <c r="EN537" s="443"/>
      <c r="EO537" s="13"/>
      <c r="EP537" s="442"/>
      <c r="EU537" s="443"/>
      <c r="EV537" s="443"/>
      <c r="EW537" s="13"/>
      <c r="EX537" s="442"/>
      <c r="FC537" s="443"/>
      <c r="FD537" s="443"/>
      <c r="FE537" s="13"/>
      <c r="FF537" s="442"/>
      <c r="FK537" s="443"/>
      <c r="FL537" s="443"/>
      <c r="FM537" s="13"/>
      <c r="FN537" s="442"/>
    </row>
    <row r="538" spans="2:170" ht="13">
      <c r="B538" s="442"/>
      <c r="G538" s="443"/>
      <c r="H538" s="443"/>
      <c r="I538" s="13"/>
      <c r="J538" s="442"/>
      <c r="O538" s="443"/>
      <c r="P538" s="443"/>
      <c r="Q538" s="13"/>
      <c r="R538" s="442"/>
      <c r="W538" s="443"/>
      <c r="X538" s="443"/>
      <c r="Y538" s="13"/>
      <c r="Z538" s="442"/>
      <c r="AE538" s="443"/>
      <c r="AF538" s="443"/>
      <c r="AG538" s="13"/>
      <c r="AH538" s="442"/>
      <c r="AM538" s="443"/>
      <c r="AN538" s="443"/>
      <c r="AO538" s="13"/>
      <c r="AP538" s="442"/>
      <c r="AU538" s="443"/>
      <c r="AV538" s="443"/>
      <c r="AW538" s="13"/>
      <c r="AX538" s="442"/>
      <c r="BC538" s="443"/>
      <c r="BD538" s="443"/>
      <c r="BE538" s="13"/>
      <c r="BF538" s="442"/>
      <c r="BK538" s="443"/>
      <c r="BL538" s="443"/>
      <c r="BM538" s="13"/>
      <c r="BN538" s="442"/>
      <c r="BS538" s="443"/>
      <c r="BT538" s="443"/>
      <c r="BU538" s="13"/>
      <c r="BV538" s="442"/>
      <c r="CA538" s="443"/>
      <c r="CB538" s="443"/>
      <c r="CC538" s="13"/>
      <c r="CD538" s="442"/>
      <c r="CI538" s="443"/>
      <c r="CJ538" s="443"/>
      <c r="CK538" s="13"/>
      <c r="CL538" s="442"/>
      <c r="CQ538" s="443"/>
      <c r="CR538" s="443"/>
      <c r="CS538" s="13"/>
      <c r="CT538" s="442"/>
      <c r="CY538" s="443"/>
      <c r="CZ538" s="443"/>
      <c r="DA538" s="13"/>
      <c r="DB538" s="442"/>
      <c r="DG538" s="443"/>
      <c r="DH538" s="443"/>
      <c r="DI538" s="13"/>
      <c r="DJ538" s="442"/>
      <c r="DO538" s="443"/>
      <c r="DP538" s="443"/>
      <c r="DQ538" s="13"/>
      <c r="DR538" s="442"/>
      <c r="DW538" s="443"/>
      <c r="DX538" s="443"/>
      <c r="DY538" s="13"/>
      <c r="DZ538" s="442"/>
      <c r="EE538" s="443"/>
      <c r="EF538" s="443"/>
      <c r="EG538" s="13"/>
      <c r="EH538" s="442"/>
      <c r="EM538" s="443"/>
      <c r="EN538" s="443"/>
      <c r="EO538" s="13"/>
      <c r="EP538" s="442"/>
      <c r="EU538" s="443"/>
      <c r="EV538" s="443"/>
      <c r="EW538" s="13"/>
      <c r="EX538" s="442"/>
      <c r="FC538" s="443"/>
      <c r="FD538" s="443"/>
      <c r="FE538" s="13"/>
      <c r="FF538" s="442"/>
      <c r="FK538" s="443"/>
      <c r="FL538" s="443"/>
      <c r="FM538" s="13"/>
      <c r="FN538" s="442"/>
    </row>
    <row r="539" spans="2:170" ht="13">
      <c r="B539" s="442"/>
      <c r="G539" s="443"/>
      <c r="H539" s="443"/>
      <c r="I539" s="13"/>
      <c r="J539" s="442"/>
      <c r="O539" s="443"/>
      <c r="P539" s="443"/>
      <c r="Q539" s="13"/>
      <c r="R539" s="442"/>
      <c r="W539" s="443"/>
      <c r="X539" s="443"/>
      <c r="Y539" s="13"/>
      <c r="Z539" s="442"/>
      <c r="AE539" s="443"/>
      <c r="AF539" s="443"/>
      <c r="AG539" s="13"/>
      <c r="AH539" s="442"/>
      <c r="AM539" s="443"/>
      <c r="AN539" s="443"/>
      <c r="AO539" s="13"/>
      <c r="AP539" s="442"/>
      <c r="AU539" s="443"/>
      <c r="AV539" s="443"/>
      <c r="AW539" s="13"/>
      <c r="AX539" s="442"/>
      <c r="BC539" s="443"/>
      <c r="BD539" s="443"/>
      <c r="BE539" s="13"/>
      <c r="BF539" s="442"/>
      <c r="BK539" s="443"/>
      <c r="BL539" s="443"/>
      <c r="BM539" s="13"/>
      <c r="BN539" s="442"/>
      <c r="BS539" s="443"/>
      <c r="BT539" s="443"/>
      <c r="BU539" s="13"/>
      <c r="BV539" s="442"/>
      <c r="CA539" s="443"/>
      <c r="CB539" s="443"/>
      <c r="CC539" s="13"/>
      <c r="CD539" s="442"/>
      <c r="CI539" s="443"/>
      <c r="CJ539" s="443"/>
      <c r="CK539" s="13"/>
      <c r="CL539" s="442"/>
      <c r="CQ539" s="443"/>
      <c r="CR539" s="443"/>
      <c r="CS539" s="13"/>
      <c r="CT539" s="442"/>
      <c r="CY539" s="443"/>
      <c r="CZ539" s="443"/>
      <c r="DA539" s="13"/>
      <c r="DB539" s="442"/>
      <c r="DG539" s="443"/>
      <c r="DH539" s="443"/>
      <c r="DI539" s="13"/>
      <c r="DJ539" s="442"/>
      <c r="DO539" s="443"/>
      <c r="DP539" s="443"/>
      <c r="DQ539" s="13"/>
      <c r="DR539" s="442"/>
      <c r="DW539" s="443"/>
      <c r="DX539" s="443"/>
      <c r="DY539" s="13"/>
      <c r="DZ539" s="442"/>
      <c r="EE539" s="443"/>
      <c r="EF539" s="443"/>
      <c r="EG539" s="13"/>
      <c r="EH539" s="442"/>
      <c r="EM539" s="443"/>
      <c r="EN539" s="443"/>
      <c r="EO539" s="13"/>
      <c r="EP539" s="442"/>
      <c r="EU539" s="443"/>
      <c r="EV539" s="443"/>
      <c r="EW539" s="13"/>
      <c r="EX539" s="442"/>
      <c r="FC539" s="443"/>
      <c r="FD539" s="443"/>
      <c r="FE539" s="13"/>
      <c r="FF539" s="442"/>
      <c r="FK539" s="443"/>
      <c r="FL539" s="443"/>
      <c r="FM539" s="13"/>
      <c r="FN539" s="442"/>
    </row>
    <row r="540" spans="2:170" ht="13">
      <c r="B540" s="442"/>
      <c r="G540" s="443"/>
      <c r="H540" s="443"/>
      <c r="I540" s="13"/>
      <c r="J540" s="442"/>
      <c r="O540" s="443"/>
      <c r="P540" s="443"/>
      <c r="Q540" s="13"/>
      <c r="R540" s="442"/>
      <c r="W540" s="443"/>
      <c r="X540" s="443"/>
      <c r="Y540" s="13"/>
      <c r="Z540" s="442"/>
      <c r="AE540" s="443"/>
      <c r="AF540" s="443"/>
      <c r="AG540" s="13"/>
      <c r="AH540" s="442"/>
      <c r="AM540" s="443"/>
      <c r="AN540" s="443"/>
      <c r="AO540" s="13"/>
      <c r="AP540" s="442"/>
      <c r="AU540" s="443"/>
      <c r="AV540" s="443"/>
      <c r="AW540" s="13"/>
      <c r="AX540" s="442"/>
      <c r="BC540" s="443"/>
      <c r="BD540" s="443"/>
      <c r="BE540" s="13"/>
      <c r="BF540" s="442"/>
      <c r="BK540" s="443"/>
      <c r="BL540" s="443"/>
      <c r="BM540" s="13"/>
      <c r="BN540" s="442"/>
      <c r="BS540" s="443"/>
      <c r="BT540" s="443"/>
      <c r="BU540" s="13"/>
      <c r="BV540" s="442"/>
      <c r="CA540" s="443"/>
      <c r="CB540" s="443"/>
      <c r="CC540" s="13"/>
      <c r="CD540" s="442"/>
      <c r="CI540" s="443"/>
      <c r="CJ540" s="443"/>
      <c r="CK540" s="13"/>
      <c r="CL540" s="442"/>
      <c r="CQ540" s="443"/>
      <c r="CR540" s="443"/>
      <c r="CS540" s="13"/>
      <c r="CT540" s="442"/>
      <c r="CY540" s="443"/>
      <c r="CZ540" s="443"/>
      <c r="DA540" s="13"/>
      <c r="DB540" s="442"/>
      <c r="DG540" s="443"/>
      <c r="DH540" s="443"/>
      <c r="DI540" s="13"/>
      <c r="DJ540" s="442"/>
      <c r="DO540" s="443"/>
      <c r="DP540" s="443"/>
      <c r="DQ540" s="13"/>
      <c r="DR540" s="442"/>
      <c r="DW540" s="443"/>
      <c r="DX540" s="443"/>
      <c r="DY540" s="13"/>
      <c r="DZ540" s="442"/>
      <c r="EE540" s="443"/>
      <c r="EF540" s="443"/>
      <c r="EG540" s="13"/>
      <c r="EH540" s="442"/>
      <c r="EM540" s="443"/>
      <c r="EN540" s="443"/>
      <c r="EO540" s="13"/>
      <c r="EP540" s="442"/>
      <c r="EU540" s="443"/>
      <c r="EV540" s="443"/>
      <c r="EW540" s="13"/>
      <c r="EX540" s="442"/>
      <c r="FC540" s="443"/>
      <c r="FD540" s="443"/>
      <c r="FE540" s="13"/>
      <c r="FF540" s="442"/>
      <c r="FK540" s="443"/>
      <c r="FL540" s="443"/>
      <c r="FM540" s="13"/>
      <c r="FN540" s="442"/>
    </row>
    <row r="541" spans="2:170" ht="13">
      <c r="B541" s="442"/>
      <c r="G541" s="443"/>
      <c r="H541" s="443"/>
      <c r="I541" s="13"/>
      <c r="J541" s="442"/>
      <c r="O541" s="443"/>
      <c r="P541" s="443"/>
      <c r="Q541" s="13"/>
      <c r="R541" s="442"/>
      <c r="W541" s="443"/>
      <c r="X541" s="443"/>
      <c r="Y541" s="13"/>
      <c r="Z541" s="442"/>
      <c r="AE541" s="443"/>
      <c r="AF541" s="443"/>
      <c r="AG541" s="13"/>
      <c r="AH541" s="442"/>
      <c r="AM541" s="443"/>
      <c r="AN541" s="443"/>
      <c r="AO541" s="13"/>
      <c r="AP541" s="442"/>
      <c r="AU541" s="443"/>
      <c r="AV541" s="443"/>
      <c r="AW541" s="13"/>
      <c r="AX541" s="442"/>
      <c r="BC541" s="443"/>
      <c r="BD541" s="443"/>
      <c r="BE541" s="13"/>
      <c r="BF541" s="442"/>
      <c r="BK541" s="443"/>
      <c r="BL541" s="443"/>
      <c r="BM541" s="13"/>
      <c r="BN541" s="442"/>
      <c r="BS541" s="443"/>
      <c r="BT541" s="443"/>
      <c r="BU541" s="13"/>
      <c r="BV541" s="442"/>
      <c r="CA541" s="443"/>
      <c r="CB541" s="443"/>
      <c r="CC541" s="13"/>
      <c r="CD541" s="442"/>
      <c r="CI541" s="443"/>
      <c r="CJ541" s="443"/>
      <c r="CK541" s="13"/>
      <c r="CL541" s="442"/>
      <c r="CQ541" s="443"/>
      <c r="CR541" s="443"/>
      <c r="CS541" s="13"/>
      <c r="CT541" s="442"/>
      <c r="CY541" s="443"/>
      <c r="CZ541" s="443"/>
      <c r="DA541" s="13"/>
      <c r="DB541" s="442"/>
      <c r="DG541" s="443"/>
      <c r="DH541" s="443"/>
      <c r="DI541" s="13"/>
      <c r="DJ541" s="442"/>
      <c r="DO541" s="443"/>
      <c r="DP541" s="443"/>
      <c r="DQ541" s="13"/>
      <c r="DR541" s="442"/>
      <c r="DW541" s="443"/>
      <c r="DX541" s="443"/>
      <c r="DY541" s="13"/>
      <c r="DZ541" s="442"/>
      <c r="EE541" s="443"/>
      <c r="EF541" s="443"/>
      <c r="EG541" s="13"/>
      <c r="EH541" s="442"/>
      <c r="EM541" s="443"/>
      <c r="EN541" s="443"/>
      <c r="EO541" s="13"/>
      <c r="EP541" s="442"/>
      <c r="EU541" s="443"/>
      <c r="EV541" s="443"/>
      <c r="EW541" s="13"/>
      <c r="EX541" s="442"/>
      <c r="FC541" s="443"/>
      <c r="FD541" s="443"/>
      <c r="FE541" s="13"/>
      <c r="FF541" s="442"/>
      <c r="FK541" s="443"/>
      <c r="FL541" s="443"/>
      <c r="FM541" s="13"/>
      <c r="FN541" s="442"/>
    </row>
    <row r="542" spans="2:170" ht="13">
      <c r="B542" s="442"/>
      <c r="G542" s="443"/>
      <c r="H542" s="443"/>
      <c r="I542" s="13"/>
      <c r="J542" s="442"/>
      <c r="O542" s="443"/>
      <c r="P542" s="443"/>
      <c r="Q542" s="13"/>
      <c r="R542" s="442"/>
      <c r="W542" s="443"/>
      <c r="X542" s="443"/>
      <c r="Y542" s="13"/>
      <c r="Z542" s="442"/>
      <c r="AE542" s="443"/>
      <c r="AF542" s="443"/>
      <c r="AG542" s="13"/>
      <c r="AH542" s="442"/>
      <c r="AM542" s="443"/>
      <c r="AN542" s="443"/>
      <c r="AO542" s="13"/>
      <c r="AP542" s="442"/>
      <c r="AU542" s="443"/>
      <c r="AV542" s="443"/>
      <c r="AW542" s="13"/>
      <c r="AX542" s="442"/>
      <c r="BC542" s="443"/>
      <c r="BD542" s="443"/>
      <c r="BE542" s="13"/>
      <c r="BF542" s="442"/>
      <c r="BK542" s="443"/>
      <c r="BL542" s="443"/>
      <c r="BM542" s="13"/>
      <c r="BN542" s="442"/>
      <c r="BS542" s="443"/>
      <c r="BT542" s="443"/>
      <c r="BU542" s="13"/>
      <c r="BV542" s="442"/>
      <c r="CA542" s="443"/>
      <c r="CB542" s="443"/>
      <c r="CC542" s="13"/>
      <c r="CD542" s="442"/>
      <c r="CI542" s="443"/>
      <c r="CJ542" s="443"/>
      <c r="CK542" s="13"/>
      <c r="CL542" s="442"/>
      <c r="CQ542" s="443"/>
      <c r="CR542" s="443"/>
      <c r="CS542" s="13"/>
      <c r="CT542" s="442"/>
      <c r="CY542" s="443"/>
      <c r="CZ542" s="443"/>
      <c r="DA542" s="13"/>
      <c r="DB542" s="442"/>
      <c r="DG542" s="443"/>
      <c r="DH542" s="443"/>
      <c r="DI542" s="13"/>
      <c r="DJ542" s="442"/>
      <c r="DO542" s="443"/>
      <c r="DP542" s="443"/>
      <c r="DQ542" s="13"/>
      <c r="DR542" s="442"/>
      <c r="DW542" s="443"/>
      <c r="DX542" s="443"/>
      <c r="DY542" s="13"/>
      <c r="DZ542" s="442"/>
      <c r="EE542" s="443"/>
      <c r="EF542" s="443"/>
      <c r="EG542" s="13"/>
      <c r="EH542" s="442"/>
      <c r="EM542" s="443"/>
      <c r="EN542" s="443"/>
      <c r="EO542" s="13"/>
      <c r="EP542" s="442"/>
      <c r="EU542" s="443"/>
      <c r="EV542" s="443"/>
      <c r="EW542" s="13"/>
      <c r="EX542" s="442"/>
      <c r="FC542" s="443"/>
      <c r="FD542" s="443"/>
      <c r="FE542" s="13"/>
      <c r="FF542" s="442"/>
      <c r="FK542" s="443"/>
      <c r="FL542" s="443"/>
      <c r="FM542" s="13"/>
      <c r="FN542" s="442"/>
    </row>
    <row r="543" spans="2:170" ht="13">
      <c r="B543" s="442"/>
      <c r="G543" s="443"/>
      <c r="H543" s="443"/>
      <c r="I543" s="13"/>
      <c r="J543" s="442"/>
      <c r="O543" s="443"/>
      <c r="P543" s="443"/>
      <c r="Q543" s="13"/>
      <c r="R543" s="442"/>
      <c r="W543" s="443"/>
      <c r="X543" s="443"/>
      <c r="Y543" s="13"/>
      <c r="Z543" s="442"/>
      <c r="AE543" s="443"/>
      <c r="AF543" s="443"/>
      <c r="AG543" s="13"/>
      <c r="AH543" s="442"/>
      <c r="AM543" s="443"/>
      <c r="AN543" s="443"/>
      <c r="AO543" s="13"/>
      <c r="AP543" s="442"/>
      <c r="AU543" s="443"/>
      <c r="AV543" s="443"/>
      <c r="AW543" s="13"/>
      <c r="AX543" s="442"/>
      <c r="BC543" s="443"/>
      <c r="BD543" s="443"/>
      <c r="BE543" s="13"/>
      <c r="BF543" s="442"/>
      <c r="BK543" s="443"/>
      <c r="BL543" s="443"/>
      <c r="BM543" s="13"/>
      <c r="BN543" s="442"/>
      <c r="BS543" s="443"/>
      <c r="BT543" s="443"/>
      <c r="BU543" s="13"/>
      <c r="BV543" s="442"/>
      <c r="CA543" s="443"/>
      <c r="CB543" s="443"/>
      <c r="CC543" s="13"/>
      <c r="CD543" s="442"/>
      <c r="CI543" s="443"/>
      <c r="CJ543" s="443"/>
      <c r="CK543" s="13"/>
      <c r="CL543" s="442"/>
      <c r="CQ543" s="443"/>
      <c r="CR543" s="443"/>
      <c r="CS543" s="13"/>
      <c r="CT543" s="442"/>
      <c r="CY543" s="443"/>
      <c r="CZ543" s="443"/>
      <c r="DA543" s="13"/>
      <c r="DB543" s="442"/>
      <c r="DG543" s="443"/>
      <c r="DH543" s="443"/>
      <c r="DI543" s="13"/>
      <c r="DJ543" s="442"/>
      <c r="DO543" s="443"/>
      <c r="DP543" s="443"/>
      <c r="DQ543" s="13"/>
      <c r="DR543" s="442"/>
      <c r="DW543" s="443"/>
      <c r="DX543" s="443"/>
      <c r="DY543" s="13"/>
      <c r="DZ543" s="442"/>
      <c r="EE543" s="443"/>
      <c r="EF543" s="443"/>
      <c r="EG543" s="13"/>
      <c r="EH543" s="442"/>
      <c r="EM543" s="443"/>
      <c r="EN543" s="443"/>
      <c r="EO543" s="13"/>
      <c r="EP543" s="442"/>
      <c r="EU543" s="443"/>
      <c r="EV543" s="443"/>
      <c r="EW543" s="13"/>
      <c r="EX543" s="442"/>
      <c r="FC543" s="443"/>
      <c r="FD543" s="443"/>
      <c r="FE543" s="13"/>
      <c r="FF543" s="442"/>
      <c r="FK543" s="443"/>
      <c r="FL543" s="443"/>
      <c r="FM543" s="13"/>
      <c r="FN543" s="442"/>
    </row>
    <row r="544" spans="2:170" ht="13">
      <c r="B544" s="442"/>
      <c r="G544" s="443"/>
      <c r="H544" s="443"/>
      <c r="I544" s="13"/>
      <c r="J544" s="442"/>
      <c r="O544" s="443"/>
      <c r="P544" s="443"/>
      <c r="Q544" s="13"/>
      <c r="R544" s="442"/>
      <c r="W544" s="443"/>
      <c r="X544" s="443"/>
      <c r="Y544" s="13"/>
      <c r="Z544" s="442"/>
      <c r="AE544" s="443"/>
      <c r="AF544" s="443"/>
      <c r="AG544" s="13"/>
      <c r="AH544" s="442"/>
      <c r="AM544" s="443"/>
      <c r="AN544" s="443"/>
      <c r="AO544" s="13"/>
      <c r="AP544" s="442"/>
      <c r="AU544" s="443"/>
      <c r="AV544" s="443"/>
      <c r="AW544" s="13"/>
      <c r="AX544" s="442"/>
      <c r="BC544" s="443"/>
      <c r="BD544" s="443"/>
      <c r="BE544" s="13"/>
      <c r="BF544" s="442"/>
      <c r="BK544" s="443"/>
      <c r="BL544" s="443"/>
      <c r="BM544" s="13"/>
      <c r="BN544" s="442"/>
      <c r="BS544" s="443"/>
      <c r="BT544" s="443"/>
      <c r="BU544" s="13"/>
      <c r="BV544" s="442"/>
      <c r="CA544" s="443"/>
      <c r="CB544" s="443"/>
      <c r="CC544" s="13"/>
      <c r="CD544" s="442"/>
      <c r="CI544" s="443"/>
      <c r="CJ544" s="443"/>
      <c r="CK544" s="13"/>
      <c r="CL544" s="442"/>
      <c r="CQ544" s="443"/>
      <c r="CR544" s="443"/>
      <c r="CS544" s="13"/>
      <c r="CT544" s="442"/>
      <c r="CY544" s="443"/>
      <c r="CZ544" s="443"/>
      <c r="DA544" s="13"/>
      <c r="DB544" s="442"/>
      <c r="DG544" s="443"/>
      <c r="DH544" s="443"/>
      <c r="DI544" s="13"/>
      <c r="DJ544" s="442"/>
      <c r="DO544" s="443"/>
      <c r="DP544" s="443"/>
      <c r="DQ544" s="13"/>
      <c r="DR544" s="442"/>
      <c r="DW544" s="443"/>
      <c r="DX544" s="443"/>
      <c r="DY544" s="13"/>
      <c r="DZ544" s="442"/>
      <c r="EE544" s="443"/>
      <c r="EF544" s="443"/>
      <c r="EG544" s="13"/>
      <c r="EH544" s="442"/>
      <c r="EM544" s="443"/>
      <c r="EN544" s="443"/>
      <c r="EO544" s="13"/>
      <c r="EP544" s="442"/>
      <c r="EU544" s="443"/>
      <c r="EV544" s="443"/>
      <c r="EW544" s="13"/>
      <c r="EX544" s="442"/>
      <c r="FC544" s="443"/>
      <c r="FD544" s="443"/>
      <c r="FE544" s="13"/>
      <c r="FF544" s="442"/>
      <c r="FK544" s="443"/>
      <c r="FL544" s="443"/>
      <c r="FM544" s="13"/>
      <c r="FN544" s="442"/>
    </row>
    <row r="545" spans="2:170" ht="13">
      <c r="B545" s="442"/>
      <c r="G545" s="443"/>
      <c r="H545" s="443"/>
      <c r="I545" s="13"/>
      <c r="J545" s="442"/>
      <c r="O545" s="443"/>
      <c r="P545" s="443"/>
      <c r="Q545" s="13"/>
      <c r="R545" s="442"/>
      <c r="W545" s="443"/>
      <c r="X545" s="443"/>
      <c r="Y545" s="13"/>
      <c r="Z545" s="442"/>
      <c r="AE545" s="443"/>
      <c r="AF545" s="443"/>
      <c r="AG545" s="13"/>
      <c r="AH545" s="442"/>
      <c r="AM545" s="443"/>
      <c r="AN545" s="443"/>
      <c r="AO545" s="13"/>
      <c r="AP545" s="442"/>
      <c r="AU545" s="443"/>
      <c r="AV545" s="443"/>
      <c r="AW545" s="13"/>
      <c r="AX545" s="442"/>
      <c r="BC545" s="443"/>
      <c r="BD545" s="443"/>
      <c r="BE545" s="13"/>
      <c r="BF545" s="442"/>
      <c r="BK545" s="443"/>
      <c r="BL545" s="443"/>
      <c r="BM545" s="13"/>
      <c r="BN545" s="442"/>
      <c r="BS545" s="443"/>
      <c r="BT545" s="443"/>
      <c r="BU545" s="13"/>
      <c r="BV545" s="442"/>
      <c r="CA545" s="443"/>
      <c r="CB545" s="443"/>
      <c r="CC545" s="13"/>
      <c r="CD545" s="442"/>
      <c r="CI545" s="443"/>
      <c r="CJ545" s="443"/>
      <c r="CK545" s="13"/>
      <c r="CL545" s="442"/>
      <c r="CQ545" s="443"/>
      <c r="CR545" s="443"/>
      <c r="CS545" s="13"/>
      <c r="CT545" s="442"/>
      <c r="CY545" s="443"/>
      <c r="CZ545" s="443"/>
      <c r="DA545" s="13"/>
      <c r="DB545" s="442"/>
      <c r="DG545" s="443"/>
      <c r="DH545" s="443"/>
      <c r="DI545" s="13"/>
      <c r="DJ545" s="442"/>
      <c r="DO545" s="443"/>
      <c r="DP545" s="443"/>
      <c r="DQ545" s="13"/>
      <c r="DR545" s="442"/>
      <c r="DW545" s="443"/>
      <c r="DX545" s="443"/>
      <c r="DY545" s="13"/>
      <c r="DZ545" s="442"/>
      <c r="EE545" s="443"/>
      <c r="EF545" s="443"/>
      <c r="EG545" s="13"/>
      <c r="EH545" s="442"/>
      <c r="EM545" s="443"/>
      <c r="EN545" s="443"/>
      <c r="EO545" s="13"/>
      <c r="EP545" s="442"/>
      <c r="EU545" s="443"/>
      <c r="EV545" s="443"/>
      <c r="EW545" s="13"/>
      <c r="EX545" s="442"/>
      <c r="FC545" s="443"/>
      <c r="FD545" s="443"/>
      <c r="FE545" s="13"/>
      <c r="FF545" s="442"/>
      <c r="FK545" s="443"/>
      <c r="FL545" s="443"/>
      <c r="FM545" s="13"/>
      <c r="FN545" s="442"/>
    </row>
    <row r="546" spans="2:170" ht="13">
      <c r="B546" s="442"/>
      <c r="G546" s="443"/>
      <c r="H546" s="443"/>
      <c r="I546" s="13"/>
      <c r="J546" s="442"/>
      <c r="O546" s="443"/>
      <c r="P546" s="443"/>
      <c r="Q546" s="13"/>
      <c r="R546" s="442"/>
      <c r="W546" s="443"/>
      <c r="X546" s="443"/>
      <c r="Y546" s="13"/>
      <c r="Z546" s="442"/>
      <c r="AE546" s="443"/>
      <c r="AF546" s="443"/>
      <c r="AG546" s="13"/>
      <c r="AH546" s="442"/>
      <c r="AM546" s="443"/>
      <c r="AN546" s="443"/>
      <c r="AO546" s="13"/>
      <c r="AP546" s="442"/>
      <c r="AU546" s="443"/>
      <c r="AV546" s="443"/>
      <c r="AW546" s="13"/>
      <c r="AX546" s="442"/>
      <c r="BC546" s="443"/>
      <c r="BD546" s="443"/>
      <c r="BE546" s="13"/>
      <c r="BF546" s="442"/>
      <c r="BK546" s="443"/>
      <c r="BL546" s="443"/>
      <c r="BM546" s="13"/>
      <c r="BN546" s="442"/>
      <c r="BS546" s="443"/>
      <c r="BT546" s="443"/>
      <c r="BU546" s="13"/>
      <c r="BV546" s="442"/>
      <c r="CA546" s="443"/>
      <c r="CB546" s="443"/>
      <c r="CC546" s="13"/>
      <c r="CD546" s="442"/>
      <c r="CI546" s="443"/>
      <c r="CJ546" s="443"/>
      <c r="CK546" s="13"/>
      <c r="CL546" s="442"/>
      <c r="CQ546" s="443"/>
      <c r="CR546" s="443"/>
      <c r="CS546" s="13"/>
      <c r="CT546" s="442"/>
      <c r="CY546" s="443"/>
      <c r="CZ546" s="443"/>
      <c r="DA546" s="13"/>
      <c r="DB546" s="442"/>
      <c r="DG546" s="443"/>
      <c r="DH546" s="443"/>
      <c r="DI546" s="13"/>
      <c r="DJ546" s="442"/>
      <c r="DO546" s="443"/>
      <c r="DP546" s="443"/>
      <c r="DQ546" s="13"/>
      <c r="DR546" s="442"/>
      <c r="DW546" s="443"/>
      <c r="DX546" s="443"/>
      <c r="DY546" s="13"/>
      <c r="DZ546" s="442"/>
      <c r="EE546" s="443"/>
      <c r="EF546" s="443"/>
      <c r="EG546" s="13"/>
      <c r="EH546" s="442"/>
      <c r="EM546" s="443"/>
      <c r="EN546" s="443"/>
      <c r="EO546" s="13"/>
      <c r="EP546" s="442"/>
      <c r="EU546" s="443"/>
      <c r="EV546" s="443"/>
      <c r="EW546" s="13"/>
      <c r="EX546" s="442"/>
      <c r="FC546" s="443"/>
      <c r="FD546" s="443"/>
      <c r="FE546" s="13"/>
      <c r="FF546" s="442"/>
      <c r="FK546" s="443"/>
      <c r="FL546" s="443"/>
      <c r="FM546" s="13"/>
      <c r="FN546" s="442"/>
    </row>
    <row r="547" spans="2:170" ht="13">
      <c r="B547" s="442"/>
      <c r="G547" s="443"/>
      <c r="H547" s="443"/>
      <c r="I547" s="13"/>
      <c r="J547" s="442"/>
      <c r="O547" s="443"/>
      <c r="P547" s="443"/>
      <c r="Q547" s="13"/>
      <c r="R547" s="442"/>
      <c r="W547" s="443"/>
      <c r="X547" s="443"/>
      <c r="Y547" s="13"/>
      <c r="Z547" s="442"/>
      <c r="AE547" s="443"/>
      <c r="AF547" s="443"/>
      <c r="AG547" s="13"/>
      <c r="AH547" s="442"/>
      <c r="AM547" s="443"/>
      <c r="AN547" s="443"/>
      <c r="AO547" s="13"/>
      <c r="AP547" s="442"/>
      <c r="AU547" s="443"/>
      <c r="AV547" s="443"/>
      <c r="AW547" s="13"/>
      <c r="AX547" s="442"/>
      <c r="BC547" s="443"/>
      <c r="BD547" s="443"/>
      <c r="BE547" s="13"/>
      <c r="BF547" s="442"/>
      <c r="BK547" s="443"/>
      <c r="BL547" s="443"/>
      <c r="BM547" s="13"/>
      <c r="BN547" s="442"/>
      <c r="BS547" s="443"/>
      <c r="BT547" s="443"/>
      <c r="BU547" s="13"/>
      <c r="BV547" s="442"/>
      <c r="CA547" s="443"/>
      <c r="CB547" s="443"/>
      <c r="CC547" s="13"/>
      <c r="CD547" s="442"/>
      <c r="CI547" s="443"/>
      <c r="CJ547" s="443"/>
      <c r="CK547" s="13"/>
      <c r="CL547" s="442"/>
      <c r="CQ547" s="443"/>
      <c r="CR547" s="443"/>
      <c r="CS547" s="13"/>
      <c r="CT547" s="442"/>
      <c r="CY547" s="443"/>
      <c r="CZ547" s="443"/>
      <c r="DA547" s="13"/>
      <c r="DB547" s="442"/>
      <c r="DG547" s="443"/>
      <c r="DH547" s="443"/>
      <c r="DI547" s="13"/>
      <c r="DJ547" s="442"/>
      <c r="DO547" s="443"/>
      <c r="DP547" s="443"/>
      <c r="DQ547" s="13"/>
      <c r="DR547" s="442"/>
      <c r="DW547" s="443"/>
      <c r="DX547" s="443"/>
      <c r="DY547" s="13"/>
      <c r="DZ547" s="442"/>
      <c r="EE547" s="443"/>
      <c r="EF547" s="443"/>
      <c r="EG547" s="13"/>
      <c r="EH547" s="442"/>
      <c r="EM547" s="443"/>
      <c r="EN547" s="443"/>
      <c r="EO547" s="13"/>
      <c r="EP547" s="442"/>
      <c r="EU547" s="443"/>
      <c r="EV547" s="443"/>
      <c r="EW547" s="13"/>
      <c r="EX547" s="442"/>
      <c r="FC547" s="443"/>
      <c r="FD547" s="443"/>
      <c r="FE547" s="13"/>
      <c r="FF547" s="442"/>
      <c r="FK547" s="443"/>
      <c r="FL547" s="443"/>
      <c r="FM547" s="13"/>
      <c r="FN547" s="442"/>
    </row>
    <row r="548" spans="2:170" ht="13">
      <c r="B548" s="442"/>
      <c r="G548" s="443"/>
      <c r="H548" s="443"/>
      <c r="I548" s="13"/>
      <c r="J548" s="442"/>
      <c r="O548" s="443"/>
      <c r="P548" s="443"/>
      <c r="Q548" s="13"/>
      <c r="R548" s="442"/>
      <c r="W548" s="443"/>
      <c r="X548" s="443"/>
      <c r="Y548" s="13"/>
      <c r="Z548" s="442"/>
      <c r="AE548" s="443"/>
      <c r="AF548" s="443"/>
      <c r="AG548" s="13"/>
      <c r="AH548" s="442"/>
      <c r="AM548" s="443"/>
      <c r="AN548" s="443"/>
      <c r="AO548" s="13"/>
      <c r="AP548" s="442"/>
      <c r="AU548" s="443"/>
      <c r="AV548" s="443"/>
      <c r="AW548" s="13"/>
      <c r="AX548" s="442"/>
      <c r="BC548" s="443"/>
      <c r="BD548" s="443"/>
      <c r="BE548" s="13"/>
      <c r="BF548" s="442"/>
      <c r="BK548" s="443"/>
      <c r="BL548" s="443"/>
      <c r="BM548" s="13"/>
      <c r="BN548" s="442"/>
      <c r="BS548" s="443"/>
      <c r="BT548" s="443"/>
      <c r="BU548" s="13"/>
      <c r="BV548" s="442"/>
      <c r="CA548" s="443"/>
      <c r="CB548" s="443"/>
      <c r="CC548" s="13"/>
      <c r="CD548" s="442"/>
      <c r="CI548" s="443"/>
      <c r="CJ548" s="443"/>
      <c r="CK548" s="13"/>
      <c r="CL548" s="442"/>
      <c r="CQ548" s="443"/>
      <c r="CR548" s="443"/>
      <c r="CS548" s="13"/>
      <c r="CT548" s="442"/>
      <c r="CY548" s="443"/>
      <c r="CZ548" s="443"/>
      <c r="DA548" s="13"/>
      <c r="DB548" s="442"/>
      <c r="DG548" s="443"/>
      <c r="DH548" s="443"/>
      <c r="DI548" s="13"/>
      <c r="DJ548" s="442"/>
      <c r="DO548" s="443"/>
      <c r="DP548" s="443"/>
      <c r="DQ548" s="13"/>
      <c r="DR548" s="442"/>
      <c r="DW548" s="443"/>
      <c r="DX548" s="443"/>
      <c r="DY548" s="13"/>
      <c r="DZ548" s="442"/>
      <c r="EE548" s="443"/>
      <c r="EF548" s="443"/>
      <c r="EG548" s="13"/>
      <c r="EH548" s="442"/>
      <c r="EM548" s="443"/>
      <c r="EN548" s="443"/>
      <c r="EO548" s="13"/>
      <c r="EP548" s="442"/>
      <c r="EU548" s="443"/>
      <c r="EV548" s="443"/>
      <c r="EW548" s="13"/>
      <c r="EX548" s="442"/>
      <c r="FC548" s="443"/>
      <c r="FD548" s="443"/>
      <c r="FE548" s="13"/>
      <c r="FF548" s="442"/>
      <c r="FK548" s="443"/>
      <c r="FL548" s="443"/>
      <c r="FM548" s="13"/>
      <c r="FN548" s="442"/>
    </row>
    <row r="549" spans="2:170" ht="13">
      <c r="B549" s="442"/>
      <c r="G549" s="443"/>
      <c r="H549" s="443"/>
      <c r="I549" s="13"/>
      <c r="J549" s="442"/>
      <c r="O549" s="443"/>
      <c r="P549" s="443"/>
      <c r="Q549" s="13"/>
      <c r="R549" s="442"/>
      <c r="W549" s="443"/>
      <c r="X549" s="443"/>
      <c r="Y549" s="13"/>
      <c r="Z549" s="442"/>
      <c r="AE549" s="443"/>
      <c r="AF549" s="443"/>
      <c r="AG549" s="13"/>
      <c r="AH549" s="442"/>
      <c r="AM549" s="443"/>
      <c r="AN549" s="443"/>
      <c r="AO549" s="13"/>
      <c r="AP549" s="442"/>
      <c r="AU549" s="443"/>
      <c r="AV549" s="443"/>
      <c r="AW549" s="13"/>
      <c r="AX549" s="442"/>
      <c r="BC549" s="443"/>
      <c r="BD549" s="443"/>
      <c r="BE549" s="13"/>
      <c r="BF549" s="442"/>
      <c r="BK549" s="443"/>
      <c r="BL549" s="443"/>
      <c r="BM549" s="13"/>
      <c r="BN549" s="442"/>
      <c r="BS549" s="443"/>
      <c r="BT549" s="443"/>
      <c r="BU549" s="13"/>
      <c r="BV549" s="442"/>
      <c r="CA549" s="443"/>
      <c r="CB549" s="443"/>
      <c r="CC549" s="13"/>
      <c r="CD549" s="442"/>
      <c r="CI549" s="443"/>
      <c r="CJ549" s="443"/>
      <c r="CK549" s="13"/>
      <c r="CL549" s="442"/>
      <c r="CQ549" s="443"/>
      <c r="CR549" s="443"/>
      <c r="CS549" s="13"/>
      <c r="CT549" s="442"/>
      <c r="CY549" s="443"/>
      <c r="CZ549" s="443"/>
      <c r="DA549" s="13"/>
      <c r="DB549" s="442"/>
      <c r="DG549" s="443"/>
      <c r="DH549" s="443"/>
      <c r="DI549" s="13"/>
      <c r="DJ549" s="442"/>
      <c r="DO549" s="443"/>
      <c r="DP549" s="443"/>
      <c r="DQ549" s="13"/>
      <c r="DR549" s="442"/>
      <c r="DW549" s="443"/>
      <c r="DX549" s="443"/>
      <c r="DY549" s="13"/>
      <c r="DZ549" s="442"/>
      <c r="EE549" s="443"/>
      <c r="EF549" s="443"/>
      <c r="EG549" s="13"/>
      <c r="EH549" s="442"/>
      <c r="EM549" s="443"/>
      <c r="EN549" s="443"/>
      <c r="EO549" s="13"/>
      <c r="EP549" s="442"/>
      <c r="EU549" s="443"/>
      <c r="EV549" s="443"/>
      <c r="EW549" s="13"/>
      <c r="EX549" s="442"/>
      <c r="FC549" s="443"/>
      <c r="FD549" s="443"/>
      <c r="FE549" s="13"/>
      <c r="FF549" s="442"/>
      <c r="FK549" s="443"/>
      <c r="FL549" s="443"/>
      <c r="FM549" s="13"/>
      <c r="FN549" s="442"/>
    </row>
    <row r="550" spans="2:170" ht="13">
      <c r="B550" s="442"/>
      <c r="G550" s="443"/>
      <c r="H550" s="443"/>
      <c r="I550" s="13"/>
      <c r="J550" s="442"/>
      <c r="O550" s="443"/>
      <c r="P550" s="443"/>
      <c r="Q550" s="13"/>
      <c r="R550" s="442"/>
      <c r="W550" s="443"/>
      <c r="X550" s="443"/>
      <c r="Y550" s="13"/>
      <c r="Z550" s="442"/>
      <c r="AE550" s="443"/>
      <c r="AF550" s="443"/>
      <c r="AG550" s="13"/>
      <c r="AH550" s="442"/>
      <c r="AM550" s="443"/>
      <c r="AN550" s="443"/>
      <c r="AO550" s="13"/>
      <c r="AP550" s="442"/>
      <c r="AU550" s="443"/>
      <c r="AV550" s="443"/>
      <c r="AW550" s="13"/>
      <c r="AX550" s="442"/>
      <c r="BC550" s="443"/>
      <c r="BD550" s="443"/>
      <c r="BE550" s="13"/>
      <c r="BF550" s="442"/>
      <c r="BK550" s="443"/>
      <c r="BL550" s="443"/>
      <c r="BM550" s="13"/>
      <c r="BN550" s="442"/>
      <c r="BS550" s="443"/>
      <c r="BT550" s="443"/>
      <c r="BU550" s="13"/>
      <c r="BV550" s="442"/>
      <c r="CA550" s="443"/>
      <c r="CB550" s="443"/>
      <c r="CC550" s="13"/>
      <c r="CD550" s="442"/>
      <c r="CI550" s="443"/>
      <c r="CJ550" s="443"/>
      <c r="CK550" s="13"/>
      <c r="CL550" s="442"/>
      <c r="CQ550" s="443"/>
      <c r="CR550" s="443"/>
      <c r="CS550" s="13"/>
      <c r="CT550" s="442"/>
      <c r="CY550" s="443"/>
      <c r="CZ550" s="443"/>
      <c r="DA550" s="13"/>
      <c r="DB550" s="442"/>
      <c r="DG550" s="443"/>
      <c r="DH550" s="443"/>
      <c r="DI550" s="13"/>
      <c r="DJ550" s="442"/>
      <c r="DO550" s="443"/>
      <c r="DP550" s="443"/>
      <c r="DQ550" s="13"/>
      <c r="DR550" s="442"/>
      <c r="DW550" s="443"/>
      <c r="DX550" s="443"/>
      <c r="DY550" s="13"/>
      <c r="DZ550" s="442"/>
      <c r="EE550" s="443"/>
      <c r="EF550" s="443"/>
      <c r="EG550" s="13"/>
      <c r="EH550" s="442"/>
      <c r="EM550" s="443"/>
      <c r="EN550" s="443"/>
      <c r="EO550" s="13"/>
      <c r="EP550" s="442"/>
      <c r="EU550" s="443"/>
      <c r="EV550" s="443"/>
      <c r="EW550" s="13"/>
      <c r="EX550" s="442"/>
      <c r="FC550" s="443"/>
      <c r="FD550" s="443"/>
      <c r="FE550" s="13"/>
      <c r="FF550" s="442"/>
      <c r="FK550" s="443"/>
      <c r="FL550" s="443"/>
      <c r="FM550" s="13"/>
      <c r="FN550" s="442"/>
    </row>
    <row r="551" spans="2:170" ht="13">
      <c r="B551" s="442"/>
      <c r="G551" s="443"/>
      <c r="H551" s="443"/>
      <c r="I551" s="13"/>
      <c r="J551" s="442"/>
      <c r="O551" s="443"/>
      <c r="P551" s="443"/>
      <c r="Q551" s="13"/>
      <c r="R551" s="442"/>
      <c r="W551" s="443"/>
      <c r="X551" s="443"/>
      <c r="Y551" s="13"/>
      <c r="Z551" s="442"/>
      <c r="AE551" s="443"/>
      <c r="AF551" s="443"/>
      <c r="AG551" s="13"/>
      <c r="AH551" s="442"/>
      <c r="AM551" s="443"/>
      <c r="AN551" s="443"/>
      <c r="AO551" s="13"/>
      <c r="AP551" s="442"/>
      <c r="AU551" s="443"/>
      <c r="AV551" s="443"/>
      <c r="AW551" s="13"/>
      <c r="AX551" s="442"/>
      <c r="BC551" s="443"/>
      <c r="BD551" s="443"/>
      <c r="BE551" s="13"/>
      <c r="BF551" s="442"/>
      <c r="BK551" s="443"/>
      <c r="BL551" s="443"/>
      <c r="BM551" s="13"/>
      <c r="BN551" s="442"/>
      <c r="BS551" s="443"/>
      <c r="BT551" s="443"/>
      <c r="BU551" s="13"/>
      <c r="BV551" s="442"/>
      <c r="CA551" s="443"/>
      <c r="CB551" s="443"/>
      <c r="CC551" s="13"/>
      <c r="CD551" s="442"/>
      <c r="CI551" s="443"/>
      <c r="CJ551" s="443"/>
      <c r="CK551" s="13"/>
      <c r="CL551" s="442"/>
      <c r="CQ551" s="443"/>
      <c r="CR551" s="443"/>
      <c r="CS551" s="13"/>
      <c r="CT551" s="442"/>
      <c r="CY551" s="443"/>
      <c r="CZ551" s="443"/>
      <c r="DA551" s="13"/>
      <c r="DB551" s="442"/>
      <c r="DG551" s="443"/>
      <c r="DH551" s="443"/>
      <c r="DI551" s="13"/>
      <c r="DJ551" s="442"/>
      <c r="DO551" s="443"/>
      <c r="DP551" s="443"/>
      <c r="DQ551" s="13"/>
      <c r="DR551" s="442"/>
      <c r="DW551" s="443"/>
      <c r="DX551" s="443"/>
      <c r="DY551" s="13"/>
      <c r="DZ551" s="442"/>
      <c r="EE551" s="443"/>
      <c r="EF551" s="443"/>
      <c r="EG551" s="13"/>
      <c r="EH551" s="442"/>
      <c r="EM551" s="443"/>
      <c r="EN551" s="443"/>
      <c r="EO551" s="13"/>
      <c r="EP551" s="442"/>
      <c r="EU551" s="443"/>
      <c r="EV551" s="443"/>
      <c r="EW551" s="13"/>
      <c r="EX551" s="442"/>
      <c r="FC551" s="443"/>
      <c r="FD551" s="443"/>
      <c r="FE551" s="13"/>
      <c r="FF551" s="442"/>
      <c r="FK551" s="443"/>
      <c r="FL551" s="443"/>
      <c r="FM551" s="13"/>
      <c r="FN551" s="442"/>
    </row>
    <row r="552" spans="2:170" ht="13">
      <c r="B552" s="442"/>
      <c r="G552" s="443"/>
      <c r="H552" s="443"/>
      <c r="I552" s="13"/>
      <c r="J552" s="442"/>
      <c r="O552" s="443"/>
      <c r="P552" s="443"/>
      <c r="Q552" s="13"/>
      <c r="R552" s="442"/>
      <c r="W552" s="443"/>
      <c r="X552" s="443"/>
      <c r="Y552" s="13"/>
      <c r="Z552" s="442"/>
      <c r="AE552" s="443"/>
      <c r="AF552" s="443"/>
      <c r="AG552" s="13"/>
      <c r="AH552" s="442"/>
      <c r="AM552" s="443"/>
      <c r="AN552" s="443"/>
      <c r="AO552" s="13"/>
      <c r="AP552" s="442"/>
      <c r="AU552" s="443"/>
      <c r="AV552" s="443"/>
      <c r="AW552" s="13"/>
      <c r="AX552" s="442"/>
      <c r="BC552" s="443"/>
      <c r="BD552" s="443"/>
      <c r="BE552" s="13"/>
      <c r="BF552" s="442"/>
      <c r="BK552" s="443"/>
      <c r="BL552" s="443"/>
      <c r="BM552" s="13"/>
      <c r="BN552" s="442"/>
      <c r="BS552" s="443"/>
      <c r="BT552" s="443"/>
      <c r="BU552" s="13"/>
      <c r="BV552" s="442"/>
      <c r="CA552" s="443"/>
      <c r="CB552" s="443"/>
      <c r="CC552" s="13"/>
      <c r="CD552" s="442"/>
      <c r="CI552" s="443"/>
      <c r="CJ552" s="443"/>
      <c r="CK552" s="13"/>
      <c r="CL552" s="442"/>
      <c r="CQ552" s="443"/>
      <c r="CR552" s="443"/>
      <c r="CS552" s="13"/>
      <c r="CT552" s="442"/>
      <c r="CY552" s="443"/>
      <c r="CZ552" s="443"/>
      <c r="DA552" s="13"/>
      <c r="DB552" s="442"/>
      <c r="DG552" s="443"/>
      <c r="DH552" s="443"/>
      <c r="DI552" s="13"/>
      <c r="DJ552" s="442"/>
      <c r="DO552" s="443"/>
      <c r="DP552" s="443"/>
      <c r="DQ552" s="13"/>
      <c r="DR552" s="442"/>
      <c r="DW552" s="443"/>
      <c r="DX552" s="443"/>
      <c r="DY552" s="13"/>
      <c r="DZ552" s="442"/>
      <c r="EE552" s="443"/>
      <c r="EF552" s="443"/>
      <c r="EG552" s="13"/>
      <c r="EH552" s="442"/>
      <c r="EM552" s="443"/>
      <c r="EN552" s="443"/>
      <c r="EO552" s="13"/>
      <c r="EP552" s="442"/>
      <c r="EU552" s="443"/>
      <c r="EV552" s="443"/>
      <c r="EW552" s="13"/>
      <c r="EX552" s="442"/>
      <c r="FC552" s="443"/>
      <c r="FD552" s="443"/>
      <c r="FE552" s="13"/>
      <c r="FF552" s="442"/>
      <c r="FK552" s="443"/>
      <c r="FL552" s="443"/>
      <c r="FM552" s="13"/>
      <c r="FN552" s="442"/>
    </row>
    <row r="553" spans="2:170" ht="13">
      <c r="B553" s="442"/>
      <c r="G553" s="443"/>
      <c r="H553" s="443"/>
      <c r="I553" s="13"/>
      <c r="J553" s="442"/>
      <c r="O553" s="443"/>
      <c r="P553" s="443"/>
      <c r="Q553" s="13"/>
      <c r="R553" s="442"/>
      <c r="W553" s="443"/>
      <c r="X553" s="443"/>
      <c r="Y553" s="13"/>
      <c r="Z553" s="442"/>
      <c r="AE553" s="443"/>
      <c r="AF553" s="443"/>
      <c r="AG553" s="13"/>
      <c r="AH553" s="442"/>
      <c r="AM553" s="443"/>
      <c r="AN553" s="443"/>
      <c r="AO553" s="13"/>
      <c r="AP553" s="442"/>
      <c r="AU553" s="443"/>
      <c r="AV553" s="443"/>
      <c r="AW553" s="13"/>
      <c r="AX553" s="442"/>
      <c r="BC553" s="443"/>
      <c r="BD553" s="443"/>
      <c r="BE553" s="13"/>
      <c r="BF553" s="442"/>
      <c r="BK553" s="443"/>
      <c r="BL553" s="443"/>
      <c r="BM553" s="13"/>
      <c r="BN553" s="442"/>
      <c r="BS553" s="443"/>
      <c r="BT553" s="443"/>
      <c r="BU553" s="13"/>
      <c r="BV553" s="442"/>
      <c r="CA553" s="443"/>
      <c r="CB553" s="443"/>
      <c r="CC553" s="13"/>
      <c r="CD553" s="442"/>
      <c r="CI553" s="443"/>
      <c r="CJ553" s="443"/>
      <c r="CK553" s="13"/>
      <c r="CL553" s="442"/>
      <c r="CQ553" s="443"/>
      <c r="CR553" s="443"/>
      <c r="CS553" s="13"/>
      <c r="CT553" s="442"/>
      <c r="CY553" s="443"/>
      <c r="CZ553" s="443"/>
      <c r="DA553" s="13"/>
      <c r="DB553" s="442"/>
      <c r="DG553" s="443"/>
      <c r="DH553" s="443"/>
      <c r="DI553" s="13"/>
      <c r="DJ553" s="442"/>
      <c r="DO553" s="443"/>
      <c r="DP553" s="443"/>
      <c r="DQ553" s="13"/>
      <c r="DR553" s="442"/>
      <c r="DW553" s="443"/>
      <c r="DX553" s="443"/>
      <c r="DY553" s="13"/>
      <c r="DZ553" s="442"/>
      <c r="EE553" s="443"/>
      <c r="EF553" s="443"/>
      <c r="EG553" s="13"/>
      <c r="EH553" s="442"/>
      <c r="EM553" s="443"/>
      <c r="EN553" s="443"/>
      <c r="EO553" s="13"/>
      <c r="EP553" s="442"/>
      <c r="EU553" s="443"/>
      <c r="EV553" s="443"/>
      <c r="EW553" s="13"/>
      <c r="EX553" s="442"/>
      <c r="FC553" s="443"/>
      <c r="FD553" s="443"/>
      <c r="FE553" s="13"/>
      <c r="FF553" s="442"/>
      <c r="FK553" s="443"/>
      <c r="FL553" s="443"/>
      <c r="FM553" s="13"/>
      <c r="FN553" s="442"/>
    </row>
    <row r="554" spans="2:170" ht="13">
      <c r="B554" s="442"/>
      <c r="G554" s="443"/>
      <c r="H554" s="443"/>
      <c r="I554" s="13"/>
      <c r="J554" s="442"/>
      <c r="O554" s="443"/>
      <c r="P554" s="443"/>
      <c r="Q554" s="13"/>
      <c r="R554" s="442"/>
      <c r="W554" s="443"/>
      <c r="X554" s="443"/>
      <c r="Y554" s="13"/>
      <c r="Z554" s="442"/>
      <c r="AE554" s="443"/>
      <c r="AF554" s="443"/>
      <c r="AG554" s="13"/>
      <c r="AH554" s="442"/>
      <c r="AM554" s="443"/>
      <c r="AN554" s="443"/>
      <c r="AO554" s="13"/>
      <c r="AP554" s="442"/>
      <c r="AU554" s="443"/>
      <c r="AV554" s="443"/>
      <c r="AW554" s="13"/>
      <c r="AX554" s="442"/>
      <c r="BC554" s="443"/>
      <c r="BD554" s="443"/>
      <c r="BE554" s="13"/>
      <c r="BF554" s="442"/>
      <c r="BK554" s="443"/>
      <c r="BL554" s="443"/>
      <c r="BM554" s="13"/>
      <c r="BN554" s="442"/>
      <c r="BS554" s="443"/>
      <c r="BT554" s="443"/>
      <c r="BU554" s="13"/>
      <c r="BV554" s="442"/>
      <c r="CA554" s="443"/>
      <c r="CB554" s="443"/>
      <c r="CC554" s="13"/>
      <c r="CD554" s="442"/>
      <c r="CI554" s="443"/>
      <c r="CJ554" s="443"/>
      <c r="CK554" s="13"/>
      <c r="CL554" s="442"/>
      <c r="CQ554" s="443"/>
      <c r="CR554" s="443"/>
      <c r="CS554" s="13"/>
      <c r="CT554" s="442"/>
      <c r="CY554" s="443"/>
      <c r="CZ554" s="443"/>
      <c r="DA554" s="13"/>
      <c r="DB554" s="442"/>
      <c r="DG554" s="443"/>
      <c r="DH554" s="443"/>
      <c r="DI554" s="13"/>
      <c r="DJ554" s="442"/>
      <c r="DO554" s="443"/>
      <c r="DP554" s="443"/>
      <c r="DQ554" s="13"/>
      <c r="DR554" s="442"/>
      <c r="DW554" s="443"/>
      <c r="DX554" s="443"/>
      <c r="DY554" s="13"/>
      <c r="DZ554" s="442"/>
      <c r="EE554" s="443"/>
      <c r="EF554" s="443"/>
      <c r="EG554" s="13"/>
      <c r="EH554" s="442"/>
      <c r="EM554" s="443"/>
      <c r="EN554" s="443"/>
      <c r="EO554" s="13"/>
      <c r="EP554" s="442"/>
      <c r="EU554" s="443"/>
      <c r="EV554" s="443"/>
      <c r="EW554" s="13"/>
      <c r="EX554" s="442"/>
      <c r="FC554" s="443"/>
      <c r="FD554" s="443"/>
      <c r="FE554" s="13"/>
      <c r="FF554" s="442"/>
      <c r="FK554" s="443"/>
      <c r="FL554" s="443"/>
      <c r="FM554" s="13"/>
      <c r="FN554" s="442"/>
    </row>
    <row r="555" spans="2:170" ht="13">
      <c r="B555" s="442"/>
      <c r="G555" s="443"/>
      <c r="H555" s="443"/>
      <c r="I555" s="13"/>
      <c r="J555" s="442"/>
      <c r="O555" s="443"/>
      <c r="P555" s="443"/>
      <c r="Q555" s="13"/>
      <c r="R555" s="442"/>
      <c r="W555" s="443"/>
      <c r="X555" s="443"/>
      <c r="Y555" s="13"/>
      <c r="Z555" s="442"/>
      <c r="AE555" s="443"/>
      <c r="AF555" s="443"/>
      <c r="AG555" s="13"/>
      <c r="AH555" s="442"/>
      <c r="AM555" s="443"/>
      <c r="AN555" s="443"/>
      <c r="AO555" s="13"/>
      <c r="AP555" s="442"/>
      <c r="AU555" s="443"/>
      <c r="AV555" s="443"/>
      <c r="AW555" s="13"/>
      <c r="AX555" s="442"/>
      <c r="BC555" s="443"/>
      <c r="BD555" s="443"/>
      <c r="BE555" s="13"/>
      <c r="BF555" s="442"/>
      <c r="BK555" s="443"/>
      <c r="BL555" s="443"/>
      <c r="BM555" s="13"/>
      <c r="BN555" s="442"/>
      <c r="BS555" s="443"/>
      <c r="BT555" s="443"/>
      <c r="BU555" s="13"/>
      <c r="BV555" s="442"/>
      <c r="CA555" s="443"/>
      <c r="CB555" s="443"/>
      <c r="CC555" s="13"/>
      <c r="CD555" s="442"/>
      <c r="CI555" s="443"/>
      <c r="CJ555" s="443"/>
      <c r="CK555" s="13"/>
      <c r="CL555" s="442"/>
      <c r="CQ555" s="443"/>
      <c r="CR555" s="443"/>
      <c r="CS555" s="13"/>
      <c r="CT555" s="442"/>
      <c r="CY555" s="443"/>
      <c r="CZ555" s="443"/>
      <c r="DA555" s="13"/>
      <c r="DB555" s="442"/>
      <c r="DG555" s="443"/>
      <c r="DH555" s="443"/>
      <c r="DI555" s="13"/>
      <c r="DJ555" s="442"/>
      <c r="DO555" s="443"/>
      <c r="DP555" s="443"/>
      <c r="DQ555" s="13"/>
      <c r="DR555" s="442"/>
      <c r="DW555" s="443"/>
      <c r="DX555" s="443"/>
      <c r="DY555" s="13"/>
      <c r="DZ555" s="442"/>
      <c r="EE555" s="443"/>
      <c r="EF555" s="443"/>
      <c r="EG555" s="13"/>
      <c r="EH555" s="442"/>
      <c r="EM555" s="443"/>
      <c r="EN555" s="443"/>
      <c r="EO555" s="13"/>
      <c r="EP555" s="442"/>
      <c r="EU555" s="443"/>
      <c r="EV555" s="443"/>
      <c r="EW555" s="13"/>
      <c r="EX555" s="442"/>
      <c r="FC555" s="443"/>
      <c r="FD555" s="443"/>
      <c r="FE555" s="13"/>
      <c r="FF555" s="442"/>
      <c r="FK555" s="443"/>
      <c r="FL555" s="443"/>
      <c r="FM555" s="13"/>
      <c r="FN555" s="442"/>
    </row>
    <row r="556" spans="2:170" ht="13">
      <c r="B556" s="442"/>
      <c r="G556" s="443"/>
      <c r="H556" s="443"/>
      <c r="I556" s="13"/>
      <c r="J556" s="442"/>
      <c r="O556" s="443"/>
      <c r="P556" s="443"/>
      <c r="Q556" s="13"/>
      <c r="R556" s="442"/>
      <c r="W556" s="443"/>
      <c r="X556" s="443"/>
      <c r="Y556" s="13"/>
      <c r="Z556" s="442"/>
      <c r="AE556" s="443"/>
      <c r="AF556" s="443"/>
      <c r="AG556" s="13"/>
      <c r="AH556" s="442"/>
      <c r="AM556" s="443"/>
      <c r="AN556" s="443"/>
      <c r="AO556" s="13"/>
      <c r="AP556" s="442"/>
      <c r="AU556" s="443"/>
      <c r="AV556" s="443"/>
      <c r="AW556" s="13"/>
      <c r="AX556" s="442"/>
      <c r="BC556" s="443"/>
      <c r="BD556" s="443"/>
      <c r="BE556" s="13"/>
      <c r="BF556" s="442"/>
      <c r="BK556" s="443"/>
      <c r="BL556" s="443"/>
      <c r="BM556" s="13"/>
      <c r="BN556" s="442"/>
      <c r="BS556" s="443"/>
      <c r="BT556" s="443"/>
      <c r="BU556" s="13"/>
      <c r="BV556" s="442"/>
      <c r="CA556" s="443"/>
      <c r="CB556" s="443"/>
      <c r="CC556" s="13"/>
      <c r="CD556" s="442"/>
      <c r="CI556" s="443"/>
      <c r="CJ556" s="443"/>
      <c r="CK556" s="13"/>
      <c r="CL556" s="442"/>
      <c r="CQ556" s="443"/>
      <c r="CR556" s="443"/>
      <c r="CS556" s="13"/>
      <c r="CT556" s="442"/>
      <c r="CY556" s="443"/>
      <c r="CZ556" s="443"/>
      <c r="DA556" s="13"/>
      <c r="DB556" s="442"/>
      <c r="DG556" s="443"/>
      <c r="DH556" s="443"/>
      <c r="DI556" s="13"/>
      <c r="DJ556" s="442"/>
      <c r="DO556" s="443"/>
      <c r="DP556" s="443"/>
      <c r="DQ556" s="13"/>
      <c r="DR556" s="442"/>
      <c r="DW556" s="443"/>
      <c r="DX556" s="443"/>
      <c r="DY556" s="13"/>
      <c r="DZ556" s="442"/>
      <c r="EE556" s="443"/>
      <c r="EF556" s="443"/>
      <c r="EG556" s="13"/>
      <c r="EH556" s="442"/>
      <c r="EM556" s="443"/>
      <c r="EN556" s="443"/>
      <c r="EO556" s="13"/>
      <c r="EP556" s="442"/>
      <c r="EU556" s="443"/>
      <c r="EV556" s="443"/>
      <c r="EW556" s="13"/>
      <c r="EX556" s="442"/>
      <c r="FC556" s="443"/>
      <c r="FD556" s="443"/>
      <c r="FE556" s="13"/>
      <c r="FF556" s="442"/>
      <c r="FK556" s="443"/>
      <c r="FL556" s="443"/>
      <c r="FM556" s="13"/>
      <c r="FN556" s="442"/>
    </row>
    <row r="557" spans="2:170" ht="13">
      <c r="B557" s="442"/>
      <c r="G557" s="443"/>
      <c r="H557" s="443"/>
      <c r="I557" s="13"/>
      <c r="J557" s="442"/>
      <c r="O557" s="443"/>
      <c r="P557" s="443"/>
      <c r="Q557" s="13"/>
      <c r="R557" s="442"/>
      <c r="W557" s="443"/>
      <c r="X557" s="443"/>
      <c r="Y557" s="13"/>
      <c r="Z557" s="442"/>
      <c r="AE557" s="443"/>
      <c r="AF557" s="443"/>
      <c r="AG557" s="13"/>
      <c r="AH557" s="442"/>
      <c r="AM557" s="443"/>
      <c r="AN557" s="443"/>
      <c r="AO557" s="13"/>
      <c r="AP557" s="442"/>
      <c r="AU557" s="443"/>
      <c r="AV557" s="443"/>
      <c r="AW557" s="13"/>
      <c r="AX557" s="442"/>
      <c r="BC557" s="443"/>
      <c r="BD557" s="443"/>
      <c r="BE557" s="13"/>
      <c r="BF557" s="442"/>
      <c r="BK557" s="443"/>
      <c r="BL557" s="443"/>
      <c r="BM557" s="13"/>
      <c r="BN557" s="442"/>
      <c r="BS557" s="443"/>
      <c r="BT557" s="443"/>
      <c r="BU557" s="13"/>
      <c r="BV557" s="442"/>
      <c r="CA557" s="443"/>
      <c r="CB557" s="443"/>
      <c r="CC557" s="13"/>
      <c r="CD557" s="442"/>
      <c r="CI557" s="443"/>
      <c r="CJ557" s="443"/>
      <c r="CK557" s="13"/>
      <c r="CL557" s="442"/>
      <c r="CQ557" s="443"/>
      <c r="CR557" s="443"/>
      <c r="CS557" s="13"/>
      <c r="CT557" s="442"/>
      <c r="CY557" s="443"/>
      <c r="CZ557" s="443"/>
      <c r="DA557" s="13"/>
      <c r="DB557" s="442"/>
      <c r="DG557" s="443"/>
      <c r="DH557" s="443"/>
      <c r="DI557" s="13"/>
      <c r="DJ557" s="442"/>
      <c r="DO557" s="443"/>
      <c r="DP557" s="443"/>
      <c r="DQ557" s="13"/>
      <c r="DR557" s="442"/>
      <c r="DW557" s="443"/>
      <c r="DX557" s="443"/>
      <c r="DY557" s="13"/>
      <c r="DZ557" s="442"/>
      <c r="EE557" s="443"/>
      <c r="EF557" s="443"/>
      <c r="EG557" s="13"/>
      <c r="EH557" s="442"/>
      <c r="EM557" s="443"/>
      <c r="EN557" s="443"/>
      <c r="EO557" s="13"/>
      <c r="EP557" s="442"/>
      <c r="EU557" s="443"/>
      <c r="EV557" s="443"/>
      <c r="EW557" s="13"/>
      <c r="EX557" s="442"/>
      <c r="FC557" s="443"/>
      <c r="FD557" s="443"/>
      <c r="FE557" s="13"/>
      <c r="FF557" s="442"/>
      <c r="FK557" s="443"/>
      <c r="FL557" s="443"/>
      <c r="FM557" s="13"/>
      <c r="FN557" s="442"/>
    </row>
    <row r="558" spans="2:170" ht="13">
      <c r="B558" s="442"/>
      <c r="G558" s="443"/>
      <c r="H558" s="443"/>
      <c r="I558" s="13"/>
      <c r="J558" s="442"/>
      <c r="O558" s="443"/>
      <c r="P558" s="443"/>
      <c r="Q558" s="13"/>
      <c r="R558" s="442"/>
      <c r="W558" s="443"/>
      <c r="X558" s="443"/>
      <c r="Y558" s="13"/>
      <c r="Z558" s="442"/>
      <c r="AE558" s="443"/>
      <c r="AF558" s="443"/>
      <c r="AG558" s="13"/>
      <c r="AH558" s="442"/>
      <c r="AM558" s="443"/>
      <c r="AN558" s="443"/>
      <c r="AO558" s="13"/>
      <c r="AP558" s="442"/>
      <c r="AU558" s="443"/>
      <c r="AV558" s="443"/>
      <c r="AW558" s="13"/>
      <c r="AX558" s="442"/>
      <c r="BC558" s="443"/>
      <c r="BD558" s="443"/>
      <c r="BE558" s="13"/>
      <c r="BF558" s="442"/>
      <c r="BK558" s="443"/>
      <c r="BL558" s="443"/>
      <c r="BM558" s="13"/>
      <c r="BN558" s="442"/>
      <c r="BS558" s="443"/>
      <c r="BT558" s="443"/>
      <c r="BU558" s="13"/>
      <c r="BV558" s="442"/>
      <c r="CA558" s="443"/>
      <c r="CB558" s="443"/>
      <c r="CC558" s="13"/>
      <c r="CD558" s="442"/>
      <c r="CI558" s="443"/>
      <c r="CJ558" s="443"/>
      <c r="CK558" s="13"/>
      <c r="CL558" s="442"/>
      <c r="CQ558" s="443"/>
      <c r="CR558" s="443"/>
      <c r="CS558" s="13"/>
      <c r="CT558" s="442"/>
      <c r="CY558" s="443"/>
      <c r="CZ558" s="443"/>
      <c r="DA558" s="13"/>
      <c r="DB558" s="442"/>
      <c r="DG558" s="443"/>
      <c r="DH558" s="443"/>
      <c r="DI558" s="13"/>
      <c r="DJ558" s="442"/>
      <c r="DO558" s="443"/>
      <c r="DP558" s="443"/>
      <c r="DQ558" s="13"/>
      <c r="DR558" s="442"/>
      <c r="DW558" s="443"/>
      <c r="DX558" s="443"/>
      <c r="DY558" s="13"/>
      <c r="DZ558" s="442"/>
      <c r="EE558" s="443"/>
      <c r="EF558" s="443"/>
      <c r="EG558" s="13"/>
      <c r="EH558" s="442"/>
      <c r="EM558" s="443"/>
      <c r="EN558" s="443"/>
      <c r="EO558" s="13"/>
      <c r="EP558" s="442"/>
      <c r="EU558" s="443"/>
      <c r="EV558" s="443"/>
      <c r="EW558" s="13"/>
      <c r="EX558" s="442"/>
      <c r="FC558" s="443"/>
      <c r="FD558" s="443"/>
      <c r="FE558" s="13"/>
      <c r="FF558" s="442"/>
      <c r="FK558" s="443"/>
      <c r="FL558" s="443"/>
      <c r="FM558" s="13"/>
      <c r="FN558" s="442"/>
    </row>
    <row r="559" spans="2:170" ht="13">
      <c r="B559" s="442"/>
      <c r="G559" s="443"/>
      <c r="H559" s="443"/>
      <c r="I559" s="13"/>
      <c r="J559" s="442"/>
      <c r="O559" s="443"/>
      <c r="P559" s="443"/>
      <c r="Q559" s="13"/>
      <c r="R559" s="442"/>
      <c r="W559" s="443"/>
      <c r="X559" s="443"/>
      <c r="Y559" s="13"/>
      <c r="Z559" s="442"/>
      <c r="AE559" s="443"/>
      <c r="AF559" s="443"/>
      <c r="AG559" s="13"/>
      <c r="AH559" s="442"/>
      <c r="AM559" s="443"/>
      <c r="AN559" s="443"/>
      <c r="AO559" s="13"/>
      <c r="AP559" s="442"/>
      <c r="AU559" s="443"/>
      <c r="AV559" s="443"/>
      <c r="AW559" s="13"/>
      <c r="AX559" s="442"/>
      <c r="BC559" s="443"/>
      <c r="BD559" s="443"/>
      <c r="BE559" s="13"/>
      <c r="BF559" s="442"/>
      <c r="BK559" s="443"/>
      <c r="BL559" s="443"/>
      <c r="BM559" s="13"/>
      <c r="BN559" s="442"/>
      <c r="BS559" s="443"/>
      <c r="BT559" s="443"/>
      <c r="BU559" s="13"/>
      <c r="BV559" s="442"/>
      <c r="CA559" s="443"/>
      <c r="CB559" s="443"/>
      <c r="CC559" s="13"/>
      <c r="CD559" s="442"/>
      <c r="CI559" s="443"/>
      <c r="CJ559" s="443"/>
      <c r="CK559" s="13"/>
      <c r="CL559" s="442"/>
      <c r="CQ559" s="443"/>
      <c r="CR559" s="443"/>
      <c r="CS559" s="13"/>
      <c r="CT559" s="442"/>
      <c r="CY559" s="443"/>
      <c r="CZ559" s="443"/>
      <c r="DA559" s="13"/>
      <c r="DB559" s="442"/>
      <c r="DG559" s="443"/>
      <c r="DH559" s="443"/>
      <c r="DI559" s="13"/>
      <c r="DJ559" s="442"/>
      <c r="DO559" s="443"/>
      <c r="DP559" s="443"/>
      <c r="DQ559" s="13"/>
      <c r="DR559" s="442"/>
      <c r="DW559" s="443"/>
      <c r="DX559" s="443"/>
      <c r="DY559" s="13"/>
      <c r="DZ559" s="442"/>
      <c r="EE559" s="443"/>
      <c r="EF559" s="443"/>
      <c r="EG559" s="13"/>
      <c r="EH559" s="442"/>
      <c r="EM559" s="443"/>
      <c r="EN559" s="443"/>
      <c r="EO559" s="13"/>
      <c r="EP559" s="442"/>
      <c r="EU559" s="443"/>
      <c r="EV559" s="443"/>
      <c r="EW559" s="13"/>
      <c r="EX559" s="442"/>
      <c r="FC559" s="443"/>
      <c r="FD559" s="443"/>
      <c r="FE559" s="13"/>
      <c r="FF559" s="442"/>
      <c r="FK559" s="443"/>
      <c r="FL559" s="443"/>
      <c r="FM559" s="13"/>
      <c r="FN559" s="442"/>
    </row>
    <row r="560" spans="2:170" ht="13">
      <c r="B560" s="442"/>
      <c r="G560" s="443"/>
      <c r="H560" s="443"/>
      <c r="I560" s="13"/>
      <c r="J560" s="442"/>
      <c r="O560" s="443"/>
      <c r="P560" s="443"/>
      <c r="Q560" s="13"/>
      <c r="R560" s="442"/>
      <c r="W560" s="443"/>
      <c r="X560" s="443"/>
      <c r="Y560" s="13"/>
      <c r="Z560" s="442"/>
      <c r="AE560" s="443"/>
      <c r="AF560" s="443"/>
      <c r="AG560" s="13"/>
      <c r="AH560" s="442"/>
      <c r="AM560" s="443"/>
      <c r="AN560" s="443"/>
      <c r="AO560" s="13"/>
      <c r="AP560" s="442"/>
      <c r="AU560" s="443"/>
      <c r="AV560" s="443"/>
      <c r="AW560" s="13"/>
      <c r="AX560" s="442"/>
      <c r="BC560" s="443"/>
      <c r="BD560" s="443"/>
      <c r="BE560" s="13"/>
      <c r="BF560" s="442"/>
      <c r="BK560" s="443"/>
      <c r="BL560" s="443"/>
      <c r="BM560" s="13"/>
      <c r="BN560" s="442"/>
      <c r="BS560" s="443"/>
      <c r="BT560" s="443"/>
      <c r="BU560" s="13"/>
      <c r="BV560" s="442"/>
      <c r="CA560" s="443"/>
      <c r="CB560" s="443"/>
      <c r="CC560" s="13"/>
      <c r="CD560" s="442"/>
      <c r="CI560" s="443"/>
      <c r="CJ560" s="443"/>
      <c r="CK560" s="13"/>
      <c r="CL560" s="442"/>
      <c r="CQ560" s="443"/>
      <c r="CR560" s="443"/>
      <c r="CS560" s="13"/>
      <c r="CT560" s="442"/>
      <c r="CY560" s="443"/>
      <c r="CZ560" s="443"/>
      <c r="DA560" s="13"/>
      <c r="DB560" s="442"/>
      <c r="DG560" s="443"/>
      <c r="DH560" s="443"/>
      <c r="DI560" s="13"/>
      <c r="DJ560" s="442"/>
      <c r="DO560" s="443"/>
      <c r="DP560" s="443"/>
      <c r="DQ560" s="13"/>
      <c r="DR560" s="442"/>
      <c r="DW560" s="443"/>
      <c r="DX560" s="443"/>
      <c r="DY560" s="13"/>
      <c r="DZ560" s="442"/>
      <c r="EE560" s="443"/>
      <c r="EF560" s="443"/>
      <c r="EG560" s="13"/>
      <c r="EH560" s="442"/>
      <c r="EM560" s="443"/>
      <c r="EN560" s="443"/>
      <c r="EO560" s="13"/>
      <c r="EP560" s="442"/>
      <c r="EU560" s="443"/>
      <c r="EV560" s="443"/>
      <c r="EW560" s="13"/>
      <c r="EX560" s="442"/>
      <c r="FC560" s="443"/>
      <c r="FD560" s="443"/>
      <c r="FE560" s="13"/>
      <c r="FF560" s="442"/>
      <c r="FK560" s="443"/>
      <c r="FL560" s="443"/>
      <c r="FM560" s="13"/>
      <c r="FN560" s="442"/>
    </row>
    <row r="561" spans="2:170" ht="13">
      <c r="B561" s="442"/>
      <c r="G561" s="443"/>
      <c r="H561" s="443"/>
      <c r="I561" s="13"/>
      <c r="J561" s="442"/>
      <c r="O561" s="443"/>
      <c r="P561" s="443"/>
      <c r="Q561" s="13"/>
      <c r="R561" s="442"/>
      <c r="W561" s="443"/>
      <c r="X561" s="443"/>
      <c r="Y561" s="13"/>
      <c r="Z561" s="442"/>
      <c r="AE561" s="443"/>
      <c r="AF561" s="443"/>
      <c r="AG561" s="13"/>
      <c r="AH561" s="442"/>
      <c r="AM561" s="443"/>
      <c r="AN561" s="443"/>
      <c r="AO561" s="13"/>
      <c r="AP561" s="442"/>
      <c r="AU561" s="443"/>
      <c r="AV561" s="443"/>
      <c r="AW561" s="13"/>
      <c r="AX561" s="442"/>
      <c r="BC561" s="443"/>
      <c r="BD561" s="443"/>
      <c r="BE561" s="13"/>
      <c r="BF561" s="442"/>
      <c r="BK561" s="443"/>
      <c r="BL561" s="443"/>
      <c r="BM561" s="13"/>
      <c r="BN561" s="442"/>
      <c r="BS561" s="443"/>
      <c r="BT561" s="443"/>
      <c r="BU561" s="13"/>
      <c r="BV561" s="442"/>
      <c r="CA561" s="443"/>
      <c r="CB561" s="443"/>
      <c r="CC561" s="13"/>
      <c r="CD561" s="442"/>
      <c r="CI561" s="443"/>
      <c r="CJ561" s="443"/>
      <c r="CK561" s="13"/>
      <c r="CL561" s="442"/>
      <c r="CQ561" s="443"/>
      <c r="CR561" s="443"/>
      <c r="CS561" s="13"/>
      <c r="CT561" s="442"/>
      <c r="CY561" s="443"/>
      <c r="CZ561" s="443"/>
      <c r="DA561" s="13"/>
      <c r="DB561" s="442"/>
      <c r="DG561" s="443"/>
      <c r="DH561" s="443"/>
      <c r="DI561" s="13"/>
      <c r="DJ561" s="442"/>
      <c r="DO561" s="443"/>
      <c r="DP561" s="443"/>
      <c r="DQ561" s="13"/>
      <c r="DR561" s="442"/>
      <c r="DW561" s="443"/>
      <c r="DX561" s="443"/>
      <c r="DY561" s="13"/>
      <c r="DZ561" s="442"/>
      <c r="EE561" s="443"/>
      <c r="EF561" s="443"/>
      <c r="EG561" s="13"/>
      <c r="EH561" s="442"/>
      <c r="EM561" s="443"/>
      <c r="EN561" s="443"/>
      <c r="EO561" s="13"/>
      <c r="EP561" s="442"/>
      <c r="EU561" s="443"/>
      <c r="EV561" s="443"/>
      <c r="EW561" s="13"/>
      <c r="EX561" s="442"/>
      <c r="FC561" s="443"/>
      <c r="FD561" s="443"/>
      <c r="FE561" s="13"/>
      <c r="FF561" s="442"/>
      <c r="FK561" s="443"/>
      <c r="FL561" s="443"/>
      <c r="FM561" s="13"/>
      <c r="FN561" s="442"/>
    </row>
    <row r="562" spans="2:170" ht="13">
      <c r="B562" s="442"/>
      <c r="G562" s="443"/>
      <c r="H562" s="443"/>
      <c r="I562" s="13"/>
      <c r="J562" s="442"/>
      <c r="O562" s="443"/>
      <c r="P562" s="443"/>
      <c r="Q562" s="13"/>
      <c r="R562" s="442"/>
      <c r="W562" s="443"/>
      <c r="X562" s="443"/>
      <c r="Y562" s="13"/>
      <c r="Z562" s="442"/>
      <c r="AE562" s="443"/>
      <c r="AF562" s="443"/>
      <c r="AG562" s="13"/>
      <c r="AH562" s="442"/>
      <c r="AM562" s="443"/>
      <c r="AN562" s="443"/>
      <c r="AO562" s="13"/>
      <c r="AP562" s="442"/>
      <c r="AU562" s="443"/>
      <c r="AV562" s="443"/>
      <c r="AW562" s="13"/>
      <c r="AX562" s="442"/>
      <c r="BC562" s="443"/>
      <c r="BD562" s="443"/>
      <c r="BE562" s="13"/>
      <c r="BF562" s="442"/>
      <c r="BK562" s="443"/>
      <c r="BL562" s="443"/>
      <c r="BM562" s="13"/>
      <c r="BN562" s="442"/>
      <c r="BS562" s="443"/>
      <c r="BT562" s="443"/>
      <c r="BU562" s="13"/>
      <c r="BV562" s="442"/>
      <c r="CA562" s="443"/>
      <c r="CB562" s="443"/>
      <c r="CC562" s="13"/>
      <c r="CD562" s="442"/>
      <c r="CI562" s="443"/>
      <c r="CJ562" s="443"/>
      <c r="CK562" s="13"/>
      <c r="CL562" s="442"/>
      <c r="CQ562" s="443"/>
      <c r="CR562" s="443"/>
      <c r="CS562" s="13"/>
      <c r="CT562" s="442"/>
      <c r="CY562" s="443"/>
      <c r="CZ562" s="443"/>
      <c r="DA562" s="13"/>
      <c r="DB562" s="442"/>
      <c r="DG562" s="443"/>
      <c r="DH562" s="443"/>
      <c r="DI562" s="13"/>
      <c r="DJ562" s="442"/>
      <c r="DO562" s="443"/>
      <c r="DP562" s="443"/>
      <c r="DQ562" s="13"/>
      <c r="DR562" s="442"/>
      <c r="DW562" s="443"/>
      <c r="DX562" s="443"/>
      <c r="DY562" s="13"/>
      <c r="DZ562" s="442"/>
      <c r="EE562" s="443"/>
      <c r="EF562" s="443"/>
      <c r="EG562" s="13"/>
      <c r="EH562" s="442"/>
      <c r="EM562" s="443"/>
      <c r="EN562" s="443"/>
      <c r="EO562" s="13"/>
      <c r="EP562" s="442"/>
      <c r="EU562" s="443"/>
      <c r="EV562" s="443"/>
      <c r="EW562" s="13"/>
      <c r="EX562" s="442"/>
      <c r="FC562" s="443"/>
      <c r="FD562" s="443"/>
      <c r="FE562" s="13"/>
      <c r="FF562" s="442"/>
      <c r="FK562" s="443"/>
      <c r="FL562" s="443"/>
      <c r="FM562" s="13"/>
      <c r="FN562" s="442"/>
    </row>
    <row r="563" spans="2:170" ht="13">
      <c r="B563" s="442"/>
      <c r="G563" s="443"/>
      <c r="H563" s="443"/>
      <c r="I563" s="13"/>
      <c r="J563" s="442"/>
      <c r="O563" s="443"/>
      <c r="P563" s="443"/>
      <c r="Q563" s="13"/>
      <c r="R563" s="442"/>
      <c r="W563" s="443"/>
      <c r="X563" s="443"/>
      <c r="Y563" s="13"/>
      <c r="Z563" s="442"/>
      <c r="AE563" s="443"/>
      <c r="AF563" s="443"/>
      <c r="AG563" s="13"/>
      <c r="AH563" s="442"/>
      <c r="AM563" s="443"/>
      <c r="AN563" s="443"/>
      <c r="AO563" s="13"/>
      <c r="AP563" s="442"/>
      <c r="AU563" s="443"/>
      <c r="AV563" s="443"/>
      <c r="AW563" s="13"/>
      <c r="AX563" s="442"/>
      <c r="BC563" s="443"/>
      <c r="BD563" s="443"/>
      <c r="BE563" s="13"/>
      <c r="BF563" s="442"/>
      <c r="BK563" s="443"/>
      <c r="BL563" s="443"/>
      <c r="BM563" s="13"/>
      <c r="BN563" s="442"/>
      <c r="BS563" s="443"/>
      <c r="BT563" s="443"/>
      <c r="BU563" s="13"/>
      <c r="BV563" s="442"/>
      <c r="CA563" s="443"/>
      <c r="CB563" s="443"/>
      <c r="CC563" s="13"/>
      <c r="CD563" s="442"/>
      <c r="CI563" s="443"/>
      <c r="CJ563" s="443"/>
      <c r="CK563" s="13"/>
      <c r="CL563" s="442"/>
      <c r="CQ563" s="443"/>
      <c r="CR563" s="443"/>
      <c r="CS563" s="13"/>
      <c r="CT563" s="442"/>
      <c r="CY563" s="443"/>
      <c r="CZ563" s="443"/>
      <c r="DA563" s="13"/>
      <c r="DB563" s="442"/>
      <c r="DG563" s="443"/>
      <c r="DH563" s="443"/>
      <c r="DI563" s="13"/>
      <c r="DJ563" s="442"/>
      <c r="DO563" s="443"/>
      <c r="DP563" s="443"/>
      <c r="DQ563" s="13"/>
      <c r="DR563" s="442"/>
      <c r="DW563" s="443"/>
      <c r="DX563" s="443"/>
      <c r="DY563" s="13"/>
      <c r="DZ563" s="442"/>
      <c r="EE563" s="443"/>
      <c r="EF563" s="443"/>
      <c r="EG563" s="13"/>
      <c r="EH563" s="442"/>
      <c r="EM563" s="443"/>
      <c r="EN563" s="443"/>
      <c r="EO563" s="13"/>
      <c r="EP563" s="442"/>
      <c r="EU563" s="443"/>
      <c r="EV563" s="443"/>
      <c r="EW563" s="13"/>
      <c r="EX563" s="442"/>
      <c r="FC563" s="443"/>
      <c r="FD563" s="443"/>
      <c r="FE563" s="13"/>
      <c r="FF563" s="442"/>
      <c r="FK563" s="443"/>
      <c r="FL563" s="443"/>
      <c r="FM563" s="13"/>
      <c r="FN563" s="442"/>
    </row>
    <row r="564" spans="2:170" ht="13">
      <c r="B564" s="442"/>
      <c r="G564" s="443"/>
      <c r="H564" s="443"/>
      <c r="I564" s="13"/>
      <c r="J564" s="442"/>
      <c r="O564" s="443"/>
      <c r="P564" s="443"/>
      <c r="Q564" s="13"/>
      <c r="R564" s="442"/>
      <c r="W564" s="443"/>
      <c r="X564" s="443"/>
      <c r="Y564" s="13"/>
      <c r="Z564" s="442"/>
      <c r="AE564" s="443"/>
      <c r="AF564" s="443"/>
      <c r="AG564" s="13"/>
      <c r="AH564" s="442"/>
      <c r="AM564" s="443"/>
      <c r="AN564" s="443"/>
      <c r="AO564" s="13"/>
      <c r="AP564" s="442"/>
      <c r="AU564" s="443"/>
      <c r="AV564" s="443"/>
      <c r="AW564" s="13"/>
      <c r="AX564" s="442"/>
      <c r="BC564" s="443"/>
      <c r="BD564" s="443"/>
      <c r="BE564" s="13"/>
      <c r="BF564" s="442"/>
      <c r="BK564" s="443"/>
      <c r="BL564" s="443"/>
      <c r="BM564" s="13"/>
      <c r="BN564" s="442"/>
      <c r="BS564" s="443"/>
      <c r="BT564" s="443"/>
      <c r="BU564" s="13"/>
      <c r="BV564" s="442"/>
      <c r="CA564" s="443"/>
      <c r="CB564" s="443"/>
      <c r="CC564" s="13"/>
      <c r="CD564" s="442"/>
      <c r="CI564" s="443"/>
      <c r="CJ564" s="443"/>
      <c r="CK564" s="13"/>
      <c r="CL564" s="442"/>
      <c r="CQ564" s="443"/>
      <c r="CR564" s="443"/>
      <c r="CS564" s="13"/>
      <c r="CT564" s="442"/>
      <c r="CY564" s="443"/>
      <c r="CZ564" s="443"/>
      <c r="DA564" s="13"/>
      <c r="DB564" s="442"/>
      <c r="DG564" s="443"/>
      <c r="DH564" s="443"/>
      <c r="DI564" s="13"/>
      <c r="DJ564" s="442"/>
      <c r="DO564" s="443"/>
      <c r="DP564" s="443"/>
      <c r="DQ564" s="13"/>
      <c r="DR564" s="442"/>
      <c r="DW564" s="443"/>
      <c r="DX564" s="443"/>
      <c r="DY564" s="13"/>
      <c r="DZ564" s="442"/>
      <c r="EE564" s="443"/>
      <c r="EF564" s="443"/>
      <c r="EG564" s="13"/>
      <c r="EH564" s="442"/>
      <c r="EM564" s="443"/>
      <c r="EN564" s="443"/>
      <c r="EO564" s="13"/>
      <c r="EP564" s="442"/>
      <c r="EU564" s="443"/>
      <c r="EV564" s="443"/>
      <c r="EW564" s="13"/>
      <c r="EX564" s="442"/>
      <c r="FC564" s="443"/>
      <c r="FD564" s="443"/>
      <c r="FE564" s="13"/>
      <c r="FF564" s="442"/>
      <c r="FK564" s="443"/>
      <c r="FL564" s="443"/>
      <c r="FM564" s="13"/>
      <c r="FN564" s="442"/>
    </row>
    <row r="565" spans="2:170" ht="13">
      <c r="B565" s="442"/>
      <c r="G565" s="443"/>
      <c r="H565" s="443"/>
      <c r="I565" s="13"/>
      <c r="J565" s="442"/>
      <c r="O565" s="443"/>
      <c r="P565" s="443"/>
      <c r="Q565" s="13"/>
      <c r="R565" s="442"/>
      <c r="W565" s="443"/>
      <c r="X565" s="443"/>
      <c r="Y565" s="13"/>
      <c r="Z565" s="442"/>
      <c r="AE565" s="443"/>
      <c r="AF565" s="443"/>
      <c r="AG565" s="13"/>
      <c r="AH565" s="442"/>
      <c r="AM565" s="443"/>
      <c r="AN565" s="443"/>
      <c r="AO565" s="13"/>
      <c r="AP565" s="442"/>
      <c r="AU565" s="443"/>
      <c r="AV565" s="443"/>
      <c r="AW565" s="13"/>
      <c r="AX565" s="442"/>
      <c r="BC565" s="443"/>
      <c r="BD565" s="443"/>
      <c r="BE565" s="13"/>
      <c r="BF565" s="442"/>
      <c r="BK565" s="443"/>
      <c r="BL565" s="443"/>
      <c r="BM565" s="13"/>
      <c r="BN565" s="442"/>
      <c r="BS565" s="443"/>
      <c r="BT565" s="443"/>
      <c r="BU565" s="13"/>
      <c r="BV565" s="442"/>
      <c r="CA565" s="443"/>
      <c r="CB565" s="443"/>
      <c r="CC565" s="13"/>
      <c r="CD565" s="442"/>
      <c r="CI565" s="443"/>
      <c r="CJ565" s="443"/>
      <c r="CK565" s="13"/>
      <c r="CL565" s="442"/>
      <c r="CQ565" s="443"/>
      <c r="CR565" s="443"/>
      <c r="CS565" s="13"/>
      <c r="CT565" s="442"/>
      <c r="CY565" s="443"/>
      <c r="CZ565" s="443"/>
      <c r="DA565" s="13"/>
      <c r="DB565" s="442"/>
      <c r="DG565" s="443"/>
      <c r="DH565" s="443"/>
      <c r="DI565" s="13"/>
      <c r="DJ565" s="442"/>
      <c r="DO565" s="443"/>
      <c r="DP565" s="443"/>
      <c r="DQ565" s="13"/>
      <c r="DR565" s="442"/>
      <c r="DW565" s="443"/>
      <c r="DX565" s="443"/>
      <c r="DY565" s="13"/>
      <c r="DZ565" s="442"/>
      <c r="EE565" s="443"/>
      <c r="EF565" s="443"/>
      <c r="EG565" s="13"/>
      <c r="EH565" s="442"/>
      <c r="EM565" s="443"/>
      <c r="EN565" s="443"/>
      <c r="EO565" s="13"/>
      <c r="EP565" s="442"/>
      <c r="EU565" s="443"/>
      <c r="EV565" s="443"/>
      <c r="EW565" s="13"/>
      <c r="EX565" s="442"/>
      <c r="FC565" s="443"/>
      <c r="FD565" s="443"/>
      <c r="FE565" s="13"/>
      <c r="FF565" s="442"/>
      <c r="FK565" s="443"/>
      <c r="FL565" s="443"/>
      <c r="FM565" s="13"/>
      <c r="FN565" s="442"/>
    </row>
    <row r="566" spans="2:170" ht="13">
      <c r="B566" s="442"/>
      <c r="G566" s="443"/>
      <c r="H566" s="443"/>
      <c r="I566" s="13"/>
      <c r="J566" s="442"/>
      <c r="O566" s="443"/>
      <c r="P566" s="443"/>
      <c r="Q566" s="13"/>
      <c r="R566" s="442"/>
      <c r="W566" s="443"/>
      <c r="X566" s="443"/>
      <c r="Y566" s="13"/>
      <c r="Z566" s="442"/>
      <c r="AE566" s="443"/>
      <c r="AF566" s="443"/>
      <c r="AG566" s="13"/>
      <c r="AH566" s="442"/>
      <c r="AM566" s="443"/>
      <c r="AN566" s="443"/>
      <c r="AO566" s="13"/>
      <c r="AP566" s="442"/>
      <c r="AU566" s="443"/>
      <c r="AV566" s="443"/>
      <c r="AW566" s="13"/>
      <c r="AX566" s="442"/>
      <c r="BC566" s="443"/>
      <c r="BD566" s="443"/>
      <c r="BE566" s="13"/>
      <c r="BF566" s="442"/>
      <c r="BK566" s="443"/>
      <c r="BL566" s="443"/>
      <c r="BM566" s="13"/>
      <c r="BN566" s="442"/>
      <c r="BS566" s="443"/>
      <c r="BT566" s="443"/>
      <c r="BU566" s="13"/>
      <c r="BV566" s="442"/>
      <c r="CA566" s="443"/>
      <c r="CB566" s="443"/>
      <c r="CC566" s="13"/>
      <c r="CD566" s="442"/>
      <c r="CI566" s="443"/>
      <c r="CJ566" s="443"/>
      <c r="CK566" s="13"/>
      <c r="CL566" s="442"/>
      <c r="CQ566" s="443"/>
      <c r="CR566" s="443"/>
      <c r="CS566" s="13"/>
      <c r="CT566" s="442"/>
      <c r="CY566" s="443"/>
      <c r="CZ566" s="443"/>
      <c r="DA566" s="13"/>
      <c r="DB566" s="442"/>
      <c r="DG566" s="443"/>
      <c r="DH566" s="443"/>
      <c r="DI566" s="13"/>
      <c r="DJ566" s="442"/>
      <c r="DO566" s="443"/>
      <c r="DP566" s="443"/>
      <c r="DQ566" s="13"/>
      <c r="DR566" s="442"/>
      <c r="DW566" s="443"/>
      <c r="DX566" s="443"/>
      <c r="DY566" s="13"/>
      <c r="DZ566" s="442"/>
      <c r="EE566" s="443"/>
      <c r="EF566" s="443"/>
      <c r="EG566" s="13"/>
      <c r="EH566" s="442"/>
      <c r="EM566" s="443"/>
      <c r="EN566" s="443"/>
      <c r="EO566" s="13"/>
      <c r="EP566" s="442"/>
      <c r="EU566" s="443"/>
      <c r="EV566" s="443"/>
      <c r="EW566" s="13"/>
      <c r="EX566" s="442"/>
      <c r="FC566" s="443"/>
      <c r="FD566" s="443"/>
      <c r="FE566" s="13"/>
      <c r="FF566" s="442"/>
      <c r="FK566" s="443"/>
      <c r="FL566" s="443"/>
      <c r="FM566" s="13"/>
      <c r="FN566" s="442"/>
    </row>
    <row r="567" spans="2:170" ht="13">
      <c r="B567" s="442"/>
      <c r="G567" s="443"/>
      <c r="H567" s="443"/>
      <c r="I567" s="13"/>
      <c r="J567" s="442"/>
      <c r="O567" s="443"/>
      <c r="P567" s="443"/>
      <c r="Q567" s="13"/>
      <c r="R567" s="442"/>
      <c r="W567" s="443"/>
      <c r="X567" s="443"/>
      <c r="Y567" s="13"/>
      <c r="Z567" s="442"/>
      <c r="AE567" s="443"/>
      <c r="AF567" s="443"/>
      <c r="AG567" s="13"/>
      <c r="AH567" s="442"/>
      <c r="AM567" s="443"/>
      <c r="AN567" s="443"/>
      <c r="AO567" s="13"/>
      <c r="AP567" s="442"/>
      <c r="AU567" s="443"/>
      <c r="AV567" s="443"/>
      <c r="AW567" s="13"/>
      <c r="AX567" s="442"/>
      <c r="BC567" s="443"/>
      <c r="BD567" s="443"/>
      <c r="BE567" s="13"/>
      <c r="BF567" s="442"/>
      <c r="BK567" s="443"/>
      <c r="BL567" s="443"/>
      <c r="BM567" s="13"/>
      <c r="BN567" s="442"/>
      <c r="BS567" s="443"/>
      <c r="BT567" s="443"/>
      <c r="BU567" s="13"/>
      <c r="BV567" s="442"/>
      <c r="CA567" s="443"/>
      <c r="CB567" s="443"/>
      <c r="CC567" s="13"/>
      <c r="CD567" s="442"/>
      <c r="CI567" s="443"/>
      <c r="CJ567" s="443"/>
      <c r="CK567" s="13"/>
      <c r="CL567" s="442"/>
      <c r="CQ567" s="443"/>
      <c r="CR567" s="443"/>
      <c r="CS567" s="13"/>
      <c r="CT567" s="442"/>
      <c r="CY567" s="443"/>
      <c r="CZ567" s="443"/>
      <c r="DA567" s="13"/>
      <c r="DB567" s="442"/>
      <c r="DG567" s="443"/>
      <c r="DH567" s="443"/>
      <c r="DI567" s="13"/>
      <c r="DJ567" s="442"/>
      <c r="DO567" s="443"/>
      <c r="DP567" s="443"/>
      <c r="DQ567" s="13"/>
      <c r="DR567" s="442"/>
      <c r="DW567" s="443"/>
      <c r="DX567" s="443"/>
      <c r="DY567" s="13"/>
      <c r="DZ567" s="442"/>
      <c r="EE567" s="443"/>
      <c r="EF567" s="443"/>
      <c r="EG567" s="13"/>
      <c r="EH567" s="442"/>
      <c r="EM567" s="443"/>
      <c r="EN567" s="443"/>
      <c r="EO567" s="13"/>
      <c r="EP567" s="442"/>
      <c r="EU567" s="443"/>
      <c r="EV567" s="443"/>
      <c r="EW567" s="13"/>
      <c r="EX567" s="442"/>
      <c r="FC567" s="443"/>
      <c r="FD567" s="443"/>
      <c r="FE567" s="13"/>
      <c r="FF567" s="442"/>
      <c r="FK567" s="443"/>
      <c r="FL567" s="443"/>
      <c r="FM567" s="13"/>
      <c r="FN567" s="442"/>
    </row>
    <row r="568" spans="2:170" ht="13">
      <c r="B568" s="442"/>
      <c r="G568" s="443"/>
      <c r="H568" s="443"/>
      <c r="I568" s="13"/>
      <c r="J568" s="442"/>
      <c r="O568" s="443"/>
      <c r="P568" s="443"/>
      <c r="Q568" s="13"/>
      <c r="R568" s="442"/>
      <c r="W568" s="443"/>
      <c r="X568" s="443"/>
      <c r="Y568" s="13"/>
      <c r="Z568" s="442"/>
      <c r="AE568" s="443"/>
      <c r="AF568" s="443"/>
      <c r="AG568" s="13"/>
      <c r="AH568" s="442"/>
      <c r="AM568" s="443"/>
      <c r="AN568" s="443"/>
      <c r="AO568" s="13"/>
      <c r="AP568" s="442"/>
      <c r="AU568" s="443"/>
      <c r="AV568" s="443"/>
      <c r="AW568" s="13"/>
      <c r="AX568" s="442"/>
      <c r="BC568" s="443"/>
      <c r="BD568" s="443"/>
      <c r="BE568" s="13"/>
      <c r="BF568" s="442"/>
      <c r="BK568" s="443"/>
      <c r="BL568" s="443"/>
      <c r="BM568" s="13"/>
      <c r="BN568" s="442"/>
      <c r="BS568" s="443"/>
      <c r="BT568" s="443"/>
      <c r="BU568" s="13"/>
      <c r="BV568" s="442"/>
      <c r="CA568" s="443"/>
      <c r="CB568" s="443"/>
      <c r="CC568" s="13"/>
      <c r="CD568" s="442"/>
      <c r="CI568" s="443"/>
      <c r="CJ568" s="443"/>
      <c r="CK568" s="13"/>
      <c r="CL568" s="442"/>
      <c r="CQ568" s="443"/>
      <c r="CR568" s="443"/>
      <c r="CS568" s="13"/>
      <c r="CT568" s="442"/>
      <c r="CY568" s="443"/>
      <c r="CZ568" s="443"/>
      <c r="DA568" s="13"/>
      <c r="DB568" s="442"/>
      <c r="DG568" s="443"/>
      <c r="DH568" s="443"/>
      <c r="DI568" s="13"/>
      <c r="DJ568" s="442"/>
      <c r="DO568" s="443"/>
      <c r="DP568" s="443"/>
      <c r="DQ568" s="13"/>
      <c r="DR568" s="442"/>
      <c r="DW568" s="443"/>
      <c r="DX568" s="443"/>
      <c r="DY568" s="13"/>
      <c r="DZ568" s="442"/>
      <c r="EE568" s="443"/>
      <c r="EF568" s="443"/>
      <c r="EG568" s="13"/>
      <c r="EH568" s="442"/>
      <c r="EM568" s="443"/>
      <c r="EN568" s="443"/>
      <c r="EO568" s="13"/>
      <c r="EP568" s="442"/>
      <c r="EU568" s="443"/>
      <c r="EV568" s="443"/>
      <c r="EW568" s="13"/>
      <c r="EX568" s="442"/>
      <c r="FC568" s="443"/>
      <c r="FD568" s="443"/>
      <c r="FE568" s="13"/>
      <c r="FF568" s="442"/>
      <c r="FK568" s="443"/>
      <c r="FL568" s="443"/>
      <c r="FM568" s="13"/>
      <c r="FN568" s="442"/>
    </row>
    <row r="569" spans="2:170" ht="13">
      <c r="B569" s="442"/>
      <c r="G569" s="443"/>
      <c r="H569" s="443"/>
      <c r="I569" s="13"/>
      <c r="J569" s="442"/>
      <c r="O569" s="443"/>
      <c r="P569" s="443"/>
      <c r="Q569" s="13"/>
      <c r="R569" s="442"/>
      <c r="W569" s="443"/>
      <c r="X569" s="443"/>
      <c r="Y569" s="13"/>
      <c r="Z569" s="442"/>
      <c r="AE569" s="443"/>
      <c r="AF569" s="443"/>
      <c r="AG569" s="13"/>
      <c r="AH569" s="442"/>
      <c r="AM569" s="443"/>
      <c r="AN569" s="443"/>
      <c r="AO569" s="13"/>
      <c r="AP569" s="442"/>
      <c r="AU569" s="443"/>
      <c r="AV569" s="443"/>
      <c r="AW569" s="13"/>
      <c r="AX569" s="442"/>
      <c r="BC569" s="443"/>
      <c r="BD569" s="443"/>
      <c r="BE569" s="13"/>
      <c r="BF569" s="442"/>
      <c r="BK569" s="443"/>
      <c r="BL569" s="443"/>
      <c r="BM569" s="13"/>
      <c r="BN569" s="442"/>
      <c r="BS569" s="443"/>
      <c r="BT569" s="443"/>
      <c r="BU569" s="13"/>
      <c r="BV569" s="442"/>
      <c r="CA569" s="443"/>
      <c r="CB569" s="443"/>
      <c r="CC569" s="13"/>
      <c r="CD569" s="442"/>
      <c r="CI569" s="443"/>
      <c r="CJ569" s="443"/>
      <c r="CK569" s="13"/>
      <c r="CL569" s="442"/>
      <c r="CQ569" s="443"/>
      <c r="CR569" s="443"/>
      <c r="CS569" s="13"/>
      <c r="CT569" s="442"/>
      <c r="CY569" s="443"/>
      <c r="CZ569" s="443"/>
      <c r="DA569" s="13"/>
      <c r="DB569" s="442"/>
      <c r="DG569" s="443"/>
      <c r="DH569" s="443"/>
      <c r="DI569" s="13"/>
      <c r="DJ569" s="442"/>
      <c r="DO569" s="443"/>
      <c r="DP569" s="443"/>
      <c r="DQ569" s="13"/>
      <c r="DR569" s="442"/>
      <c r="DW569" s="443"/>
      <c r="DX569" s="443"/>
      <c r="DY569" s="13"/>
      <c r="DZ569" s="442"/>
      <c r="EE569" s="443"/>
      <c r="EF569" s="443"/>
      <c r="EG569" s="13"/>
      <c r="EH569" s="442"/>
      <c r="EM569" s="443"/>
      <c r="EN569" s="443"/>
      <c r="EO569" s="13"/>
      <c r="EP569" s="442"/>
      <c r="EU569" s="443"/>
      <c r="EV569" s="443"/>
      <c r="EW569" s="13"/>
      <c r="EX569" s="442"/>
      <c r="FC569" s="443"/>
      <c r="FD569" s="443"/>
      <c r="FE569" s="13"/>
      <c r="FF569" s="442"/>
      <c r="FK569" s="443"/>
      <c r="FL569" s="443"/>
      <c r="FM569" s="13"/>
      <c r="FN569" s="442"/>
    </row>
    <row r="570" spans="2:170" ht="13">
      <c r="B570" s="442"/>
      <c r="G570" s="443"/>
      <c r="H570" s="443"/>
      <c r="I570" s="13"/>
      <c r="J570" s="442"/>
      <c r="O570" s="443"/>
      <c r="P570" s="443"/>
      <c r="Q570" s="13"/>
      <c r="R570" s="442"/>
      <c r="W570" s="443"/>
      <c r="X570" s="443"/>
      <c r="Y570" s="13"/>
      <c r="Z570" s="442"/>
      <c r="AE570" s="443"/>
      <c r="AF570" s="443"/>
      <c r="AG570" s="13"/>
      <c r="AH570" s="442"/>
      <c r="AM570" s="443"/>
      <c r="AN570" s="443"/>
      <c r="AO570" s="13"/>
      <c r="AP570" s="442"/>
      <c r="AU570" s="443"/>
      <c r="AV570" s="443"/>
      <c r="AW570" s="13"/>
      <c r="AX570" s="442"/>
      <c r="BC570" s="443"/>
      <c r="BD570" s="443"/>
      <c r="BE570" s="13"/>
      <c r="BF570" s="442"/>
      <c r="BK570" s="443"/>
      <c r="BL570" s="443"/>
      <c r="BM570" s="13"/>
      <c r="BN570" s="442"/>
      <c r="BS570" s="443"/>
      <c r="BT570" s="443"/>
      <c r="BU570" s="13"/>
      <c r="BV570" s="442"/>
      <c r="CA570" s="443"/>
      <c r="CB570" s="443"/>
      <c r="CC570" s="13"/>
      <c r="CD570" s="442"/>
      <c r="CI570" s="443"/>
      <c r="CJ570" s="443"/>
      <c r="CK570" s="13"/>
      <c r="CL570" s="442"/>
      <c r="CQ570" s="443"/>
      <c r="CR570" s="443"/>
      <c r="CS570" s="13"/>
      <c r="CT570" s="442"/>
      <c r="CY570" s="443"/>
      <c r="CZ570" s="443"/>
      <c r="DA570" s="13"/>
      <c r="DB570" s="442"/>
      <c r="DG570" s="443"/>
      <c r="DH570" s="443"/>
      <c r="DI570" s="13"/>
      <c r="DJ570" s="442"/>
      <c r="DO570" s="443"/>
      <c r="DP570" s="443"/>
      <c r="DQ570" s="13"/>
      <c r="DR570" s="442"/>
      <c r="DW570" s="443"/>
      <c r="DX570" s="443"/>
      <c r="DY570" s="13"/>
      <c r="DZ570" s="442"/>
      <c r="EE570" s="443"/>
      <c r="EF570" s="443"/>
      <c r="EG570" s="13"/>
      <c r="EH570" s="442"/>
      <c r="EM570" s="443"/>
      <c r="EN570" s="443"/>
      <c r="EO570" s="13"/>
      <c r="EP570" s="442"/>
      <c r="EU570" s="443"/>
      <c r="EV570" s="443"/>
      <c r="EW570" s="13"/>
      <c r="EX570" s="442"/>
      <c r="FC570" s="443"/>
      <c r="FD570" s="443"/>
      <c r="FE570" s="13"/>
      <c r="FF570" s="442"/>
      <c r="FK570" s="443"/>
      <c r="FL570" s="443"/>
      <c r="FM570" s="13"/>
      <c r="FN570" s="442"/>
    </row>
    <row r="571" spans="2:170" ht="13">
      <c r="B571" s="442"/>
      <c r="G571" s="443"/>
      <c r="H571" s="443"/>
      <c r="I571" s="13"/>
      <c r="J571" s="442"/>
      <c r="O571" s="443"/>
      <c r="P571" s="443"/>
      <c r="Q571" s="13"/>
      <c r="R571" s="442"/>
      <c r="W571" s="443"/>
      <c r="X571" s="443"/>
      <c r="Y571" s="13"/>
      <c r="Z571" s="442"/>
      <c r="AE571" s="443"/>
      <c r="AF571" s="443"/>
      <c r="AG571" s="13"/>
      <c r="AH571" s="442"/>
      <c r="AM571" s="443"/>
      <c r="AN571" s="443"/>
      <c r="AO571" s="13"/>
      <c r="AP571" s="442"/>
      <c r="AU571" s="443"/>
      <c r="AV571" s="443"/>
      <c r="AW571" s="13"/>
      <c r="AX571" s="442"/>
      <c r="BC571" s="443"/>
      <c r="BD571" s="443"/>
      <c r="BE571" s="13"/>
      <c r="BF571" s="442"/>
      <c r="BK571" s="443"/>
      <c r="BL571" s="443"/>
      <c r="BM571" s="13"/>
      <c r="BN571" s="442"/>
      <c r="BS571" s="443"/>
      <c r="BT571" s="443"/>
      <c r="BU571" s="13"/>
      <c r="BV571" s="442"/>
      <c r="CA571" s="443"/>
      <c r="CB571" s="443"/>
      <c r="CC571" s="13"/>
      <c r="CD571" s="442"/>
      <c r="CI571" s="443"/>
      <c r="CJ571" s="443"/>
      <c r="CK571" s="13"/>
      <c r="CL571" s="442"/>
      <c r="CQ571" s="443"/>
      <c r="CR571" s="443"/>
      <c r="CS571" s="13"/>
      <c r="CT571" s="442"/>
      <c r="CY571" s="443"/>
      <c r="CZ571" s="443"/>
      <c r="DA571" s="13"/>
      <c r="DB571" s="442"/>
      <c r="DG571" s="443"/>
      <c r="DH571" s="443"/>
      <c r="DI571" s="13"/>
      <c r="DJ571" s="442"/>
      <c r="DO571" s="443"/>
      <c r="DP571" s="443"/>
      <c r="DQ571" s="13"/>
      <c r="DR571" s="442"/>
      <c r="DW571" s="443"/>
      <c r="DX571" s="443"/>
      <c r="DY571" s="13"/>
      <c r="DZ571" s="442"/>
      <c r="EE571" s="443"/>
      <c r="EF571" s="443"/>
      <c r="EG571" s="13"/>
      <c r="EH571" s="442"/>
      <c r="EM571" s="443"/>
      <c r="EN571" s="443"/>
      <c r="EO571" s="13"/>
      <c r="EP571" s="442"/>
      <c r="EU571" s="443"/>
      <c r="EV571" s="443"/>
      <c r="EW571" s="13"/>
      <c r="EX571" s="442"/>
      <c r="FC571" s="443"/>
      <c r="FD571" s="443"/>
      <c r="FE571" s="13"/>
      <c r="FF571" s="442"/>
      <c r="FK571" s="443"/>
      <c r="FL571" s="443"/>
      <c r="FM571" s="13"/>
      <c r="FN571" s="442"/>
    </row>
    <row r="572" spans="2:170" ht="13">
      <c r="B572" s="442"/>
      <c r="G572" s="443"/>
      <c r="H572" s="443"/>
      <c r="I572" s="13"/>
      <c r="J572" s="442"/>
      <c r="O572" s="443"/>
      <c r="P572" s="443"/>
      <c r="Q572" s="13"/>
      <c r="R572" s="442"/>
      <c r="W572" s="443"/>
      <c r="X572" s="443"/>
      <c r="Y572" s="13"/>
      <c r="Z572" s="442"/>
      <c r="AE572" s="443"/>
      <c r="AF572" s="443"/>
      <c r="AG572" s="13"/>
      <c r="AH572" s="442"/>
      <c r="AM572" s="443"/>
      <c r="AN572" s="443"/>
      <c r="AO572" s="13"/>
      <c r="AP572" s="442"/>
      <c r="AU572" s="443"/>
      <c r="AV572" s="443"/>
      <c r="AW572" s="13"/>
      <c r="AX572" s="442"/>
      <c r="BC572" s="443"/>
      <c r="BD572" s="443"/>
      <c r="BE572" s="13"/>
      <c r="BF572" s="442"/>
      <c r="BK572" s="443"/>
      <c r="BL572" s="443"/>
      <c r="BM572" s="13"/>
      <c r="BN572" s="442"/>
      <c r="BS572" s="443"/>
      <c r="BT572" s="443"/>
      <c r="BU572" s="13"/>
      <c r="BV572" s="442"/>
      <c r="CA572" s="443"/>
      <c r="CB572" s="443"/>
      <c r="CC572" s="13"/>
      <c r="CD572" s="442"/>
      <c r="CI572" s="443"/>
      <c r="CJ572" s="443"/>
      <c r="CK572" s="13"/>
      <c r="CL572" s="442"/>
      <c r="CQ572" s="443"/>
      <c r="CR572" s="443"/>
      <c r="CS572" s="13"/>
      <c r="CT572" s="442"/>
      <c r="CY572" s="443"/>
      <c r="CZ572" s="443"/>
      <c r="DA572" s="13"/>
      <c r="DB572" s="442"/>
      <c r="DG572" s="443"/>
      <c r="DH572" s="443"/>
      <c r="DI572" s="13"/>
      <c r="DJ572" s="442"/>
      <c r="DO572" s="443"/>
      <c r="DP572" s="443"/>
      <c r="DQ572" s="13"/>
      <c r="DR572" s="442"/>
      <c r="DW572" s="443"/>
      <c r="DX572" s="443"/>
      <c r="DY572" s="13"/>
      <c r="DZ572" s="442"/>
      <c r="EE572" s="443"/>
      <c r="EF572" s="443"/>
      <c r="EG572" s="13"/>
      <c r="EH572" s="442"/>
      <c r="EM572" s="443"/>
      <c r="EN572" s="443"/>
      <c r="EO572" s="13"/>
      <c r="EP572" s="442"/>
      <c r="EU572" s="443"/>
      <c r="EV572" s="443"/>
      <c r="EW572" s="13"/>
      <c r="EX572" s="442"/>
      <c r="FC572" s="443"/>
      <c r="FD572" s="443"/>
      <c r="FE572" s="13"/>
      <c r="FF572" s="442"/>
      <c r="FK572" s="443"/>
      <c r="FL572" s="443"/>
      <c r="FM572" s="13"/>
      <c r="FN572" s="442"/>
    </row>
    <row r="573" spans="2:170" ht="13">
      <c r="B573" s="442"/>
      <c r="G573" s="443"/>
      <c r="H573" s="443"/>
      <c r="I573" s="13"/>
      <c r="J573" s="442"/>
      <c r="O573" s="443"/>
      <c r="P573" s="443"/>
      <c r="Q573" s="13"/>
      <c r="R573" s="442"/>
      <c r="W573" s="443"/>
      <c r="X573" s="443"/>
      <c r="Y573" s="13"/>
      <c r="Z573" s="442"/>
      <c r="AE573" s="443"/>
      <c r="AF573" s="443"/>
      <c r="AG573" s="13"/>
      <c r="AH573" s="442"/>
      <c r="AM573" s="443"/>
      <c r="AN573" s="443"/>
      <c r="AO573" s="13"/>
      <c r="AP573" s="442"/>
      <c r="AU573" s="443"/>
      <c r="AV573" s="443"/>
      <c r="AW573" s="13"/>
      <c r="AX573" s="442"/>
      <c r="BC573" s="443"/>
      <c r="BD573" s="443"/>
      <c r="BE573" s="13"/>
      <c r="BF573" s="442"/>
      <c r="BK573" s="443"/>
      <c r="BL573" s="443"/>
      <c r="BM573" s="13"/>
      <c r="BN573" s="442"/>
      <c r="BS573" s="443"/>
      <c r="BT573" s="443"/>
      <c r="BU573" s="13"/>
      <c r="BV573" s="442"/>
      <c r="CA573" s="443"/>
      <c r="CB573" s="443"/>
      <c r="CC573" s="13"/>
      <c r="CD573" s="442"/>
      <c r="CI573" s="443"/>
      <c r="CJ573" s="443"/>
      <c r="CK573" s="13"/>
      <c r="CL573" s="442"/>
      <c r="CQ573" s="443"/>
      <c r="CR573" s="443"/>
      <c r="CS573" s="13"/>
      <c r="CT573" s="442"/>
      <c r="CY573" s="443"/>
      <c r="CZ573" s="443"/>
      <c r="DA573" s="13"/>
      <c r="DB573" s="442"/>
      <c r="DG573" s="443"/>
      <c r="DH573" s="443"/>
      <c r="DI573" s="13"/>
      <c r="DJ573" s="442"/>
      <c r="DO573" s="443"/>
      <c r="DP573" s="443"/>
      <c r="DQ573" s="13"/>
      <c r="DR573" s="442"/>
      <c r="DW573" s="443"/>
      <c r="DX573" s="443"/>
      <c r="DY573" s="13"/>
      <c r="DZ573" s="442"/>
      <c r="EE573" s="443"/>
      <c r="EF573" s="443"/>
      <c r="EG573" s="13"/>
      <c r="EH573" s="442"/>
      <c r="EM573" s="443"/>
      <c r="EN573" s="443"/>
      <c r="EO573" s="13"/>
      <c r="EP573" s="442"/>
      <c r="EU573" s="443"/>
      <c r="EV573" s="443"/>
      <c r="EW573" s="13"/>
      <c r="EX573" s="442"/>
      <c r="FC573" s="443"/>
      <c r="FD573" s="443"/>
      <c r="FE573" s="13"/>
      <c r="FF573" s="442"/>
      <c r="FK573" s="443"/>
      <c r="FL573" s="443"/>
      <c r="FM573" s="13"/>
      <c r="FN573" s="442"/>
    </row>
    <row r="574" spans="2:170" ht="13">
      <c r="B574" s="442"/>
      <c r="G574" s="443"/>
      <c r="H574" s="443"/>
      <c r="I574" s="13"/>
      <c r="J574" s="442"/>
      <c r="O574" s="443"/>
      <c r="P574" s="443"/>
      <c r="Q574" s="13"/>
      <c r="R574" s="442"/>
      <c r="W574" s="443"/>
      <c r="X574" s="443"/>
      <c r="Y574" s="13"/>
      <c r="Z574" s="442"/>
      <c r="AE574" s="443"/>
      <c r="AF574" s="443"/>
      <c r="AG574" s="13"/>
      <c r="AH574" s="442"/>
      <c r="AM574" s="443"/>
      <c r="AN574" s="443"/>
      <c r="AO574" s="13"/>
      <c r="AP574" s="442"/>
      <c r="AU574" s="443"/>
      <c r="AV574" s="443"/>
      <c r="AW574" s="13"/>
      <c r="AX574" s="442"/>
      <c r="BC574" s="443"/>
      <c r="BD574" s="443"/>
      <c r="BE574" s="13"/>
      <c r="BF574" s="442"/>
      <c r="BK574" s="443"/>
      <c r="BL574" s="443"/>
      <c r="BM574" s="13"/>
      <c r="BN574" s="442"/>
      <c r="BS574" s="443"/>
      <c r="BT574" s="443"/>
      <c r="BU574" s="13"/>
      <c r="BV574" s="442"/>
      <c r="CA574" s="443"/>
      <c r="CB574" s="443"/>
      <c r="CC574" s="13"/>
      <c r="CD574" s="442"/>
      <c r="CI574" s="443"/>
      <c r="CJ574" s="443"/>
      <c r="CK574" s="13"/>
      <c r="CL574" s="442"/>
      <c r="CQ574" s="443"/>
      <c r="CR574" s="443"/>
      <c r="CS574" s="13"/>
      <c r="CT574" s="442"/>
      <c r="CY574" s="443"/>
      <c r="CZ574" s="443"/>
      <c r="DA574" s="13"/>
      <c r="DB574" s="442"/>
      <c r="DG574" s="443"/>
      <c r="DH574" s="443"/>
      <c r="DI574" s="13"/>
      <c r="DJ574" s="442"/>
      <c r="DO574" s="443"/>
      <c r="DP574" s="443"/>
      <c r="DQ574" s="13"/>
      <c r="DR574" s="442"/>
      <c r="DW574" s="443"/>
      <c r="DX574" s="443"/>
      <c r="DY574" s="13"/>
      <c r="DZ574" s="442"/>
      <c r="EE574" s="443"/>
      <c r="EF574" s="443"/>
      <c r="EG574" s="13"/>
      <c r="EH574" s="442"/>
      <c r="EM574" s="443"/>
      <c r="EN574" s="443"/>
      <c r="EO574" s="13"/>
      <c r="EP574" s="442"/>
      <c r="EU574" s="443"/>
      <c r="EV574" s="443"/>
      <c r="EW574" s="13"/>
      <c r="EX574" s="442"/>
      <c r="FC574" s="443"/>
      <c r="FD574" s="443"/>
      <c r="FE574" s="13"/>
      <c r="FF574" s="442"/>
      <c r="FK574" s="443"/>
      <c r="FL574" s="443"/>
      <c r="FM574" s="13"/>
      <c r="FN574" s="442"/>
    </row>
    <row r="575" spans="2:170" ht="13">
      <c r="B575" s="442"/>
      <c r="G575" s="443"/>
      <c r="H575" s="443"/>
      <c r="I575" s="13"/>
      <c r="J575" s="442"/>
      <c r="O575" s="443"/>
      <c r="P575" s="443"/>
      <c r="Q575" s="13"/>
      <c r="R575" s="442"/>
      <c r="W575" s="443"/>
      <c r="X575" s="443"/>
      <c r="Y575" s="13"/>
      <c r="Z575" s="442"/>
      <c r="AE575" s="443"/>
      <c r="AF575" s="443"/>
      <c r="AG575" s="13"/>
      <c r="AH575" s="442"/>
      <c r="AM575" s="443"/>
      <c r="AN575" s="443"/>
      <c r="AO575" s="13"/>
      <c r="AP575" s="442"/>
      <c r="AU575" s="443"/>
      <c r="AV575" s="443"/>
      <c r="AW575" s="13"/>
      <c r="AX575" s="442"/>
      <c r="BC575" s="443"/>
      <c r="BD575" s="443"/>
      <c r="BE575" s="13"/>
      <c r="BF575" s="442"/>
      <c r="BK575" s="443"/>
      <c r="BL575" s="443"/>
      <c r="BM575" s="13"/>
      <c r="BN575" s="442"/>
      <c r="BS575" s="443"/>
      <c r="BT575" s="443"/>
      <c r="BU575" s="13"/>
      <c r="BV575" s="442"/>
      <c r="CA575" s="443"/>
      <c r="CB575" s="443"/>
      <c r="CC575" s="13"/>
      <c r="CD575" s="442"/>
      <c r="CI575" s="443"/>
      <c r="CJ575" s="443"/>
      <c r="CK575" s="13"/>
      <c r="CL575" s="442"/>
      <c r="CQ575" s="443"/>
      <c r="CR575" s="443"/>
      <c r="CS575" s="13"/>
      <c r="CT575" s="442"/>
      <c r="CY575" s="443"/>
      <c r="CZ575" s="443"/>
      <c r="DA575" s="13"/>
      <c r="DB575" s="442"/>
      <c r="DG575" s="443"/>
      <c r="DH575" s="443"/>
      <c r="DI575" s="13"/>
      <c r="DJ575" s="442"/>
      <c r="DO575" s="443"/>
      <c r="DP575" s="443"/>
      <c r="DQ575" s="13"/>
      <c r="DR575" s="442"/>
      <c r="DW575" s="443"/>
      <c r="DX575" s="443"/>
      <c r="DY575" s="13"/>
      <c r="DZ575" s="442"/>
      <c r="EE575" s="443"/>
      <c r="EF575" s="443"/>
      <c r="EG575" s="13"/>
      <c r="EH575" s="442"/>
      <c r="EM575" s="443"/>
      <c r="EN575" s="443"/>
      <c r="EO575" s="13"/>
      <c r="EP575" s="442"/>
      <c r="EU575" s="443"/>
      <c r="EV575" s="443"/>
      <c r="EW575" s="13"/>
      <c r="EX575" s="442"/>
      <c r="FC575" s="443"/>
      <c r="FD575" s="443"/>
      <c r="FE575" s="13"/>
      <c r="FF575" s="442"/>
      <c r="FK575" s="443"/>
      <c r="FL575" s="443"/>
      <c r="FM575" s="13"/>
      <c r="FN575" s="442"/>
    </row>
    <row r="576" spans="2:170" ht="13">
      <c r="B576" s="442"/>
      <c r="G576" s="443"/>
      <c r="H576" s="443"/>
      <c r="I576" s="13"/>
      <c r="J576" s="442"/>
      <c r="O576" s="443"/>
      <c r="P576" s="443"/>
      <c r="Q576" s="13"/>
      <c r="R576" s="442"/>
      <c r="W576" s="443"/>
      <c r="X576" s="443"/>
      <c r="Y576" s="13"/>
      <c r="Z576" s="442"/>
      <c r="AE576" s="443"/>
      <c r="AF576" s="443"/>
      <c r="AG576" s="13"/>
      <c r="AH576" s="442"/>
      <c r="AM576" s="443"/>
      <c r="AN576" s="443"/>
      <c r="AO576" s="13"/>
      <c r="AP576" s="442"/>
      <c r="AU576" s="443"/>
      <c r="AV576" s="443"/>
      <c r="AW576" s="13"/>
      <c r="AX576" s="442"/>
      <c r="BC576" s="443"/>
      <c r="BD576" s="443"/>
      <c r="BE576" s="13"/>
      <c r="BF576" s="442"/>
      <c r="BK576" s="443"/>
      <c r="BL576" s="443"/>
      <c r="BM576" s="13"/>
      <c r="BN576" s="442"/>
      <c r="BS576" s="443"/>
      <c r="BT576" s="443"/>
      <c r="BU576" s="13"/>
      <c r="BV576" s="442"/>
      <c r="CA576" s="443"/>
      <c r="CB576" s="443"/>
      <c r="CC576" s="13"/>
      <c r="CD576" s="442"/>
      <c r="CI576" s="443"/>
      <c r="CJ576" s="443"/>
      <c r="CK576" s="13"/>
      <c r="CL576" s="442"/>
      <c r="CQ576" s="443"/>
      <c r="CR576" s="443"/>
      <c r="CS576" s="13"/>
      <c r="CT576" s="442"/>
      <c r="CY576" s="443"/>
      <c r="CZ576" s="443"/>
      <c r="DA576" s="13"/>
      <c r="DB576" s="442"/>
      <c r="DG576" s="443"/>
      <c r="DH576" s="443"/>
      <c r="DI576" s="13"/>
      <c r="DJ576" s="442"/>
      <c r="DO576" s="443"/>
      <c r="DP576" s="443"/>
      <c r="DQ576" s="13"/>
      <c r="DR576" s="442"/>
      <c r="DW576" s="443"/>
      <c r="DX576" s="443"/>
      <c r="DY576" s="13"/>
      <c r="DZ576" s="442"/>
      <c r="EE576" s="443"/>
      <c r="EF576" s="443"/>
      <c r="EG576" s="13"/>
      <c r="EH576" s="442"/>
      <c r="EM576" s="443"/>
      <c r="EN576" s="443"/>
      <c r="EO576" s="13"/>
      <c r="EP576" s="442"/>
      <c r="EU576" s="443"/>
      <c r="EV576" s="443"/>
      <c r="EW576" s="13"/>
      <c r="EX576" s="442"/>
      <c r="FC576" s="443"/>
      <c r="FD576" s="443"/>
      <c r="FE576" s="13"/>
      <c r="FF576" s="442"/>
      <c r="FK576" s="443"/>
      <c r="FL576" s="443"/>
      <c r="FM576" s="13"/>
      <c r="FN576" s="442"/>
    </row>
    <row r="577" spans="2:170" ht="13">
      <c r="B577" s="442"/>
      <c r="G577" s="443"/>
      <c r="H577" s="443"/>
      <c r="I577" s="13"/>
      <c r="J577" s="442"/>
      <c r="O577" s="443"/>
      <c r="P577" s="443"/>
      <c r="Q577" s="13"/>
      <c r="R577" s="442"/>
      <c r="W577" s="443"/>
      <c r="X577" s="443"/>
      <c r="Y577" s="13"/>
      <c r="Z577" s="442"/>
      <c r="AE577" s="443"/>
      <c r="AF577" s="443"/>
      <c r="AG577" s="13"/>
      <c r="AH577" s="442"/>
      <c r="AM577" s="443"/>
      <c r="AN577" s="443"/>
      <c r="AO577" s="13"/>
      <c r="AP577" s="442"/>
      <c r="AU577" s="443"/>
      <c r="AV577" s="443"/>
      <c r="AW577" s="13"/>
      <c r="AX577" s="442"/>
      <c r="BC577" s="443"/>
      <c r="BD577" s="443"/>
      <c r="BE577" s="13"/>
      <c r="BF577" s="442"/>
      <c r="BK577" s="443"/>
      <c r="BL577" s="443"/>
      <c r="BM577" s="13"/>
      <c r="BN577" s="442"/>
      <c r="BS577" s="443"/>
      <c r="BT577" s="443"/>
      <c r="BU577" s="13"/>
      <c r="BV577" s="442"/>
      <c r="CA577" s="443"/>
      <c r="CB577" s="443"/>
      <c r="CC577" s="13"/>
      <c r="CD577" s="442"/>
      <c r="CI577" s="443"/>
      <c r="CJ577" s="443"/>
      <c r="CK577" s="13"/>
      <c r="CL577" s="442"/>
      <c r="CQ577" s="443"/>
      <c r="CR577" s="443"/>
      <c r="CS577" s="13"/>
      <c r="CT577" s="442"/>
      <c r="CY577" s="443"/>
      <c r="CZ577" s="443"/>
      <c r="DA577" s="13"/>
      <c r="DB577" s="442"/>
      <c r="DG577" s="443"/>
      <c r="DH577" s="443"/>
      <c r="DI577" s="13"/>
      <c r="DJ577" s="442"/>
      <c r="DO577" s="443"/>
      <c r="DP577" s="443"/>
      <c r="DQ577" s="13"/>
      <c r="DR577" s="442"/>
      <c r="DW577" s="443"/>
      <c r="DX577" s="443"/>
      <c r="DY577" s="13"/>
      <c r="DZ577" s="442"/>
      <c r="EE577" s="443"/>
      <c r="EF577" s="443"/>
      <c r="EG577" s="13"/>
      <c r="EH577" s="442"/>
      <c r="EM577" s="443"/>
      <c r="EN577" s="443"/>
      <c r="EO577" s="13"/>
      <c r="EP577" s="442"/>
      <c r="EU577" s="443"/>
      <c r="EV577" s="443"/>
      <c r="EW577" s="13"/>
      <c r="EX577" s="442"/>
      <c r="FC577" s="443"/>
      <c r="FD577" s="443"/>
      <c r="FE577" s="13"/>
      <c r="FF577" s="442"/>
      <c r="FK577" s="443"/>
      <c r="FL577" s="443"/>
      <c r="FM577" s="13"/>
      <c r="FN577" s="442"/>
    </row>
    <row r="578" spans="2:170" ht="13">
      <c r="B578" s="442"/>
      <c r="G578" s="443"/>
      <c r="H578" s="443"/>
      <c r="I578" s="13"/>
      <c r="J578" s="442"/>
      <c r="O578" s="443"/>
      <c r="P578" s="443"/>
      <c r="Q578" s="13"/>
      <c r="R578" s="442"/>
      <c r="W578" s="443"/>
      <c r="X578" s="443"/>
      <c r="Y578" s="13"/>
      <c r="Z578" s="442"/>
      <c r="AE578" s="443"/>
      <c r="AF578" s="443"/>
      <c r="AG578" s="13"/>
      <c r="AH578" s="442"/>
      <c r="AM578" s="443"/>
      <c r="AN578" s="443"/>
      <c r="AO578" s="13"/>
      <c r="AP578" s="442"/>
      <c r="AU578" s="443"/>
      <c r="AV578" s="443"/>
      <c r="AW578" s="13"/>
      <c r="AX578" s="442"/>
      <c r="BC578" s="443"/>
      <c r="BD578" s="443"/>
      <c r="BE578" s="13"/>
      <c r="BF578" s="442"/>
      <c r="BK578" s="443"/>
      <c r="BL578" s="443"/>
      <c r="BM578" s="13"/>
      <c r="BN578" s="442"/>
      <c r="BS578" s="443"/>
      <c r="BT578" s="443"/>
      <c r="BU578" s="13"/>
      <c r="BV578" s="442"/>
      <c r="CA578" s="443"/>
      <c r="CB578" s="443"/>
      <c r="CC578" s="13"/>
      <c r="CD578" s="442"/>
      <c r="CI578" s="443"/>
      <c r="CJ578" s="443"/>
      <c r="CK578" s="13"/>
      <c r="CL578" s="442"/>
      <c r="CQ578" s="443"/>
      <c r="CR578" s="443"/>
      <c r="CS578" s="13"/>
      <c r="CT578" s="442"/>
      <c r="CY578" s="443"/>
      <c r="CZ578" s="443"/>
      <c r="DA578" s="13"/>
      <c r="DB578" s="442"/>
      <c r="DG578" s="443"/>
      <c r="DH578" s="443"/>
      <c r="DI578" s="13"/>
      <c r="DJ578" s="442"/>
      <c r="DO578" s="443"/>
      <c r="DP578" s="443"/>
      <c r="DQ578" s="13"/>
      <c r="DR578" s="442"/>
      <c r="DW578" s="443"/>
      <c r="DX578" s="443"/>
      <c r="DY578" s="13"/>
      <c r="DZ578" s="442"/>
      <c r="EE578" s="443"/>
      <c r="EF578" s="443"/>
      <c r="EG578" s="13"/>
      <c r="EH578" s="442"/>
      <c r="EM578" s="443"/>
      <c r="EN578" s="443"/>
      <c r="EO578" s="13"/>
      <c r="EP578" s="442"/>
      <c r="EU578" s="443"/>
      <c r="EV578" s="443"/>
      <c r="EW578" s="13"/>
      <c r="EX578" s="442"/>
      <c r="FC578" s="443"/>
      <c r="FD578" s="443"/>
      <c r="FE578" s="13"/>
      <c r="FF578" s="442"/>
      <c r="FK578" s="443"/>
      <c r="FL578" s="443"/>
      <c r="FM578" s="13"/>
      <c r="FN578" s="442"/>
    </row>
    <row r="579" spans="2:170" ht="13">
      <c r="B579" s="442"/>
      <c r="G579" s="443"/>
      <c r="H579" s="443"/>
      <c r="I579" s="13"/>
      <c r="J579" s="442"/>
      <c r="O579" s="443"/>
      <c r="P579" s="443"/>
      <c r="Q579" s="13"/>
      <c r="R579" s="442"/>
      <c r="W579" s="443"/>
      <c r="X579" s="443"/>
      <c r="Y579" s="13"/>
      <c r="Z579" s="442"/>
      <c r="AE579" s="443"/>
      <c r="AF579" s="443"/>
      <c r="AG579" s="13"/>
      <c r="AH579" s="442"/>
      <c r="AM579" s="443"/>
      <c r="AN579" s="443"/>
      <c r="AO579" s="13"/>
      <c r="AP579" s="442"/>
      <c r="AU579" s="443"/>
      <c r="AV579" s="443"/>
      <c r="AW579" s="13"/>
      <c r="AX579" s="442"/>
      <c r="BC579" s="443"/>
      <c r="BD579" s="443"/>
      <c r="BE579" s="13"/>
      <c r="BF579" s="442"/>
      <c r="BK579" s="443"/>
      <c r="BL579" s="443"/>
      <c r="BM579" s="13"/>
      <c r="BN579" s="442"/>
      <c r="BS579" s="443"/>
      <c r="BT579" s="443"/>
      <c r="BU579" s="13"/>
      <c r="BV579" s="442"/>
      <c r="CA579" s="443"/>
      <c r="CB579" s="443"/>
      <c r="CC579" s="13"/>
      <c r="CD579" s="442"/>
      <c r="CI579" s="443"/>
      <c r="CJ579" s="443"/>
      <c r="CK579" s="13"/>
      <c r="CL579" s="442"/>
      <c r="CQ579" s="443"/>
      <c r="CR579" s="443"/>
      <c r="CS579" s="13"/>
      <c r="CT579" s="442"/>
      <c r="CY579" s="443"/>
      <c r="CZ579" s="443"/>
      <c r="DA579" s="13"/>
      <c r="DB579" s="442"/>
      <c r="DG579" s="443"/>
      <c r="DH579" s="443"/>
      <c r="DI579" s="13"/>
      <c r="DJ579" s="442"/>
      <c r="DO579" s="443"/>
      <c r="DP579" s="443"/>
      <c r="DQ579" s="13"/>
      <c r="DR579" s="442"/>
      <c r="DW579" s="443"/>
      <c r="DX579" s="443"/>
      <c r="DY579" s="13"/>
      <c r="DZ579" s="442"/>
      <c r="EE579" s="443"/>
      <c r="EF579" s="443"/>
      <c r="EG579" s="13"/>
      <c r="EH579" s="442"/>
      <c r="EM579" s="443"/>
      <c r="EN579" s="443"/>
      <c r="EO579" s="13"/>
      <c r="EP579" s="442"/>
      <c r="EU579" s="443"/>
      <c r="EV579" s="443"/>
      <c r="EW579" s="13"/>
      <c r="EX579" s="442"/>
      <c r="FC579" s="443"/>
      <c r="FD579" s="443"/>
      <c r="FE579" s="13"/>
      <c r="FF579" s="442"/>
      <c r="FK579" s="443"/>
      <c r="FL579" s="443"/>
      <c r="FM579" s="13"/>
      <c r="FN579" s="442"/>
    </row>
    <row r="580" spans="2:170" ht="13">
      <c r="B580" s="442"/>
      <c r="G580" s="443"/>
      <c r="H580" s="443"/>
      <c r="I580" s="13"/>
      <c r="J580" s="442"/>
      <c r="O580" s="443"/>
      <c r="P580" s="443"/>
      <c r="Q580" s="13"/>
      <c r="R580" s="442"/>
      <c r="W580" s="443"/>
      <c r="X580" s="443"/>
      <c r="Y580" s="13"/>
      <c r="Z580" s="442"/>
      <c r="AE580" s="443"/>
      <c r="AF580" s="443"/>
      <c r="AG580" s="13"/>
      <c r="AH580" s="442"/>
      <c r="AM580" s="443"/>
      <c r="AN580" s="443"/>
      <c r="AO580" s="13"/>
      <c r="AP580" s="442"/>
      <c r="AU580" s="443"/>
      <c r="AV580" s="443"/>
      <c r="AW580" s="13"/>
      <c r="AX580" s="442"/>
      <c r="BC580" s="443"/>
      <c r="BD580" s="443"/>
      <c r="BE580" s="13"/>
      <c r="BF580" s="442"/>
      <c r="BK580" s="443"/>
      <c r="BL580" s="443"/>
      <c r="BM580" s="13"/>
      <c r="BN580" s="442"/>
      <c r="BS580" s="443"/>
      <c r="BT580" s="443"/>
      <c r="BU580" s="13"/>
      <c r="BV580" s="442"/>
      <c r="CA580" s="443"/>
      <c r="CB580" s="443"/>
      <c r="CC580" s="13"/>
      <c r="CD580" s="442"/>
      <c r="CI580" s="443"/>
      <c r="CJ580" s="443"/>
      <c r="CK580" s="13"/>
      <c r="CL580" s="442"/>
      <c r="CQ580" s="443"/>
      <c r="CR580" s="443"/>
      <c r="CS580" s="13"/>
      <c r="CT580" s="442"/>
      <c r="CY580" s="443"/>
      <c r="CZ580" s="443"/>
      <c r="DA580" s="13"/>
      <c r="DB580" s="442"/>
      <c r="DG580" s="443"/>
      <c r="DH580" s="443"/>
      <c r="DI580" s="13"/>
      <c r="DJ580" s="442"/>
      <c r="DO580" s="443"/>
      <c r="DP580" s="443"/>
      <c r="DQ580" s="13"/>
      <c r="DR580" s="442"/>
      <c r="DW580" s="443"/>
      <c r="DX580" s="443"/>
      <c r="DY580" s="13"/>
      <c r="DZ580" s="442"/>
      <c r="EE580" s="443"/>
      <c r="EF580" s="443"/>
      <c r="EG580" s="13"/>
      <c r="EH580" s="442"/>
      <c r="EM580" s="443"/>
      <c r="EN580" s="443"/>
      <c r="EO580" s="13"/>
      <c r="EP580" s="442"/>
      <c r="EU580" s="443"/>
      <c r="EV580" s="443"/>
      <c r="EW580" s="13"/>
      <c r="EX580" s="442"/>
      <c r="FC580" s="443"/>
      <c r="FD580" s="443"/>
      <c r="FE580" s="13"/>
      <c r="FF580" s="442"/>
      <c r="FK580" s="443"/>
      <c r="FL580" s="443"/>
      <c r="FM580" s="13"/>
      <c r="FN580" s="442"/>
    </row>
    <row r="581" spans="2:170" ht="13">
      <c r="B581" s="442"/>
      <c r="G581" s="443"/>
      <c r="H581" s="443"/>
      <c r="I581" s="13"/>
      <c r="J581" s="442"/>
      <c r="O581" s="443"/>
      <c r="P581" s="443"/>
      <c r="Q581" s="13"/>
      <c r="R581" s="442"/>
      <c r="W581" s="443"/>
      <c r="X581" s="443"/>
      <c r="Y581" s="13"/>
      <c r="Z581" s="442"/>
      <c r="AE581" s="443"/>
      <c r="AF581" s="443"/>
      <c r="AG581" s="13"/>
      <c r="AH581" s="442"/>
      <c r="AM581" s="443"/>
      <c r="AN581" s="443"/>
      <c r="AO581" s="13"/>
      <c r="AP581" s="442"/>
      <c r="AU581" s="443"/>
      <c r="AV581" s="443"/>
      <c r="AW581" s="13"/>
      <c r="AX581" s="442"/>
      <c r="BC581" s="443"/>
      <c r="BD581" s="443"/>
      <c r="BE581" s="13"/>
      <c r="BF581" s="442"/>
      <c r="BK581" s="443"/>
      <c r="BL581" s="443"/>
      <c r="BM581" s="13"/>
      <c r="BN581" s="442"/>
      <c r="BS581" s="443"/>
      <c r="BT581" s="443"/>
      <c r="BU581" s="13"/>
      <c r="BV581" s="442"/>
      <c r="CA581" s="443"/>
      <c r="CB581" s="443"/>
      <c r="CC581" s="13"/>
      <c r="CD581" s="442"/>
      <c r="CI581" s="443"/>
      <c r="CJ581" s="443"/>
      <c r="CK581" s="13"/>
      <c r="CL581" s="442"/>
      <c r="CQ581" s="443"/>
      <c r="CR581" s="443"/>
      <c r="CS581" s="13"/>
      <c r="CT581" s="442"/>
      <c r="CY581" s="443"/>
      <c r="CZ581" s="443"/>
      <c r="DA581" s="13"/>
      <c r="DB581" s="442"/>
      <c r="DG581" s="443"/>
      <c r="DH581" s="443"/>
      <c r="DI581" s="13"/>
      <c r="DJ581" s="442"/>
      <c r="DO581" s="443"/>
      <c r="DP581" s="443"/>
      <c r="DQ581" s="13"/>
      <c r="DR581" s="442"/>
      <c r="DW581" s="443"/>
      <c r="DX581" s="443"/>
      <c r="DY581" s="13"/>
      <c r="DZ581" s="442"/>
      <c r="EE581" s="443"/>
      <c r="EF581" s="443"/>
      <c r="EG581" s="13"/>
      <c r="EH581" s="442"/>
      <c r="EM581" s="443"/>
      <c r="EN581" s="443"/>
      <c r="EO581" s="13"/>
      <c r="EP581" s="442"/>
      <c r="EU581" s="443"/>
      <c r="EV581" s="443"/>
      <c r="EW581" s="13"/>
      <c r="EX581" s="442"/>
      <c r="FC581" s="443"/>
      <c r="FD581" s="443"/>
      <c r="FE581" s="13"/>
      <c r="FF581" s="442"/>
      <c r="FK581" s="443"/>
      <c r="FL581" s="443"/>
      <c r="FM581" s="13"/>
      <c r="FN581" s="442"/>
    </row>
    <row r="582" spans="2:170" ht="13">
      <c r="B582" s="442"/>
      <c r="G582" s="443"/>
      <c r="H582" s="443"/>
      <c r="I582" s="13"/>
      <c r="J582" s="442"/>
      <c r="O582" s="443"/>
      <c r="P582" s="443"/>
      <c r="Q582" s="13"/>
      <c r="R582" s="442"/>
      <c r="W582" s="443"/>
      <c r="X582" s="443"/>
      <c r="Y582" s="13"/>
      <c r="Z582" s="442"/>
      <c r="AE582" s="443"/>
      <c r="AF582" s="443"/>
      <c r="AG582" s="13"/>
      <c r="AH582" s="442"/>
      <c r="AM582" s="443"/>
      <c r="AN582" s="443"/>
      <c r="AO582" s="13"/>
      <c r="AP582" s="442"/>
      <c r="AU582" s="443"/>
      <c r="AV582" s="443"/>
      <c r="AW582" s="13"/>
      <c r="AX582" s="442"/>
      <c r="BC582" s="443"/>
      <c r="BD582" s="443"/>
      <c r="BE582" s="13"/>
      <c r="BF582" s="442"/>
      <c r="BK582" s="443"/>
      <c r="BL582" s="443"/>
      <c r="BM582" s="13"/>
      <c r="BN582" s="442"/>
      <c r="BS582" s="443"/>
      <c r="BT582" s="443"/>
      <c r="BU582" s="13"/>
      <c r="BV582" s="442"/>
      <c r="CA582" s="443"/>
      <c r="CB582" s="443"/>
      <c r="CC582" s="13"/>
      <c r="CD582" s="442"/>
      <c r="CI582" s="443"/>
      <c r="CJ582" s="443"/>
      <c r="CK582" s="13"/>
      <c r="CL582" s="442"/>
      <c r="CQ582" s="443"/>
      <c r="CR582" s="443"/>
      <c r="CS582" s="13"/>
      <c r="CT582" s="442"/>
      <c r="CY582" s="443"/>
      <c r="CZ582" s="443"/>
      <c r="DA582" s="13"/>
      <c r="DB582" s="442"/>
      <c r="DG582" s="443"/>
      <c r="DH582" s="443"/>
      <c r="DI582" s="13"/>
      <c r="DJ582" s="442"/>
      <c r="DO582" s="443"/>
      <c r="DP582" s="443"/>
      <c r="DQ582" s="13"/>
      <c r="DR582" s="442"/>
      <c r="DW582" s="443"/>
      <c r="DX582" s="443"/>
      <c r="DY582" s="13"/>
      <c r="DZ582" s="442"/>
      <c r="EE582" s="443"/>
      <c r="EF582" s="443"/>
      <c r="EG582" s="13"/>
      <c r="EH582" s="442"/>
      <c r="EM582" s="443"/>
      <c r="EN582" s="443"/>
      <c r="EO582" s="13"/>
      <c r="EP582" s="442"/>
      <c r="EU582" s="443"/>
      <c r="EV582" s="443"/>
      <c r="EW582" s="13"/>
      <c r="EX582" s="442"/>
      <c r="FC582" s="443"/>
      <c r="FD582" s="443"/>
      <c r="FE582" s="13"/>
      <c r="FF582" s="442"/>
      <c r="FK582" s="443"/>
      <c r="FL582" s="443"/>
      <c r="FM582" s="13"/>
      <c r="FN582" s="442"/>
    </row>
    <row r="583" spans="2:170" ht="13">
      <c r="B583" s="442"/>
      <c r="G583" s="443"/>
      <c r="H583" s="443"/>
      <c r="I583" s="13"/>
      <c r="J583" s="442"/>
      <c r="O583" s="443"/>
      <c r="P583" s="443"/>
      <c r="Q583" s="13"/>
      <c r="R583" s="442"/>
      <c r="W583" s="443"/>
      <c r="X583" s="443"/>
      <c r="Y583" s="13"/>
      <c r="Z583" s="442"/>
      <c r="AE583" s="443"/>
      <c r="AF583" s="443"/>
      <c r="AG583" s="13"/>
      <c r="AH583" s="442"/>
      <c r="AM583" s="443"/>
      <c r="AN583" s="443"/>
      <c r="AO583" s="13"/>
      <c r="AP583" s="442"/>
      <c r="AU583" s="443"/>
      <c r="AV583" s="443"/>
      <c r="AW583" s="13"/>
      <c r="AX583" s="442"/>
      <c r="BC583" s="443"/>
      <c r="BD583" s="443"/>
      <c r="BE583" s="13"/>
      <c r="BF583" s="442"/>
      <c r="BK583" s="443"/>
      <c r="BL583" s="443"/>
      <c r="BM583" s="13"/>
      <c r="BN583" s="442"/>
      <c r="BS583" s="443"/>
      <c r="BT583" s="443"/>
      <c r="BU583" s="13"/>
      <c r="BV583" s="442"/>
      <c r="CA583" s="443"/>
      <c r="CB583" s="443"/>
      <c r="CC583" s="13"/>
      <c r="CD583" s="442"/>
      <c r="CI583" s="443"/>
      <c r="CJ583" s="443"/>
      <c r="CK583" s="13"/>
      <c r="CL583" s="442"/>
      <c r="CQ583" s="443"/>
      <c r="CR583" s="443"/>
      <c r="CS583" s="13"/>
      <c r="CT583" s="442"/>
      <c r="CY583" s="443"/>
      <c r="CZ583" s="443"/>
      <c r="DA583" s="13"/>
      <c r="DB583" s="442"/>
      <c r="DG583" s="443"/>
      <c r="DH583" s="443"/>
      <c r="DI583" s="13"/>
      <c r="DJ583" s="442"/>
      <c r="DO583" s="443"/>
      <c r="DP583" s="443"/>
      <c r="DQ583" s="13"/>
      <c r="DR583" s="442"/>
      <c r="DW583" s="443"/>
      <c r="DX583" s="443"/>
      <c r="DY583" s="13"/>
      <c r="DZ583" s="442"/>
      <c r="EE583" s="443"/>
      <c r="EF583" s="443"/>
      <c r="EG583" s="13"/>
      <c r="EH583" s="442"/>
      <c r="EM583" s="443"/>
      <c r="EN583" s="443"/>
      <c r="EO583" s="13"/>
      <c r="EP583" s="442"/>
      <c r="EU583" s="443"/>
      <c r="EV583" s="443"/>
      <c r="EW583" s="13"/>
      <c r="EX583" s="442"/>
      <c r="FC583" s="443"/>
      <c r="FD583" s="443"/>
      <c r="FE583" s="13"/>
      <c r="FF583" s="442"/>
      <c r="FK583" s="443"/>
      <c r="FL583" s="443"/>
      <c r="FM583" s="13"/>
      <c r="FN583" s="442"/>
    </row>
    <row r="584" spans="2:170" ht="13">
      <c r="B584" s="442"/>
      <c r="G584" s="443"/>
      <c r="H584" s="443"/>
      <c r="I584" s="13"/>
      <c r="J584" s="442"/>
      <c r="O584" s="443"/>
      <c r="P584" s="443"/>
      <c r="Q584" s="13"/>
      <c r="R584" s="442"/>
      <c r="W584" s="443"/>
      <c r="X584" s="443"/>
      <c r="Y584" s="13"/>
      <c r="Z584" s="442"/>
      <c r="AE584" s="443"/>
      <c r="AF584" s="443"/>
      <c r="AG584" s="13"/>
      <c r="AH584" s="442"/>
      <c r="AM584" s="443"/>
      <c r="AN584" s="443"/>
      <c r="AO584" s="13"/>
      <c r="AP584" s="442"/>
      <c r="AU584" s="443"/>
      <c r="AV584" s="443"/>
      <c r="AW584" s="13"/>
      <c r="AX584" s="442"/>
      <c r="BC584" s="443"/>
      <c r="BD584" s="443"/>
      <c r="BE584" s="13"/>
      <c r="BF584" s="442"/>
      <c r="BK584" s="443"/>
      <c r="BL584" s="443"/>
      <c r="BM584" s="13"/>
      <c r="BN584" s="442"/>
      <c r="BS584" s="443"/>
      <c r="BT584" s="443"/>
      <c r="BU584" s="13"/>
      <c r="BV584" s="442"/>
      <c r="CA584" s="443"/>
      <c r="CB584" s="443"/>
      <c r="CC584" s="13"/>
      <c r="CD584" s="442"/>
      <c r="CI584" s="443"/>
      <c r="CJ584" s="443"/>
      <c r="CK584" s="13"/>
      <c r="CL584" s="442"/>
      <c r="CQ584" s="443"/>
      <c r="CR584" s="443"/>
      <c r="CS584" s="13"/>
      <c r="CT584" s="442"/>
      <c r="CY584" s="443"/>
      <c r="CZ584" s="443"/>
      <c r="DA584" s="13"/>
      <c r="DB584" s="442"/>
      <c r="DG584" s="443"/>
      <c r="DH584" s="443"/>
      <c r="DI584" s="13"/>
      <c r="DJ584" s="442"/>
      <c r="DO584" s="443"/>
      <c r="DP584" s="443"/>
      <c r="DQ584" s="13"/>
      <c r="DR584" s="442"/>
      <c r="DW584" s="443"/>
      <c r="DX584" s="443"/>
      <c r="DY584" s="13"/>
      <c r="DZ584" s="442"/>
      <c r="EE584" s="443"/>
      <c r="EF584" s="443"/>
      <c r="EG584" s="13"/>
      <c r="EH584" s="442"/>
      <c r="EM584" s="443"/>
      <c r="EN584" s="443"/>
      <c r="EO584" s="13"/>
      <c r="EP584" s="442"/>
      <c r="EU584" s="443"/>
      <c r="EV584" s="443"/>
      <c r="EW584" s="13"/>
      <c r="EX584" s="442"/>
      <c r="FC584" s="443"/>
      <c r="FD584" s="443"/>
      <c r="FE584" s="13"/>
      <c r="FF584" s="442"/>
      <c r="FK584" s="443"/>
      <c r="FL584" s="443"/>
      <c r="FM584" s="13"/>
      <c r="FN584" s="442"/>
    </row>
    <row r="585" spans="2:170" ht="13">
      <c r="B585" s="442"/>
      <c r="G585" s="443"/>
      <c r="H585" s="443"/>
      <c r="I585" s="13"/>
      <c r="J585" s="442"/>
      <c r="O585" s="443"/>
      <c r="P585" s="443"/>
      <c r="Q585" s="13"/>
      <c r="R585" s="442"/>
      <c r="W585" s="443"/>
      <c r="X585" s="443"/>
      <c r="Y585" s="13"/>
      <c r="Z585" s="442"/>
      <c r="AE585" s="443"/>
      <c r="AF585" s="443"/>
      <c r="AG585" s="13"/>
      <c r="AH585" s="442"/>
      <c r="AM585" s="443"/>
      <c r="AN585" s="443"/>
      <c r="AO585" s="13"/>
      <c r="AP585" s="442"/>
      <c r="AU585" s="443"/>
      <c r="AV585" s="443"/>
      <c r="AW585" s="13"/>
      <c r="AX585" s="442"/>
      <c r="BC585" s="443"/>
      <c r="BD585" s="443"/>
      <c r="BE585" s="13"/>
      <c r="BF585" s="442"/>
      <c r="BK585" s="443"/>
      <c r="BL585" s="443"/>
      <c r="BM585" s="13"/>
      <c r="BN585" s="442"/>
      <c r="BS585" s="443"/>
      <c r="BT585" s="443"/>
      <c r="BU585" s="13"/>
      <c r="BV585" s="442"/>
      <c r="CA585" s="443"/>
      <c r="CB585" s="443"/>
      <c r="CC585" s="13"/>
      <c r="CD585" s="442"/>
      <c r="CI585" s="443"/>
      <c r="CJ585" s="443"/>
      <c r="CK585" s="13"/>
      <c r="CL585" s="442"/>
      <c r="CQ585" s="443"/>
      <c r="CR585" s="443"/>
      <c r="CS585" s="13"/>
      <c r="CT585" s="442"/>
      <c r="CY585" s="443"/>
      <c r="CZ585" s="443"/>
      <c r="DA585" s="13"/>
      <c r="DB585" s="442"/>
      <c r="DG585" s="443"/>
      <c r="DH585" s="443"/>
      <c r="DI585" s="13"/>
      <c r="DJ585" s="442"/>
      <c r="DO585" s="443"/>
      <c r="DP585" s="443"/>
      <c r="DQ585" s="13"/>
      <c r="DR585" s="442"/>
      <c r="DW585" s="443"/>
      <c r="DX585" s="443"/>
      <c r="DY585" s="13"/>
      <c r="DZ585" s="442"/>
      <c r="EE585" s="443"/>
      <c r="EF585" s="443"/>
      <c r="EG585" s="13"/>
      <c r="EH585" s="442"/>
      <c r="EM585" s="443"/>
      <c r="EN585" s="443"/>
      <c r="EO585" s="13"/>
      <c r="EP585" s="442"/>
      <c r="EU585" s="443"/>
      <c r="EV585" s="443"/>
      <c r="EW585" s="13"/>
      <c r="EX585" s="442"/>
      <c r="FC585" s="443"/>
      <c r="FD585" s="443"/>
      <c r="FE585" s="13"/>
      <c r="FF585" s="442"/>
      <c r="FK585" s="443"/>
      <c r="FL585" s="443"/>
      <c r="FM585" s="13"/>
      <c r="FN585" s="442"/>
    </row>
    <row r="586" spans="2:170" ht="13">
      <c r="B586" s="442"/>
      <c r="G586" s="443"/>
      <c r="H586" s="443"/>
      <c r="I586" s="13"/>
      <c r="J586" s="442"/>
      <c r="O586" s="443"/>
      <c r="P586" s="443"/>
      <c r="Q586" s="13"/>
      <c r="R586" s="442"/>
      <c r="W586" s="443"/>
      <c r="X586" s="443"/>
      <c r="Y586" s="13"/>
      <c r="Z586" s="442"/>
      <c r="AE586" s="443"/>
      <c r="AF586" s="443"/>
      <c r="AG586" s="13"/>
      <c r="AH586" s="442"/>
      <c r="AM586" s="443"/>
      <c r="AN586" s="443"/>
      <c r="AO586" s="13"/>
      <c r="AP586" s="442"/>
      <c r="AU586" s="443"/>
      <c r="AV586" s="443"/>
      <c r="AW586" s="13"/>
      <c r="AX586" s="442"/>
      <c r="BC586" s="443"/>
      <c r="BD586" s="443"/>
      <c r="BE586" s="13"/>
      <c r="BF586" s="442"/>
      <c r="BK586" s="443"/>
      <c r="BL586" s="443"/>
      <c r="BM586" s="13"/>
      <c r="BN586" s="442"/>
      <c r="BS586" s="443"/>
      <c r="BT586" s="443"/>
      <c r="BU586" s="13"/>
      <c r="BV586" s="442"/>
      <c r="CA586" s="443"/>
      <c r="CB586" s="443"/>
      <c r="CC586" s="13"/>
      <c r="CD586" s="442"/>
      <c r="CI586" s="443"/>
      <c r="CJ586" s="443"/>
      <c r="CK586" s="13"/>
      <c r="CL586" s="442"/>
      <c r="CQ586" s="443"/>
      <c r="CR586" s="443"/>
      <c r="CS586" s="13"/>
      <c r="CT586" s="442"/>
      <c r="CY586" s="443"/>
      <c r="CZ586" s="443"/>
      <c r="DA586" s="13"/>
      <c r="DB586" s="442"/>
      <c r="DG586" s="443"/>
      <c r="DH586" s="443"/>
      <c r="DI586" s="13"/>
      <c r="DJ586" s="442"/>
      <c r="DO586" s="443"/>
      <c r="DP586" s="443"/>
      <c r="DQ586" s="13"/>
      <c r="DR586" s="442"/>
      <c r="DW586" s="443"/>
      <c r="DX586" s="443"/>
      <c r="DY586" s="13"/>
      <c r="DZ586" s="442"/>
      <c r="EE586" s="443"/>
      <c r="EF586" s="443"/>
      <c r="EG586" s="13"/>
      <c r="EH586" s="442"/>
      <c r="EM586" s="443"/>
      <c r="EN586" s="443"/>
      <c r="EO586" s="13"/>
      <c r="EP586" s="442"/>
      <c r="EU586" s="443"/>
      <c r="EV586" s="443"/>
      <c r="EW586" s="13"/>
      <c r="EX586" s="442"/>
      <c r="FC586" s="443"/>
      <c r="FD586" s="443"/>
      <c r="FE586" s="13"/>
      <c r="FF586" s="442"/>
      <c r="FK586" s="443"/>
      <c r="FL586" s="443"/>
      <c r="FM586" s="13"/>
      <c r="FN586" s="442"/>
    </row>
    <row r="587" spans="2:170" ht="13">
      <c r="B587" s="442"/>
      <c r="G587" s="443"/>
      <c r="H587" s="443"/>
      <c r="I587" s="13"/>
      <c r="J587" s="442"/>
      <c r="O587" s="443"/>
      <c r="P587" s="443"/>
      <c r="Q587" s="13"/>
      <c r="R587" s="442"/>
      <c r="W587" s="443"/>
      <c r="X587" s="443"/>
      <c r="Y587" s="13"/>
      <c r="Z587" s="442"/>
      <c r="AE587" s="443"/>
      <c r="AF587" s="443"/>
      <c r="AG587" s="13"/>
      <c r="AH587" s="442"/>
      <c r="AM587" s="443"/>
      <c r="AN587" s="443"/>
      <c r="AO587" s="13"/>
      <c r="AP587" s="442"/>
      <c r="AU587" s="443"/>
      <c r="AV587" s="443"/>
      <c r="AW587" s="13"/>
      <c r="AX587" s="442"/>
      <c r="BC587" s="443"/>
      <c r="BD587" s="443"/>
      <c r="BE587" s="13"/>
      <c r="BF587" s="442"/>
      <c r="BK587" s="443"/>
      <c r="BL587" s="443"/>
      <c r="BM587" s="13"/>
      <c r="BN587" s="442"/>
      <c r="BS587" s="443"/>
      <c r="BT587" s="443"/>
      <c r="BU587" s="13"/>
      <c r="BV587" s="442"/>
      <c r="CA587" s="443"/>
      <c r="CB587" s="443"/>
      <c r="CC587" s="13"/>
      <c r="CD587" s="442"/>
      <c r="CI587" s="443"/>
      <c r="CJ587" s="443"/>
      <c r="CK587" s="13"/>
      <c r="CL587" s="442"/>
      <c r="CQ587" s="443"/>
      <c r="CR587" s="443"/>
      <c r="CS587" s="13"/>
      <c r="CT587" s="442"/>
      <c r="CY587" s="443"/>
      <c r="CZ587" s="443"/>
      <c r="DA587" s="13"/>
      <c r="DB587" s="442"/>
      <c r="DG587" s="443"/>
      <c r="DH587" s="443"/>
      <c r="DI587" s="13"/>
      <c r="DJ587" s="442"/>
      <c r="DO587" s="443"/>
      <c r="DP587" s="443"/>
      <c r="DQ587" s="13"/>
      <c r="DR587" s="442"/>
      <c r="DW587" s="443"/>
      <c r="DX587" s="443"/>
      <c r="DY587" s="13"/>
      <c r="DZ587" s="442"/>
      <c r="EE587" s="443"/>
      <c r="EF587" s="443"/>
      <c r="EG587" s="13"/>
      <c r="EH587" s="442"/>
      <c r="EM587" s="443"/>
      <c r="EN587" s="443"/>
      <c r="EO587" s="13"/>
      <c r="EP587" s="442"/>
      <c r="EU587" s="443"/>
      <c r="EV587" s="443"/>
      <c r="EW587" s="13"/>
      <c r="EX587" s="442"/>
      <c r="FC587" s="443"/>
      <c r="FD587" s="443"/>
      <c r="FE587" s="13"/>
      <c r="FF587" s="442"/>
      <c r="FK587" s="443"/>
      <c r="FL587" s="443"/>
      <c r="FM587" s="13"/>
      <c r="FN587" s="442"/>
    </row>
    <row r="588" spans="2:170" ht="13">
      <c r="B588" s="442"/>
      <c r="G588" s="443"/>
      <c r="H588" s="443"/>
      <c r="I588" s="13"/>
      <c r="J588" s="442"/>
      <c r="O588" s="443"/>
      <c r="P588" s="443"/>
      <c r="Q588" s="13"/>
      <c r="R588" s="442"/>
      <c r="W588" s="443"/>
      <c r="X588" s="443"/>
      <c r="Y588" s="13"/>
      <c r="Z588" s="442"/>
      <c r="AE588" s="443"/>
      <c r="AF588" s="443"/>
      <c r="AG588" s="13"/>
      <c r="AH588" s="442"/>
      <c r="AM588" s="443"/>
      <c r="AN588" s="443"/>
      <c r="AO588" s="13"/>
      <c r="AP588" s="442"/>
      <c r="AU588" s="443"/>
      <c r="AV588" s="443"/>
      <c r="AW588" s="13"/>
      <c r="AX588" s="442"/>
      <c r="BC588" s="443"/>
      <c r="BD588" s="443"/>
      <c r="BE588" s="13"/>
      <c r="BF588" s="442"/>
      <c r="BK588" s="443"/>
      <c r="BL588" s="443"/>
      <c r="BM588" s="13"/>
      <c r="BN588" s="442"/>
      <c r="BS588" s="443"/>
      <c r="BT588" s="443"/>
      <c r="BU588" s="13"/>
      <c r="BV588" s="442"/>
      <c r="CA588" s="443"/>
      <c r="CB588" s="443"/>
      <c r="CC588" s="13"/>
      <c r="CD588" s="442"/>
      <c r="CI588" s="443"/>
      <c r="CJ588" s="443"/>
      <c r="CK588" s="13"/>
      <c r="CL588" s="442"/>
      <c r="CQ588" s="443"/>
      <c r="CR588" s="443"/>
      <c r="CS588" s="13"/>
      <c r="CT588" s="442"/>
      <c r="CY588" s="443"/>
      <c r="CZ588" s="443"/>
      <c r="DA588" s="13"/>
      <c r="DB588" s="442"/>
      <c r="DG588" s="443"/>
      <c r="DH588" s="443"/>
      <c r="DI588" s="13"/>
      <c r="DJ588" s="442"/>
      <c r="DO588" s="443"/>
      <c r="DP588" s="443"/>
      <c r="DQ588" s="13"/>
      <c r="DR588" s="442"/>
      <c r="DW588" s="443"/>
      <c r="DX588" s="443"/>
      <c r="DY588" s="13"/>
      <c r="DZ588" s="442"/>
      <c r="EE588" s="443"/>
      <c r="EF588" s="443"/>
      <c r="EG588" s="13"/>
      <c r="EH588" s="442"/>
      <c r="EM588" s="443"/>
      <c r="EN588" s="443"/>
      <c r="EO588" s="13"/>
      <c r="EP588" s="442"/>
      <c r="EU588" s="443"/>
      <c r="EV588" s="443"/>
      <c r="EW588" s="13"/>
      <c r="EX588" s="442"/>
      <c r="FC588" s="443"/>
      <c r="FD588" s="443"/>
      <c r="FE588" s="13"/>
      <c r="FF588" s="442"/>
      <c r="FK588" s="443"/>
      <c r="FL588" s="443"/>
      <c r="FM588" s="13"/>
      <c r="FN588" s="442"/>
    </row>
    <row r="589" spans="2:170" ht="13">
      <c r="B589" s="442"/>
      <c r="G589" s="443"/>
      <c r="H589" s="443"/>
      <c r="I589" s="13"/>
      <c r="J589" s="442"/>
      <c r="O589" s="443"/>
      <c r="P589" s="443"/>
      <c r="Q589" s="13"/>
      <c r="R589" s="442"/>
      <c r="W589" s="443"/>
      <c r="X589" s="443"/>
      <c r="Y589" s="13"/>
      <c r="Z589" s="442"/>
      <c r="AE589" s="443"/>
      <c r="AF589" s="443"/>
      <c r="AG589" s="13"/>
      <c r="AH589" s="442"/>
      <c r="AM589" s="443"/>
      <c r="AN589" s="443"/>
      <c r="AO589" s="13"/>
      <c r="AP589" s="442"/>
      <c r="AU589" s="443"/>
      <c r="AV589" s="443"/>
      <c r="AW589" s="13"/>
      <c r="AX589" s="442"/>
      <c r="BC589" s="443"/>
      <c r="BD589" s="443"/>
      <c r="BE589" s="13"/>
      <c r="BF589" s="442"/>
      <c r="BK589" s="443"/>
      <c r="BL589" s="443"/>
      <c r="BM589" s="13"/>
      <c r="BN589" s="442"/>
      <c r="BS589" s="443"/>
      <c r="BT589" s="443"/>
      <c r="BU589" s="13"/>
      <c r="BV589" s="442"/>
      <c r="CA589" s="443"/>
      <c r="CB589" s="443"/>
      <c r="CC589" s="13"/>
      <c r="CD589" s="442"/>
      <c r="CI589" s="443"/>
      <c r="CJ589" s="443"/>
      <c r="CK589" s="13"/>
      <c r="CL589" s="442"/>
      <c r="CQ589" s="443"/>
      <c r="CR589" s="443"/>
      <c r="CS589" s="13"/>
      <c r="CT589" s="442"/>
      <c r="CY589" s="443"/>
      <c r="CZ589" s="443"/>
      <c r="DA589" s="13"/>
      <c r="DB589" s="442"/>
      <c r="DG589" s="443"/>
      <c r="DH589" s="443"/>
      <c r="DI589" s="13"/>
      <c r="DJ589" s="442"/>
      <c r="DO589" s="443"/>
      <c r="DP589" s="443"/>
      <c r="DQ589" s="13"/>
      <c r="DR589" s="442"/>
      <c r="DW589" s="443"/>
      <c r="DX589" s="443"/>
      <c r="DY589" s="13"/>
      <c r="DZ589" s="442"/>
      <c r="EE589" s="443"/>
      <c r="EF589" s="443"/>
      <c r="EG589" s="13"/>
      <c r="EH589" s="442"/>
      <c r="EM589" s="443"/>
      <c r="EN589" s="443"/>
      <c r="EO589" s="13"/>
      <c r="EP589" s="442"/>
      <c r="EU589" s="443"/>
      <c r="EV589" s="443"/>
      <c r="EW589" s="13"/>
      <c r="EX589" s="442"/>
      <c r="FC589" s="443"/>
      <c r="FD589" s="443"/>
      <c r="FE589" s="13"/>
      <c r="FF589" s="442"/>
      <c r="FK589" s="443"/>
      <c r="FL589" s="443"/>
      <c r="FM589" s="13"/>
      <c r="FN589" s="442"/>
    </row>
    <row r="590" spans="2:170" ht="13">
      <c r="B590" s="442"/>
      <c r="G590" s="443"/>
      <c r="H590" s="443"/>
      <c r="I590" s="13"/>
      <c r="J590" s="442"/>
      <c r="O590" s="443"/>
      <c r="P590" s="443"/>
      <c r="Q590" s="13"/>
      <c r="R590" s="442"/>
      <c r="W590" s="443"/>
      <c r="X590" s="443"/>
      <c r="Y590" s="13"/>
      <c r="Z590" s="442"/>
      <c r="AE590" s="443"/>
      <c r="AF590" s="443"/>
      <c r="AG590" s="13"/>
      <c r="AH590" s="442"/>
      <c r="AM590" s="443"/>
      <c r="AN590" s="443"/>
      <c r="AO590" s="13"/>
      <c r="AP590" s="442"/>
      <c r="AU590" s="443"/>
      <c r="AV590" s="443"/>
      <c r="AW590" s="13"/>
      <c r="AX590" s="442"/>
      <c r="BC590" s="443"/>
      <c r="BD590" s="443"/>
      <c r="BE590" s="13"/>
      <c r="BF590" s="442"/>
      <c r="BK590" s="443"/>
      <c r="BL590" s="443"/>
      <c r="BM590" s="13"/>
      <c r="BN590" s="442"/>
      <c r="BS590" s="443"/>
      <c r="BT590" s="443"/>
      <c r="BU590" s="13"/>
      <c r="BV590" s="442"/>
      <c r="CA590" s="443"/>
      <c r="CB590" s="443"/>
      <c r="CC590" s="13"/>
      <c r="CD590" s="442"/>
      <c r="CI590" s="443"/>
      <c r="CJ590" s="443"/>
      <c r="CK590" s="13"/>
      <c r="CL590" s="442"/>
      <c r="CQ590" s="443"/>
      <c r="CR590" s="443"/>
      <c r="CS590" s="13"/>
      <c r="CT590" s="442"/>
      <c r="CY590" s="443"/>
      <c r="CZ590" s="443"/>
      <c r="DA590" s="13"/>
      <c r="DB590" s="442"/>
      <c r="DG590" s="443"/>
      <c r="DH590" s="443"/>
      <c r="DI590" s="13"/>
      <c r="DJ590" s="442"/>
      <c r="DO590" s="443"/>
      <c r="DP590" s="443"/>
      <c r="DQ590" s="13"/>
      <c r="DR590" s="442"/>
      <c r="DW590" s="443"/>
      <c r="DX590" s="443"/>
      <c r="DY590" s="13"/>
      <c r="DZ590" s="442"/>
      <c r="EE590" s="443"/>
      <c r="EF590" s="443"/>
      <c r="EG590" s="13"/>
      <c r="EH590" s="442"/>
      <c r="EM590" s="443"/>
      <c r="EN590" s="443"/>
      <c r="EO590" s="13"/>
      <c r="EP590" s="442"/>
      <c r="EU590" s="443"/>
      <c r="EV590" s="443"/>
      <c r="EW590" s="13"/>
      <c r="EX590" s="442"/>
      <c r="FC590" s="443"/>
      <c r="FD590" s="443"/>
      <c r="FE590" s="13"/>
      <c r="FF590" s="442"/>
      <c r="FK590" s="443"/>
      <c r="FL590" s="443"/>
      <c r="FM590" s="13"/>
      <c r="FN590" s="442"/>
    </row>
    <row r="591" spans="2:170" ht="13">
      <c r="B591" s="442"/>
      <c r="G591" s="443"/>
      <c r="H591" s="443"/>
      <c r="I591" s="13"/>
      <c r="J591" s="442"/>
      <c r="O591" s="443"/>
      <c r="P591" s="443"/>
      <c r="Q591" s="13"/>
      <c r="R591" s="442"/>
      <c r="W591" s="443"/>
      <c r="X591" s="443"/>
      <c r="Y591" s="13"/>
      <c r="Z591" s="442"/>
      <c r="AE591" s="443"/>
      <c r="AF591" s="443"/>
      <c r="AG591" s="13"/>
      <c r="AH591" s="442"/>
      <c r="AM591" s="443"/>
      <c r="AN591" s="443"/>
      <c r="AO591" s="13"/>
      <c r="AP591" s="442"/>
      <c r="AU591" s="443"/>
      <c r="AV591" s="443"/>
      <c r="AW591" s="13"/>
      <c r="AX591" s="442"/>
      <c r="BC591" s="443"/>
      <c r="BD591" s="443"/>
      <c r="BE591" s="13"/>
      <c r="BF591" s="442"/>
      <c r="BK591" s="443"/>
      <c r="BL591" s="443"/>
      <c r="BM591" s="13"/>
      <c r="BN591" s="442"/>
      <c r="BS591" s="443"/>
      <c r="BT591" s="443"/>
      <c r="BU591" s="13"/>
      <c r="BV591" s="442"/>
      <c r="CA591" s="443"/>
      <c r="CB591" s="443"/>
      <c r="CC591" s="13"/>
      <c r="CD591" s="442"/>
      <c r="CI591" s="443"/>
      <c r="CJ591" s="443"/>
      <c r="CK591" s="13"/>
      <c r="CL591" s="442"/>
      <c r="CQ591" s="443"/>
      <c r="CR591" s="443"/>
      <c r="CS591" s="13"/>
      <c r="CT591" s="442"/>
      <c r="CY591" s="443"/>
      <c r="CZ591" s="443"/>
      <c r="DA591" s="13"/>
      <c r="DB591" s="442"/>
      <c r="DG591" s="443"/>
      <c r="DH591" s="443"/>
      <c r="DI591" s="13"/>
      <c r="DJ591" s="442"/>
      <c r="DO591" s="443"/>
      <c r="DP591" s="443"/>
      <c r="DQ591" s="13"/>
      <c r="DR591" s="442"/>
      <c r="DW591" s="443"/>
      <c r="DX591" s="443"/>
      <c r="DY591" s="13"/>
      <c r="DZ591" s="442"/>
      <c r="EE591" s="443"/>
      <c r="EF591" s="443"/>
      <c r="EG591" s="13"/>
      <c r="EH591" s="442"/>
      <c r="EM591" s="443"/>
      <c r="EN591" s="443"/>
      <c r="EO591" s="13"/>
      <c r="EP591" s="442"/>
      <c r="EU591" s="443"/>
      <c r="EV591" s="443"/>
      <c r="EW591" s="13"/>
      <c r="EX591" s="442"/>
      <c r="FC591" s="443"/>
      <c r="FD591" s="443"/>
      <c r="FE591" s="13"/>
      <c r="FF591" s="442"/>
      <c r="FK591" s="443"/>
      <c r="FL591" s="443"/>
      <c r="FM591" s="13"/>
      <c r="FN591" s="442"/>
    </row>
    <row r="592" spans="2:170" ht="13">
      <c r="B592" s="442"/>
      <c r="G592" s="443"/>
      <c r="H592" s="443"/>
      <c r="I592" s="13"/>
      <c r="J592" s="442"/>
      <c r="O592" s="443"/>
      <c r="P592" s="443"/>
      <c r="Q592" s="13"/>
      <c r="R592" s="442"/>
      <c r="W592" s="443"/>
      <c r="X592" s="443"/>
      <c r="Y592" s="13"/>
      <c r="Z592" s="442"/>
      <c r="AE592" s="443"/>
      <c r="AF592" s="443"/>
      <c r="AG592" s="13"/>
      <c r="AH592" s="442"/>
      <c r="AM592" s="443"/>
      <c r="AN592" s="443"/>
      <c r="AO592" s="13"/>
      <c r="AP592" s="442"/>
      <c r="AU592" s="443"/>
      <c r="AV592" s="443"/>
      <c r="AW592" s="13"/>
      <c r="AX592" s="442"/>
      <c r="BC592" s="443"/>
      <c r="BD592" s="443"/>
      <c r="BE592" s="13"/>
      <c r="BF592" s="442"/>
      <c r="BK592" s="443"/>
      <c r="BL592" s="443"/>
      <c r="BM592" s="13"/>
      <c r="BN592" s="442"/>
      <c r="BS592" s="443"/>
      <c r="BT592" s="443"/>
      <c r="BU592" s="13"/>
      <c r="BV592" s="442"/>
      <c r="CA592" s="443"/>
      <c r="CB592" s="443"/>
      <c r="CC592" s="13"/>
      <c r="CD592" s="442"/>
      <c r="CI592" s="443"/>
      <c r="CJ592" s="443"/>
      <c r="CK592" s="13"/>
      <c r="CL592" s="442"/>
      <c r="CQ592" s="443"/>
      <c r="CR592" s="443"/>
      <c r="CS592" s="13"/>
      <c r="CT592" s="442"/>
      <c r="CY592" s="443"/>
      <c r="CZ592" s="443"/>
      <c r="DA592" s="13"/>
      <c r="DB592" s="442"/>
      <c r="DG592" s="443"/>
      <c r="DH592" s="443"/>
      <c r="DI592" s="13"/>
      <c r="DJ592" s="442"/>
      <c r="DO592" s="443"/>
      <c r="DP592" s="443"/>
      <c r="DQ592" s="13"/>
      <c r="DR592" s="442"/>
      <c r="DW592" s="443"/>
      <c r="DX592" s="443"/>
      <c r="DY592" s="13"/>
      <c r="DZ592" s="442"/>
      <c r="EE592" s="443"/>
      <c r="EF592" s="443"/>
      <c r="EG592" s="13"/>
      <c r="EH592" s="442"/>
      <c r="EM592" s="443"/>
      <c r="EN592" s="443"/>
      <c r="EO592" s="13"/>
      <c r="EP592" s="442"/>
      <c r="EU592" s="443"/>
      <c r="EV592" s="443"/>
      <c r="EW592" s="13"/>
      <c r="EX592" s="442"/>
      <c r="FC592" s="443"/>
      <c r="FD592" s="443"/>
      <c r="FE592" s="13"/>
      <c r="FF592" s="442"/>
      <c r="FK592" s="443"/>
      <c r="FL592" s="443"/>
      <c r="FM592" s="13"/>
      <c r="FN592" s="442"/>
    </row>
    <row r="593" spans="2:170" ht="13">
      <c r="B593" s="442"/>
      <c r="G593" s="443"/>
      <c r="H593" s="443"/>
      <c r="I593" s="13"/>
      <c r="J593" s="442"/>
      <c r="O593" s="443"/>
      <c r="P593" s="443"/>
      <c r="Q593" s="13"/>
      <c r="R593" s="442"/>
      <c r="W593" s="443"/>
      <c r="X593" s="443"/>
      <c r="Y593" s="13"/>
      <c r="Z593" s="442"/>
      <c r="AE593" s="443"/>
      <c r="AF593" s="443"/>
      <c r="AG593" s="13"/>
      <c r="AH593" s="442"/>
      <c r="AM593" s="443"/>
      <c r="AN593" s="443"/>
      <c r="AO593" s="13"/>
      <c r="AP593" s="442"/>
      <c r="AU593" s="443"/>
      <c r="AV593" s="443"/>
      <c r="AW593" s="13"/>
      <c r="AX593" s="442"/>
      <c r="BC593" s="443"/>
      <c r="BD593" s="443"/>
      <c r="BE593" s="13"/>
      <c r="BF593" s="442"/>
      <c r="BK593" s="443"/>
      <c r="BL593" s="443"/>
      <c r="BM593" s="13"/>
      <c r="BN593" s="442"/>
      <c r="BS593" s="443"/>
      <c r="BT593" s="443"/>
      <c r="BU593" s="13"/>
      <c r="BV593" s="442"/>
      <c r="CA593" s="443"/>
      <c r="CB593" s="443"/>
      <c r="CC593" s="13"/>
      <c r="CD593" s="442"/>
      <c r="CI593" s="443"/>
      <c r="CJ593" s="443"/>
      <c r="CK593" s="13"/>
      <c r="CL593" s="442"/>
      <c r="CQ593" s="443"/>
      <c r="CR593" s="443"/>
      <c r="CS593" s="13"/>
      <c r="CT593" s="442"/>
      <c r="CY593" s="443"/>
      <c r="CZ593" s="443"/>
      <c r="DA593" s="13"/>
      <c r="DB593" s="442"/>
      <c r="DG593" s="443"/>
      <c r="DH593" s="443"/>
      <c r="DI593" s="13"/>
      <c r="DJ593" s="442"/>
      <c r="DO593" s="443"/>
      <c r="DP593" s="443"/>
      <c r="DQ593" s="13"/>
      <c r="DR593" s="442"/>
      <c r="DW593" s="443"/>
      <c r="DX593" s="443"/>
      <c r="DY593" s="13"/>
      <c r="DZ593" s="442"/>
      <c r="EE593" s="443"/>
      <c r="EF593" s="443"/>
      <c r="EG593" s="13"/>
      <c r="EH593" s="442"/>
      <c r="EM593" s="443"/>
      <c r="EN593" s="443"/>
      <c r="EO593" s="13"/>
      <c r="EP593" s="442"/>
      <c r="EU593" s="443"/>
      <c r="EV593" s="443"/>
      <c r="EW593" s="13"/>
      <c r="EX593" s="442"/>
      <c r="FC593" s="443"/>
      <c r="FD593" s="443"/>
      <c r="FE593" s="13"/>
      <c r="FF593" s="442"/>
      <c r="FK593" s="443"/>
      <c r="FL593" s="443"/>
      <c r="FM593" s="13"/>
      <c r="FN593" s="442"/>
    </row>
    <row r="594" spans="2:170" ht="13">
      <c r="B594" s="442"/>
      <c r="G594" s="443"/>
      <c r="H594" s="443"/>
      <c r="I594" s="13"/>
      <c r="J594" s="442"/>
      <c r="O594" s="443"/>
      <c r="P594" s="443"/>
      <c r="Q594" s="13"/>
      <c r="R594" s="442"/>
      <c r="W594" s="443"/>
      <c r="X594" s="443"/>
      <c r="Y594" s="13"/>
      <c r="Z594" s="442"/>
      <c r="AE594" s="443"/>
      <c r="AF594" s="443"/>
      <c r="AG594" s="13"/>
      <c r="AH594" s="442"/>
      <c r="AM594" s="443"/>
      <c r="AN594" s="443"/>
      <c r="AO594" s="13"/>
      <c r="AP594" s="442"/>
      <c r="AU594" s="443"/>
      <c r="AV594" s="443"/>
      <c r="AW594" s="13"/>
      <c r="AX594" s="442"/>
      <c r="BC594" s="443"/>
      <c r="BD594" s="443"/>
      <c r="BE594" s="13"/>
      <c r="BF594" s="442"/>
      <c r="BK594" s="443"/>
      <c r="BL594" s="443"/>
      <c r="BM594" s="13"/>
      <c r="BN594" s="442"/>
      <c r="BS594" s="443"/>
      <c r="BT594" s="443"/>
      <c r="BU594" s="13"/>
      <c r="BV594" s="442"/>
      <c r="CA594" s="443"/>
      <c r="CB594" s="443"/>
      <c r="CC594" s="13"/>
      <c r="CD594" s="442"/>
      <c r="CI594" s="443"/>
      <c r="CJ594" s="443"/>
      <c r="CK594" s="13"/>
      <c r="CL594" s="442"/>
      <c r="CQ594" s="443"/>
      <c r="CR594" s="443"/>
      <c r="CS594" s="13"/>
      <c r="CT594" s="442"/>
      <c r="CY594" s="443"/>
      <c r="CZ594" s="443"/>
      <c r="DA594" s="13"/>
      <c r="DB594" s="442"/>
      <c r="DG594" s="443"/>
      <c r="DH594" s="443"/>
      <c r="DI594" s="13"/>
      <c r="DJ594" s="442"/>
      <c r="DO594" s="443"/>
      <c r="DP594" s="443"/>
      <c r="DQ594" s="13"/>
      <c r="DR594" s="442"/>
      <c r="DW594" s="443"/>
      <c r="DX594" s="443"/>
      <c r="DY594" s="13"/>
      <c r="DZ594" s="442"/>
      <c r="EE594" s="443"/>
      <c r="EF594" s="443"/>
      <c r="EG594" s="13"/>
      <c r="EH594" s="442"/>
      <c r="EM594" s="443"/>
      <c r="EN594" s="443"/>
      <c r="EO594" s="13"/>
      <c r="EP594" s="442"/>
      <c r="EU594" s="443"/>
      <c r="EV594" s="443"/>
      <c r="EW594" s="13"/>
      <c r="EX594" s="442"/>
      <c r="FC594" s="443"/>
      <c r="FD594" s="443"/>
      <c r="FE594" s="13"/>
      <c r="FF594" s="442"/>
      <c r="FK594" s="443"/>
      <c r="FL594" s="443"/>
      <c r="FM594" s="13"/>
      <c r="FN594" s="442"/>
    </row>
    <row r="595" spans="2:170" ht="13">
      <c r="B595" s="442"/>
      <c r="G595" s="443"/>
      <c r="H595" s="443"/>
      <c r="I595" s="13"/>
      <c r="J595" s="442"/>
      <c r="O595" s="443"/>
      <c r="P595" s="443"/>
      <c r="Q595" s="13"/>
      <c r="R595" s="442"/>
      <c r="W595" s="443"/>
      <c r="X595" s="443"/>
      <c r="Y595" s="13"/>
      <c r="Z595" s="442"/>
      <c r="AE595" s="443"/>
      <c r="AF595" s="443"/>
      <c r="AG595" s="13"/>
      <c r="AH595" s="442"/>
      <c r="AM595" s="443"/>
      <c r="AN595" s="443"/>
      <c r="AO595" s="13"/>
      <c r="AP595" s="442"/>
      <c r="AU595" s="443"/>
      <c r="AV595" s="443"/>
      <c r="AW595" s="13"/>
      <c r="AX595" s="442"/>
      <c r="BC595" s="443"/>
      <c r="BD595" s="443"/>
      <c r="BE595" s="13"/>
      <c r="BF595" s="442"/>
      <c r="BK595" s="443"/>
      <c r="BL595" s="443"/>
      <c r="BM595" s="13"/>
      <c r="BN595" s="442"/>
      <c r="BS595" s="443"/>
      <c r="BT595" s="443"/>
      <c r="BU595" s="13"/>
      <c r="BV595" s="442"/>
      <c r="CA595" s="443"/>
      <c r="CB595" s="443"/>
      <c r="CC595" s="13"/>
      <c r="CD595" s="442"/>
      <c r="CI595" s="443"/>
      <c r="CJ595" s="443"/>
      <c r="CK595" s="13"/>
      <c r="CL595" s="442"/>
      <c r="CQ595" s="443"/>
      <c r="CR595" s="443"/>
      <c r="CS595" s="13"/>
      <c r="CT595" s="442"/>
      <c r="CY595" s="443"/>
      <c r="CZ595" s="443"/>
      <c r="DA595" s="13"/>
      <c r="DB595" s="442"/>
      <c r="DG595" s="443"/>
      <c r="DH595" s="443"/>
      <c r="DI595" s="13"/>
      <c r="DJ595" s="442"/>
      <c r="DO595" s="443"/>
      <c r="DP595" s="443"/>
      <c r="DQ595" s="13"/>
      <c r="DR595" s="442"/>
      <c r="DW595" s="443"/>
      <c r="DX595" s="443"/>
      <c r="DY595" s="13"/>
      <c r="DZ595" s="442"/>
      <c r="EE595" s="443"/>
      <c r="EF595" s="443"/>
      <c r="EG595" s="13"/>
      <c r="EH595" s="442"/>
      <c r="EM595" s="443"/>
      <c r="EN595" s="443"/>
      <c r="EO595" s="13"/>
      <c r="EP595" s="442"/>
      <c r="EU595" s="443"/>
      <c r="EV595" s="443"/>
      <c r="EW595" s="13"/>
      <c r="EX595" s="442"/>
      <c r="FC595" s="443"/>
      <c r="FD595" s="443"/>
      <c r="FE595" s="13"/>
      <c r="FF595" s="442"/>
      <c r="FK595" s="443"/>
      <c r="FL595" s="443"/>
      <c r="FM595" s="13"/>
      <c r="FN595" s="442"/>
    </row>
    <row r="596" spans="2:170" ht="13">
      <c r="B596" s="442"/>
      <c r="G596" s="443"/>
      <c r="H596" s="443"/>
      <c r="I596" s="13"/>
      <c r="J596" s="442"/>
      <c r="O596" s="443"/>
      <c r="P596" s="443"/>
      <c r="Q596" s="13"/>
      <c r="R596" s="442"/>
      <c r="W596" s="443"/>
      <c r="X596" s="443"/>
      <c r="Y596" s="13"/>
      <c r="Z596" s="442"/>
      <c r="AE596" s="443"/>
      <c r="AF596" s="443"/>
      <c r="AG596" s="13"/>
      <c r="AH596" s="442"/>
      <c r="AM596" s="443"/>
      <c r="AN596" s="443"/>
      <c r="AO596" s="13"/>
      <c r="AP596" s="442"/>
      <c r="AU596" s="443"/>
      <c r="AV596" s="443"/>
      <c r="AW596" s="13"/>
      <c r="AX596" s="442"/>
      <c r="BC596" s="443"/>
      <c r="BD596" s="443"/>
      <c r="BE596" s="13"/>
      <c r="BF596" s="442"/>
      <c r="BK596" s="443"/>
      <c r="BL596" s="443"/>
      <c r="BM596" s="13"/>
      <c r="BN596" s="442"/>
      <c r="BS596" s="443"/>
      <c r="BT596" s="443"/>
      <c r="BU596" s="13"/>
      <c r="BV596" s="442"/>
      <c r="CA596" s="443"/>
      <c r="CB596" s="443"/>
      <c r="CC596" s="13"/>
      <c r="CD596" s="442"/>
      <c r="CI596" s="443"/>
      <c r="CJ596" s="443"/>
      <c r="CK596" s="13"/>
      <c r="CL596" s="442"/>
      <c r="CQ596" s="443"/>
      <c r="CR596" s="443"/>
      <c r="CS596" s="13"/>
      <c r="CT596" s="442"/>
      <c r="CY596" s="443"/>
      <c r="CZ596" s="443"/>
      <c r="DA596" s="13"/>
      <c r="DB596" s="442"/>
      <c r="DG596" s="443"/>
      <c r="DH596" s="443"/>
      <c r="DI596" s="13"/>
      <c r="DJ596" s="442"/>
      <c r="DO596" s="443"/>
      <c r="DP596" s="443"/>
      <c r="DQ596" s="13"/>
      <c r="DR596" s="442"/>
      <c r="DW596" s="443"/>
      <c r="DX596" s="443"/>
      <c r="DY596" s="13"/>
      <c r="DZ596" s="442"/>
      <c r="EE596" s="443"/>
      <c r="EF596" s="443"/>
      <c r="EG596" s="13"/>
      <c r="EH596" s="442"/>
      <c r="EM596" s="443"/>
      <c r="EN596" s="443"/>
      <c r="EO596" s="13"/>
      <c r="EP596" s="442"/>
      <c r="EU596" s="443"/>
      <c r="EV596" s="443"/>
      <c r="EW596" s="13"/>
      <c r="EX596" s="442"/>
      <c r="FC596" s="443"/>
      <c r="FD596" s="443"/>
      <c r="FE596" s="13"/>
      <c r="FF596" s="442"/>
      <c r="FK596" s="443"/>
      <c r="FL596" s="443"/>
      <c r="FM596" s="13"/>
      <c r="FN596" s="442"/>
    </row>
    <row r="597" spans="2:170" ht="13">
      <c r="B597" s="442"/>
      <c r="G597" s="443"/>
      <c r="H597" s="443"/>
      <c r="I597" s="13"/>
      <c r="J597" s="442"/>
      <c r="O597" s="443"/>
      <c r="P597" s="443"/>
      <c r="Q597" s="13"/>
      <c r="R597" s="442"/>
      <c r="W597" s="443"/>
      <c r="X597" s="443"/>
      <c r="Y597" s="13"/>
      <c r="Z597" s="442"/>
      <c r="AE597" s="443"/>
      <c r="AF597" s="443"/>
      <c r="AG597" s="13"/>
      <c r="AH597" s="442"/>
      <c r="AM597" s="443"/>
      <c r="AN597" s="443"/>
      <c r="AO597" s="13"/>
      <c r="AP597" s="442"/>
      <c r="AU597" s="443"/>
      <c r="AV597" s="443"/>
      <c r="AW597" s="13"/>
      <c r="AX597" s="442"/>
      <c r="BC597" s="443"/>
      <c r="BD597" s="443"/>
      <c r="BE597" s="13"/>
      <c r="BF597" s="442"/>
      <c r="BK597" s="443"/>
      <c r="BL597" s="443"/>
      <c r="BM597" s="13"/>
      <c r="BN597" s="442"/>
      <c r="BS597" s="443"/>
      <c r="BT597" s="443"/>
      <c r="BU597" s="13"/>
      <c r="BV597" s="442"/>
      <c r="CA597" s="443"/>
      <c r="CB597" s="443"/>
      <c r="CC597" s="13"/>
      <c r="CD597" s="442"/>
      <c r="CI597" s="443"/>
      <c r="CJ597" s="443"/>
      <c r="CK597" s="13"/>
      <c r="CL597" s="442"/>
      <c r="CQ597" s="443"/>
      <c r="CR597" s="443"/>
      <c r="CS597" s="13"/>
      <c r="CT597" s="442"/>
      <c r="CY597" s="443"/>
      <c r="CZ597" s="443"/>
      <c r="DA597" s="13"/>
      <c r="DB597" s="442"/>
      <c r="DG597" s="443"/>
      <c r="DH597" s="443"/>
      <c r="DI597" s="13"/>
      <c r="DJ597" s="442"/>
      <c r="DO597" s="443"/>
      <c r="DP597" s="443"/>
      <c r="DQ597" s="13"/>
      <c r="DR597" s="442"/>
      <c r="DW597" s="443"/>
      <c r="DX597" s="443"/>
      <c r="DY597" s="13"/>
      <c r="DZ597" s="442"/>
      <c r="EE597" s="443"/>
      <c r="EF597" s="443"/>
      <c r="EG597" s="13"/>
      <c r="EH597" s="442"/>
      <c r="EM597" s="443"/>
      <c r="EN597" s="443"/>
      <c r="EO597" s="13"/>
      <c r="EP597" s="442"/>
      <c r="EU597" s="443"/>
      <c r="EV597" s="443"/>
      <c r="EW597" s="13"/>
      <c r="EX597" s="442"/>
      <c r="FC597" s="443"/>
      <c r="FD597" s="443"/>
      <c r="FE597" s="13"/>
      <c r="FF597" s="442"/>
      <c r="FK597" s="443"/>
      <c r="FL597" s="443"/>
      <c r="FM597" s="13"/>
      <c r="FN597" s="442"/>
    </row>
    <row r="598" spans="2:170" ht="13">
      <c r="B598" s="442"/>
      <c r="G598" s="443"/>
      <c r="H598" s="443"/>
      <c r="I598" s="13"/>
      <c r="J598" s="442"/>
      <c r="O598" s="443"/>
      <c r="P598" s="443"/>
      <c r="Q598" s="13"/>
      <c r="R598" s="442"/>
      <c r="W598" s="443"/>
      <c r="X598" s="443"/>
      <c r="Y598" s="13"/>
      <c r="Z598" s="442"/>
      <c r="AE598" s="443"/>
      <c r="AF598" s="443"/>
      <c r="AG598" s="13"/>
      <c r="AH598" s="442"/>
      <c r="AM598" s="443"/>
      <c r="AN598" s="443"/>
      <c r="AO598" s="13"/>
      <c r="AP598" s="442"/>
      <c r="AU598" s="443"/>
      <c r="AV598" s="443"/>
      <c r="AW598" s="13"/>
      <c r="AX598" s="442"/>
      <c r="BC598" s="443"/>
      <c r="BD598" s="443"/>
      <c r="BE598" s="13"/>
      <c r="BF598" s="442"/>
      <c r="BK598" s="443"/>
      <c r="BL598" s="443"/>
      <c r="BM598" s="13"/>
      <c r="BN598" s="442"/>
      <c r="BS598" s="443"/>
      <c r="BT598" s="443"/>
      <c r="BU598" s="13"/>
      <c r="BV598" s="442"/>
      <c r="CA598" s="443"/>
      <c r="CB598" s="443"/>
      <c r="CC598" s="13"/>
      <c r="CD598" s="442"/>
      <c r="CI598" s="443"/>
      <c r="CJ598" s="443"/>
      <c r="CK598" s="13"/>
      <c r="CL598" s="442"/>
      <c r="CQ598" s="443"/>
      <c r="CR598" s="443"/>
      <c r="CS598" s="13"/>
      <c r="CT598" s="442"/>
      <c r="CY598" s="443"/>
      <c r="CZ598" s="443"/>
      <c r="DA598" s="13"/>
      <c r="DB598" s="442"/>
      <c r="DG598" s="443"/>
      <c r="DH598" s="443"/>
      <c r="DI598" s="13"/>
      <c r="DJ598" s="442"/>
      <c r="DO598" s="443"/>
      <c r="DP598" s="443"/>
      <c r="DQ598" s="13"/>
      <c r="DR598" s="442"/>
      <c r="DW598" s="443"/>
      <c r="DX598" s="443"/>
      <c r="DY598" s="13"/>
      <c r="DZ598" s="442"/>
      <c r="EE598" s="443"/>
      <c r="EF598" s="443"/>
      <c r="EG598" s="13"/>
      <c r="EH598" s="442"/>
      <c r="EM598" s="443"/>
      <c r="EN598" s="443"/>
      <c r="EO598" s="13"/>
      <c r="EP598" s="442"/>
      <c r="EU598" s="443"/>
      <c r="EV598" s="443"/>
      <c r="EW598" s="13"/>
      <c r="EX598" s="442"/>
      <c r="FC598" s="443"/>
      <c r="FD598" s="443"/>
      <c r="FE598" s="13"/>
      <c r="FF598" s="442"/>
      <c r="FK598" s="443"/>
      <c r="FL598" s="443"/>
      <c r="FM598" s="13"/>
      <c r="FN598" s="442"/>
    </row>
    <row r="599" spans="2:170" ht="13">
      <c r="B599" s="442"/>
      <c r="G599" s="443"/>
      <c r="H599" s="443"/>
      <c r="I599" s="13"/>
      <c r="J599" s="442"/>
      <c r="O599" s="443"/>
      <c r="P599" s="443"/>
      <c r="Q599" s="13"/>
      <c r="R599" s="442"/>
      <c r="W599" s="443"/>
      <c r="X599" s="443"/>
      <c r="Y599" s="13"/>
      <c r="Z599" s="442"/>
      <c r="AE599" s="443"/>
      <c r="AF599" s="443"/>
      <c r="AG599" s="13"/>
      <c r="AH599" s="442"/>
      <c r="AM599" s="443"/>
      <c r="AN599" s="443"/>
      <c r="AO599" s="13"/>
      <c r="AP599" s="442"/>
      <c r="AU599" s="443"/>
      <c r="AV599" s="443"/>
      <c r="AW599" s="13"/>
      <c r="AX599" s="442"/>
      <c r="BC599" s="443"/>
      <c r="BD599" s="443"/>
      <c r="BE599" s="13"/>
      <c r="BF599" s="442"/>
      <c r="BK599" s="443"/>
      <c r="BL599" s="443"/>
      <c r="BM599" s="13"/>
      <c r="BN599" s="442"/>
      <c r="BS599" s="443"/>
      <c r="BT599" s="443"/>
      <c r="BU599" s="13"/>
      <c r="BV599" s="442"/>
      <c r="CA599" s="443"/>
      <c r="CB599" s="443"/>
      <c r="CC599" s="13"/>
      <c r="CD599" s="442"/>
      <c r="CI599" s="443"/>
      <c r="CJ599" s="443"/>
      <c r="CK599" s="13"/>
      <c r="CL599" s="442"/>
      <c r="CQ599" s="443"/>
      <c r="CR599" s="443"/>
      <c r="CS599" s="13"/>
      <c r="CT599" s="442"/>
      <c r="CY599" s="443"/>
      <c r="CZ599" s="443"/>
      <c r="DA599" s="13"/>
      <c r="DB599" s="442"/>
      <c r="DG599" s="443"/>
      <c r="DH599" s="443"/>
      <c r="DI599" s="13"/>
      <c r="DJ599" s="442"/>
      <c r="DO599" s="443"/>
      <c r="DP599" s="443"/>
      <c r="DQ599" s="13"/>
      <c r="DR599" s="442"/>
      <c r="DW599" s="443"/>
      <c r="DX599" s="443"/>
      <c r="DY599" s="13"/>
      <c r="DZ599" s="442"/>
      <c r="EE599" s="443"/>
      <c r="EF599" s="443"/>
      <c r="EG599" s="13"/>
      <c r="EH599" s="442"/>
      <c r="EM599" s="443"/>
      <c r="EN599" s="443"/>
      <c r="EO599" s="13"/>
      <c r="EP599" s="442"/>
      <c r="EU599" s="443"/>
      <c r="EV599" s="443"/>
      <c r="EW599" s="13"/>
      <c r="EX599" s="442"/>
      <c r="FC599" s="443"/>
      <c r="FD599" s="443"/>
      <c r="FE599" s="13"/>
      <c r="FF599" s="442"/>
      <c r="FK599" s="443"/>
      <c r="FL599" s="443"/>
      <c r="FM599" s="13"/>
      <c r="FN599" s="442"/>
    </row>
    <row r="600" spans="2:170" ht="13">
      <c r="B600" s="442"/>
      <c r="G600" s="443"/>
      <c r="H600" s="443"/>
      <c r="I600" s="13"/>
      <c r="J600" s="442"/>
      <c r="O600" s="443"/>
      <c r="P600" s="443"/>
      <c r="Q600" s="13"/>
      <c r="R600" s="442"/>
      <c r="W600" s="443"/>
      <c r="X600" s="443"/>
      <c r="Y600" s="13"/>
      <c r="Z600" s="442"/>
      <c r="AE600" s="443"/>
      <c r="AF600" s="443"/>
      <c r="AG600" s="13"/>
      <c r="AH600" s="442"/>
      <c r="AM600" s="443"/>
      <c r="AN600" s="443"/>
      <c r="AO600" s="13"/>
      <c r="AP600" s="442"/>
      <c r="AU600" s="443"/>
      <c r="AV600" s="443"/>
      <c r="AW600" s="13"/>
      <c r="AX600" s="442"/>
      <c r="BC600" s="443"/>
      <c r="BD600" s="443"/>
      <c r="BE600" s="13"/>
      <c r="BF600" s="442"/>
      <c r="BK600" s="443"/>
      <c r="BL600" s="443"/>
      <c r="BM600" s="13"/>
      <c r="BN600" s="442"/>
      <c r="BS600" s="443"/>
      <c r="BT600" s="443"/>
      <c r="BU600" s="13"/>
      <c r="BV600" s="442"/>
      <c r="CA600" s="443"/>
      <c r="CB600" s="443"/>
      <c r="CC600" s="13"/>
      <c r="CD600" s="442"/>
      <c r="CI600" s="443"/>
      <c r="CJ600" s="443"/>
      <c r="CK600" s="13"/>
      <c r="CL600" s="442"/>
      <c r="CQ600" s="443"/>
      <c r="CR600" s="443"/>
      <c r="CS600" s="13"/>
      <c r="CT600" s="442"/>
      <c r="CY600" s="443"/>
      <c r="CZ600" s="443"/>
      <c r="DA600" s="13"/>
      <c r="DB600" s="442"/>
      <c r="DG600" s="443"/>
      <c r="DH600" s="443"/>
      <c r="DI600" s="13"/>
      <c r="DJ600" s="442"/>
      <c r="DO600" s="443"/>
      <c r="DP600" s="443"/>
      <c r="DQ600" s="13"/>
      <c r="DR600" s="442"/>
      <c r="DW600" s="443"/>
      <c r="DX600" s="443"/>
      <c r="DY600" s="13"/>
      <c r="DZ600" s="442"/>
      <c r="EE600" s="443"/>
      <c r="EF600" s="443"/>
      <c r="EG600" s="13"/>
      <c r="EH600" s="442"/>
      <c r="EM600" s="443"/>
      <c r="EN600" s="443"/>
      <c r="EO600" s="13"/>
      <c r="EP600" s="442"/>
      <c r="EU600" s="443"/>
      <c r="EV600" s="443"/>
      <c r="EW600" s="13"/>
      <c r="EX600" s="442"/>
      <c r="FC600" s="443"/>
      <c r="FD600" s="443"/>
      <c r="FE600" s="13"/>
      <c r="FF600" s="442"/>
      <c r="FK600" s="443"/>
      <c r="FL600" s="443"/>
      <c r="FM600" s="13"/>
      <c r="FN600" s="442"/>
    </row>
    <row r="601" spans="2:170" ht="13">
      <c r="B601" s="442"/>
      <c r="G601" s="443"/>
      <c r="H601" s="443"/>
      <c r="I601" s="13"/>
      <c r="J601" s="442"/>
      <c r="O601" s="443"/>
      <c r="P601" s="443"/>
      <c r="Q601" s="13"/>
      <c r="R601" s="442"/>
      <c r="W601" s="443"/>
      <c r="X601" s="443"/>
      <c r="Y601" s="13"/>
      <c r="Z601" s="442"/>
      <c r="AE601" s="443"/>
      <c r="AF601" s="443"/>
      <c r="AG601" s="13"/>
      <c r="AH601" s="442"/>
      <c r="AM601" s="443"/>
      <c r="AN601" s="443"/>
      <c r="AO601" s="13"/>
      <c r="AP601" s="442"/>
      <c r="AU601" s="443"/>
      <c r="AV601" s="443"/>
      <c r="AW601" s="13"/>
      <c r="AX601" s="442"/>
      <c r="BC601" s="443"/>
      <c r="BD601" s="443"/>
      <c r="BE601" s="13"/>
      <c r="BF601" s="442"/>
      <c r="BK601" s="443"/>
      <c r="BL601" s="443"/>
      <c r="BM601" s="13"/>
      <c r="BN601" s="442"/>
      <c r="BS601" s="443"/>
      <c r="BT601" s="443"/>
      <c r="BU601" s="13"/>
      <c r="BV601" s="442"/>
      <c r="CA601" s="443"/>
      <c r="CB601" s="443"/>
      <c r="CC601" s="13"/>
      <c r="CD601" s="442"/>
      <c r="CI601" s="443"/>
      <c r="CJ601" s="443"/>
      <c r="CK601" s="13"/>
      <c r="CL601" s="442"/>
      <c r="CQ601" s="443"/>
      <c r="CR601" s="443"/>
      <c r="CS601" s="13"/>
      <c r="CT601" s="442"/>
      <c r="CY601" s="443"/>
      <c r="CZ601" s="443"/>
      <c r="DA601" s="13"/>
      <c r="DB601" s="442"/>
      <c r="DG601" s="443"/>
      <c r="DH601" s="443"/>
      <c r="DI601" s="13"/>
      <c r="DJ601" s="442"/>
      <c r="DO601" s="443"/>
      <c r="DP601" s="443"/>
      <c r="DQ601" s="13"/>
      <c r="DR601" s="442"/>
      <c r="DW601" s="443"/>
      <c r="DX601" s="443"/>
      <c r="DY601" s="13"/>
      <c r="DZ601" s="442"/>
      <c r="EE601" s="443"/>
      <c r="EF601" s="443"/>
      <c r="EG601" s="13"/>
      <c r="EH601" s="442"/>
      <c r="EM601" s="443"/>
      <c r="EN601" s="443"/>
      <c r="EO601" s="13"/>
      <c r="EP601" s="442"/>
      <c r="EU601" s="443"/>
      <c r="EV601" s="443"/>
      <c r="EW601" s="13"/>
      <c r="EX601" s="442"/>
      <c r="FC601" s="443"/>
      <c r="FD601" s="443"/>
      <c r="FE601" s="13"/>
      <c r="FF601" s="442"/>
      <c r="FK601" s="443"/>
      <c r="FL601" s="443"/>
      <c r="FM601" s="13"/>
      <c r="FN601" s="442"/>
    </row>
    <row r="602" spans="2:170" ht="13">
      <c r="B602" s="442"/>
      <c r="G602" s="443"/>
      <c r="H602" s="443"/>
      <c r="I602" s="13"/>
      <c r="J602" s="442"/>
      <c r="O602" s="443"/>
      <c r="P602" s="443"/>
      <c r="Q602" s="13"/>
      <c r="R602" s="442"/>
      <c r="W602" s="443"/>
      <c r="X602" s="443"/>
      <c r="Y602" s="13"/>
      <c r="Z602" s="442"/>
      <c r="AE602" s="443"/>
      <c r="AF602" s="443"/>
      <c r="AG602" s="13"/>
      <c r="AH602" s="442"/>
      <c r="AM602" s="443"/>
      <c r="AN602" s="443"/>
      <c r="AO602" s="13"/>
      <c r="AP602" s="442"/>
      <c r="AU602" s="443"/>
      <c r="AV602" s="443"/>
      <c r="AW602" s="13"/>
      <c r="AX602" s="442"/>
      <c r="BC602" s="443"/>
      <c r="BD602" s="443"/>
      <c r="BE602" s="13"/>
      <c r="BF602" s="442"/>
      <c r="BK602" s="443"/>
      <c r="BL602" s="443"/>
      <c r="BM602" s="13"/>
      <c r="BN602" s="442"/>
      <c r="BS602" s="443"/>
      <c r="BT602" s="443"/>
      <c r="BU602" s="13"/>
      <c r="BV602" s="442"/>
      <c r="CA602" s="443"/>
      <c r="CB602" s="443"/>
      <c r="CC602" s="13"/>
      <c r="CD602" s="442"/>
      <c r="CI602" s="443"/>
      <c r="CJ602" s="443"/>
      <c r="CK602" s="13"/>
      <c r="CL602" s="442"/>
      <c r="CQ602" s="443"/>
      <c r="CR602" s="443"/>
      <c r="CS602" s="13"/>
      <c r="CT602" s="442"/>
      <c r="CY602" s="443"/>
      <c r="CZ602" s="443"/>
      <c r="DA602" s="13"/>
      <c r="DB602" s="442"/>
      <c r="DG602" s="443"/>
      <c r="DH602" s="443"/>
      <c r="DI602" s="13"/>
      <c r="DJ602" s="442"/>
      <c r="DO602" s="443"/>
      <c r="DP602" s="443"/>
      <c r="DQ602" s="13"/>
      <c r="DR602" s="442"/>
      <c r="DW602" s="443"/>
      <c r="DX602" s="443"/>
      <c r="DY602" s="13"/>
      <c r="DZ602" s="442"/>
      <c r="EE602" s="443"/>
      <c r="EF602" s="443"/>
      <c r="EG602" s="13"/>
      <c r="EH602" s="442"/>
      <c r="EM602" s="443"/>
      <c r="EN602" s="443"/>
      <c r="EO602" s="13"/>
      <c r="EP602" s="442"/>
      <c r="EU602" s="443"/>
      <c r="EV602" s="443"/>
      <c r="EW602" s="13"/>
      <c r="EX602" s="442"/>
      <c r="FC602" s="443"/>
      <c r="FD602" s="443"/>
      <c r="FE602" s="13"/>
      <c r="FF602" s="442"/>
      <c r="FK602" s="443"/>
      <c r="FL602" s="443"/>
      <c r="FM602" s="13"/>
      <c r="FN602" s="442"/>
    </row>
    <row r="603" spans="2:170" ht="13">
      <c r="B603" s="442"/>
      <c r="G603" s="443"/>
      <c r="H603" s="443"/>
      <c r="I603" s="13"/>
      <c r="J603" s="442"/>
      <c r="O603" s="443"/>
      <c r="P603" s="443"/>
      <c r="Q603" s="13"/>
      <c r="R603" s="442"/>
      <c r="W603" s="443"/>
      <c r="X603" s="443"/>
      <c r="Y603" s="13"/>
      <c r="Z603" s="442"/>
      <c r="AE603" s="443"/>
      <c r="AF603" s="443"/>
      <c r="AG603" s="13"/>
      <c r="AH603" s="442"/>
      <c r="AM603" s="443"/>
      <c r="AN603" s="443"/>
      <c r="AO603" s="13"/>
      <c r="AP603" s="442"/>
      <c r="AU603" s="443"/>
      <c r="AV603" s="443"/>
      <c r="AW603" s="13"/>
      <c r="AX603" s="442"/>
      <c r="BC603" s="443"/>
      <c r="BD603" s="443"/>
      <c r="BE603" s="13"/>
      <c r="BF603" s="442"/>
      <c r="BK603" s="443"/>
      <c r="BL603" s="443"/>
      <c r="BM603" s="13"/>
      <c r="BN603" s="442"/>
      <c r="BS603" s="443"/>
      <c r="BT603" s="443"/>
      <c r="BU603" s="13"/>
      <c r="BV603" s="442"/>
      <c r="CA603" s="443"/>
      <c r="CB603" s="443"/>
      <c r="CC603" s="13"/>
      <c r="CD603" s="442"/>
      <c r="CI603" s="443"/>
      <c r="CJ603" s="443"/>
      <c r="CK603" s="13"/>
      <c r="CL603" s="442"/>
      <c r="CQ603" s="443"/>
      <c r="CR603" s="443"/>
      <c r="CS603" s="13"/>
      <c r="CT603" s="442"/>
      <c r="CY603" s="443"/>
      <c r="CZ603" s="443"/>
      <c r="DA603" s="13"/>
      <c r="DB603" s="442"/>
      <c r="DG603" s="443"/>
      <c r="DH603" s="443"/>
      <c r="DI603" s="13"/>
      <c r="DJ603" s="442"/>
      <c r="DO603" s="443"/>
      <c r="DP603" s="443"/>
      <c r="DQ603" s="13"/>
      <c r="DR603" s="442"/>
      <c r="DW603" s="443"/>
      <c r="DX603" s="443"/>
      <c r="DY603" s="13"/>
      <c r="DZ603" s="442"/>
      <c r="EE603" s="443"/>
      <c r="EF603" s="443"/>
      <c r="EG603" s="13"/>
      <c r="EH603" s="442"/>
      <c r="EM603" s="443"/>
      <c r="EN603" s="443"/>
      <c r="EO603" s="13"/>
      <c r="EP603" s="442"/>
      <c r="EU603" s="443"/>
      <c r="EV603" s="443"/>
      <c r="EW603" s="13"/>
      <c r="EX603" s="442"/>
      <c r="FC603" s="443"/>
      <c r="FD603" s="443"/>
      <c r="FE603" s="13"/>
      <c r="FF603" s="442"/>
      <c r="FK603" s="443"/>
      <c r="FL603" s="443"/>
      <c r="FM603" s="13"/>
      <c r="FN603" s="442"/>
    </row>
    <row r="604" spans="2:170" ht="13">
      <c r="B604" s="442"/>
      <c r="G604" s="443"/>
      <c r="H604" s="443"/>
      <c r="I604" s="13"/>
      <c r="J604" s="442"/>
      <c r="O604" s="443"/>
      <c r="P604" s="443"/>
      <c r="Q604" s="13"/>
      <c r="R604" s="442"/>
      <c r="W604" s="443"/>
      <c r="X604" s="443"/>
      <c r="Y604" s="13"/>
      <c r="Z604" s="442"/>
      <c r="AE604" s="443"/>
      <c r="AF604" s="443"/>
      <c r="AG604" s="13"/>
      <c r="AH604" s="442"/>
      <c r="AM604" s="443"/>
      <c r="AN604" s="443"/>
      <c r="AO604" s="13"/>
      <c r="AP604" s="442"/>
      <c r="AU604" s="443"/>
      <c r="AV604" s="443"/>
      <c r="AW604" s="13"/>
      <c r="AX604" s="442"/>
      <c r="BC604" s="443"/>
      <c r="BD604" s="443"/>
      <c r="BE604" s="13"/>
      <c r="BF604" s="442"/>
      <c r="BK604" s="443"/>
      <c r="BL604" s="443"/>
      <c r="BM604" s="13"/>
      <c r="BN604" s="442"/>
      <c r="BS604" s="443"/>
      <c r="BT604" s="443"/>
      <c r="BU604" s="13"/>
      <c r="BV604" s="442"/>
      <c r="CA604" s="443"/>
      <c r="CB604" s="443"/>
      <c r="CC604" s="13"/>
      <c r="CD604" s="442"/>
      <c r="CI604" s="443"/>
      <c r="CJ604" s="443"/>
      <c r="CK604" s="13"/>
      <c r="CL604" s="442"/>
      <c r="CQ604" s="443"/>
      <c r="CR604" s="443"/>
      <c r="CS604" s="13"/>
      <c r="CT604" s="442"/>
      <c r="CY604" s="443"/>
      <c r="CZ604" s="443"/>
      <c r="DA604" s="13"/>
      <c r="DB604" s="442"/>
      <c r="DG604" s="443"/>
      <c r="DH604" s="443"/>
      <c r="DI604" s="13"/>
      <c r="DJ604" s="442"/>
      <c r="DO604" s="443"/>
      <c r="DP604" s="443"/>
      <c r="DQ604" s="13"/>
      <c r="DR604" s="442"/>
      <c r="DW604" s="443"/>
      <c r="DX604" s="443"/>
      <c r="DY604" s="13"/>
      <c r="DZ604" s="442"/>
      <c r="EE604" s="443"/>
      <c r="EF604" s="443"/>
      <c r="EG604" s="13"/>
      <c r="EH604" s="442"/>
      <c r="EM604" s="443"/>
      <c r="EN604" s="443"/>
      <c r="EO604" s="13"/>
      <c r="EP604" s="442"/>
      <c r="EU604" s="443"/>
      <c r="EV604" s="443"/>
      <c r="EW604" s="13"/>
      <c r="EX604" s="442"/>
      <c r="FC604" s="443"/>
      <c r="FD604" s="443"/>
      <c r="FE604" s="13"/>
      <c r="FF604" s="442"/>
      <c r="FK604" s="443"/>
      <c r="FL604" s="443"/>
      <c r="FM604" s="13"/>
      <c r="FN604" s="442"/>
    </row>
    <row r="605" spans="2:170" ht="13">
      <c r="B605" s="442"/>
      <c r="G605" s="443"/>
      <c r="H605" s="443"/>
      <c r="I605" s="13"/>
      <c r="J605" s="442"/>
      <c r="O605" s="443"/>
      <c r="P605" s="443"/>
      <c r="Q605" s="13"/>
      <c r="R605" s="442"/>
      <c r="W605" s="443"/>
      <c r="X605" s="443"/>
      <c r="Y605" s="13"/>
      <c r="Z605" s="442"/>
      <c r="AE605" s="443"/>
      <c r="AF605" s="443"/>
      <c r="AG605" s="13"/>
      <c r="AH605" s="442"/>
      <c r="AM605" s="443"/>
      <c r="AN605" s="443"/>
      <c r="AO605" s="13"/>
      <c r="AP605" s="442"/>
      <c r="AU605" s="443"/>
      <c r="AV605" s="443"/>
      <c r="AW605" s="13"/>
      <c r="AX605" s="442"/>
      <c r="BC605" s="443"/>
      <c r="BD605" s="443"/>
      <c r="BE605" s="13"/>
      <c r="BF605" s="442"/>
      <c r="BK605" s="443"/>
      <c r="BL605" s="443"/>
      <c r="BM605" s="13"/>
      <c r="BN605" s="442"/>
      <c r="BS605" s="443"/>
      <c r="BT605" s="443"/>
      <c r="BU605" s="13"/>
      <c r="BV605" s="442"/>
      <c r="CA605" s="443"/>
      <c r="CB605" s="443"/>
      <c r="CC605" s="13"/>
      <c r="CD605" s="442"/>
      <c r="CI605" s="443"/>
      <c r="CJ605" s="443"/>
      <c r="CK605" s="13"/>
      <c r="CL605" s="442"/>
      <c r="CQ605" s="443"/>
      <c r="CR605" s="443"/>
      <c r="CS605" s="13"/>
      <c r="CT605" s="442"/>
      <c r="CY605" s="443"/>
      <c r="CZ605" s="443"/>
      <c r="DA605" s="13"/>
      <c r="DB605" s="442"/>
      <c r="DG605" s="443"/>
      <c r="DH605" s="443"/>
      <c r="DI605" s="13"/>
      <c r="DJ605" s="442"/>
      <c r="DO605" s="443"/>
      <c r="DP605" s="443"/>
      <c r="DQ605" s="13"/>
      <c r="DR605" s="442"/>
      <c r="DW605" s="443"/>
      <c r="DX605" s="443"/>
      <c r="DY605" s="13"/>
      <c r="DZ605" s="442"/>
      <c r="EE605" s="443"/>
      <c r="EF605" s="443"/>
      <c r="EG605" s="13"/>
      <c r="EH605" s="442"/>
      <c r="EM605" s="443"/>
      <c r="EN605" s="443"/>
      <c r="EO605" s="13"/>
      <c r="EP605" s="442"/>
      <c r="EU605" s="443"/>
      <c r="EV605" s="443"/>
      <c r="EW605" s="13"/>
      <c r="EX605" s="442"/>
      <c r="FC605" s="443"/>
      <c r="FD605" s="443"/>
      <c r="FE605" s="13"/>
      <c r="FF605" s="442"/>
      <c r="FK605" s="443"/>
      <c r="FL605" s="443"/>
      <c r="FM605" s="13"/>
      <c r="FN605" s="442"/>
    </row>
    <row r="606" spans="2:170" ht="13">
      <c r="B606" s="442"/>
      <c r="G606" s="443"/>
      <c r="H606" s="443"/>
      <c r="I606" s="13"/>
      <c r="J606" s="442"/>
      <c r="O606" s="443"/>
      <c r="P606" s="443"/>
      <c r="Q606" s="13"/>
      <c r="R606" s="442"/>
      <c r="W606" s="443"/>
      <c r="X606" s="443"/>
      <c r="Y606" s="13"/>
      <c r="Z606" s="442"/>
      <c r="AE606" s="443"/>
      <c r="AF606" s="443"/>
      <c r="AG606" s="13"/>
      <c r="AH606" s="442"/>
      <c r="AM606" s="443"/>
      <c r="AN606" s="443"/>
      <c r="AO606" s="13"/>
      <c r="AP606" s="442"/>
      <c r="AU606" s="443"/>
      <c r="AV606" s="443"/>
      <c r="AW606" s="13"/>
      <c r="AX606" s="442"/>
      <c r="BC606" s="443"/>
      <c r="BD606" s="443"/>
      <c r="BE606" s="13"/>
      <c r="BF606" s="442"/>
      <c r="BK606" s="443"/>
      <c r="BL606" s="443"/>
      <c r="BM606" s="13"/>
      <c r="BN606" s="442"/>
      <c r="BS606" s="443"/>
      <c r="BT606" s="443"/>
      <c r="BU606" s="13"/>
      <c r="BV606" s="442"/>
      <c r="CA606" s="443"/>
      <c r="CB606" s="443"/>
      <c r="CC606" s="13"/>
      <c r="CD606" s="442"/>
      <c r="CI606" s="443"/>
      <c r="CJ606" s="443"/>
      <c r="CK606" s="13"/>
      <c r="CL606" s="442"/>
      <c r="CQ606" s="443"/>
      <c r="CR606" s="443"/>
      <c r="CS606" s="13"/>
      <c r="CT606" s="442"/>
      <c r="CY606" s="443"/>
      <c r="CZ606" s="443"/>
      <c r="DA606" s="13"/>
      <c r="DB606" s="442"/>
      <c r="DG606" s="443"/>
      <c r="DH606" s="443"/>
      <c r="DI606" s="13"/>
      <c r="DJ606" s="442"/>
      <c r="DO606" s="443"/>
      <c r="DP606" s="443"/>
      <c r="DQ606" s="13"/>
      <c r="DR606" s="442"/>
      <c r="DW606" s="443"/>
      <c r="DX606" s="443"/>
      <c r="DY606" s="13"/>
      <c r="DZ606" s="442"/>
      <c r="EE606" s="443"/>
      <c r="EF606" s="443"/>
      <c r="EG606" s="13"/>
      <c r="EH606" s="442"/>
      <c r="EM606" s="443"/>
      <c r="EN606" s="443"/>
      <c r="EO606" s="13"/>
      <c r="EP606" s="442"/>
      <c r="EU606" s="443"/>
      <c r="EV606" s="443"/>
      <c r="EW606" s="13"/>
      <c r="EX606" s="442"/>
      <c r="FC606" s="443"/>
      <c r="FD606" s="443"/>
      <c r="FE606" s="13"/>
      <c r="FF606" s="442"/>
      <c r="FK606" s="443"/>
      <c r="FL606" s="443"/>
      <c r="FM606" s="13"/>
      <c r="FN606" s="442"/>
    </row>
    <row r="607" spans="2:170" ht="13">
      <c r="B607" s="442"/>
      <c r="G607" s="443"/>
      <c r="H607" s="443"/>
      <c r="I607" s="13"/>
      <c r="J607" s="442"/>
      <c r="O607" s="443"/>
      <c r="P607" s="443"/>
      <c r="Q607" s="13"/>
      <c r="R607" s="442"/>
      <c r="W607" s="443"/>
      <c r="X607" s="443"/>
      <c r="Y607" s="13"/>
      <c r="Z607" s="442"/>
      <c r="AE607" s="443"/>
      <c r="AF607" s="443"/>
      <c r="AG607" s="13"/>
      <c r="AH607" s="442"/>
      <c r="AM607" s="443"/>
      <c r="AN607" s="443"/>
      <c r="AO607" s="13"/>
      <c r="AP607" s="442"/>
      <c r="AU607" s="443"/>
      <c r="AV607" s="443"/>
      <c r="AW607" s="13"/>
      <c r="AX607" s="442"/>
      <c r="BC607" s="443"/>
      <c r="BD607" s="443"/>
      <c r="BE607" s="13"/>
      <c r="BF607" s="442"/>
      <c r="BK607" s="443"/>
      <c r="BL607" s="443"/>
      <c r="BM607" s="13"/>
      <c r="BN607" s="442"/>
      <c r="BS607" s="443"/>
      <c r="BT607" s="443"/>
      <c r="BU607" s="13"/>
      <c r="BV607" s="442"/>
      <c r="CA607" s="443"/>
      <c r="CB607" s="443"/>
      <c r="CC607" s="13"/>
      <c r="CD607" s="442"/>
      <c r="CI607" s="443"/>
      <c r="CJ607" s="443"/>
      <c r="CK607" s="13"/>
      <c r="CL607" s="442"/>
      <c r="CQ607" s="443"/>
      <c r="CR607" s="443"/>
      <c r="CS607" s="13"/>
      <c r="CT607" s="442"/>
      <c r="CY607" s="443"/>
      <c r="CZ607" s="443"/>
      <c r="DA607" s="13"/>
      <c r="DB607" s="442"/>
      <c r="DG607" s="443"/>
      <c r="DH607" s="443"/>
      <c r="DI607" s="13"/>
      <c r="DJ607" s="442"/>
      <c r="DO607" s="443"/>
      <c r="DP607" s="443"/>
      <c r="DQ607" s="13"/>
      <c r="DR607" s="442"/>
      <c r="DW607" s="443"/>
      <c r="DX607" s="443"/>
      <c r="DY607" s="13"/>
      <c r="DZ607" s="442"/>
      <c r="EE607" s="443"/>
      <c r="EF607" s="443"/>
      <c r="EG607" s="13"/>
      <c r="EH607" s="442"/>
      <c r="EM607" s="443"/>
      <c r="EN607" s="443"/>
      <c r="EO607" s="13"/>
      <c r="EP607" s="442"/>
      <c r="EU607" s="443"/>
      <c r="EV607" s="443"/>
      <c r="EW607" s="13"/>
      <c r="EX607" s="442"/>
      <c r="FC607" s="443"/>
      <c r="FD607" s="443"/>
      <c r="FE607" s="13"/>
      <c r="FF607" s="442"/>
      <c r="FK607" s="443"/>
      <c r="FL607" s="443"/>
      <c r="FM607" s="13"/>
      <c r="FN607" s="442"/>
    </row>
    <row r="608" spans="2:170" ht="13">
      <c r="B608" s="442"/>
      <c r="G608" s="443"/>
      <c r="H608" s="443"/>
      <c r="I608" s="13"/>
      <c r="J608" s="442"/>
      <c r="O608" s="443"/>
      <c r="P608" s="443"/>
      <c r="Q608" s="13"/>
      <c r="R608" s="442"/>
      <c r="W608" s="443"/>
      <c r="X608" s="443"/>
      <c r="Y608" s="13"/>
      <c r="Z608" s="442"/>
      <c r="AE608" s="443"/>
      <c r="AF608" s="443"/>
      <c r="AG608" s="13"/>
      <c r="AH608" s="442"/>
      <c r="AM608" s="443"/>
      <c r="AN608" s="443"/>
      <c r="AO608" s="13"/>
      <c r="AP608" s="442"/>
      <c r="AU608" s="443"/>
      <c r="AV608" s="443"/>
      <c r="AW608" s="13"/>
      <c r="AX608" s="442"/>
      <c r="BC608" s="443"/>
      <c r="BD608" s="443"/>
      <c r="BE608" s="13"/>
      <c r="BF608" s="442"/>
      <c r="BK608" s="443"/>
      <c r="BL608" s="443"/>
      <c r="BM608" s="13"/>
      <c r="BN608" s="442"/>
      <c r="BS608" s="443"/>
      <c r="BT608" s="443"/>
      <c r="BU608" s="13"/>
      <c r="BV608" s="442"/>
      <c r="CA608" s="443"/>
      <c r="CB608" s="443"/>
      <c r="CC608" s="13"/>
      <c r="CD608" s="442"/>
      <c r="CI608" s="443"/>
      <c r="CJ608" s="443"/>
      <c r="CK608" s="13"/>
      <c r="CL608" s="442"/>
      <c r="CQ608" s="443"/>
      <c r="CR608" s="443"/>
      <c r="CS608" s="13"/>
      <c r="CT608" s="442"/>
      <c r="CY608" s="443"/>
      <c r="CZ608" s="443"/>
      <c r="DA608" s="13"/>
      <c r="DB608" s="442"/>
      <c r="DG608" s="443"/>
      <c r="DH608" s="443"/>
      <c r="DI608" s="13"/>
      <c r="DJ608" s="442"/>
      <c r="DO608" s="443"/>
      <c r="DP608" s="443"/>
      <c r="DQ608" s="13"/>
      <c r="DR608" s="442"/>
      <c r="DW608" s="443"/>
      <c r="DX608" s="443"/>
      <c r="DY608" s="13"/>
      <c r="DZ608" s="442"/>
      <c r="EE608" s="443"/>
      <c r="EF608" s="443"/>
      <c r="EG608" s="13"/>
      <c r="EH608" s="442"/>
      <c r="EM608" s="443"/>
      <c r="EN608" s="443"/>
      <c r="EO608" s="13"/>
      <c r="EP608" s="442"/>
      <c r="EU608" s="443"/>
      <c r="EV608" s="443"/>
      <c r="EW608" s="13"/>
      <c r="EX608" s="442"/>
      <c r="FC608" s="443"/>
      <c r="FD608" s="443"/>
      <c r="FE608" s="13"/>
      <c r="FF608" s="442"/>
      <c r="FK608" s="443"/>
      <c r="FL608" s="443"/>
      <c r="FM608" s="13"/>
      <c r="FN608" s="442"/>
    </row>
    <row r="609" spans="2:170" ht="13">
      <c r="B609" s="442"/>
      <c r="G609" s="443"/>
      <c r="H609" s="443"/>
      <c r="I609" s="13"/>
      <c r="J609" s="442"/>
      <c r="O609" s="443"/>
      <c r="P609" s="443"/>
      <c r="Q609" s="13"/>
      <c r="R609" s="442"/>
      <c r="W609" s="443"/>
      <c r="X609" s="443"/>
      <c r="Y609" s="13"/>
      <c r="Z609" s="442"/>
      <c r="AE609" s="443"/>
      <c r="AF609" s="443"/>
      <c r="AG609" s="13"/>
      <c r="AH609" s="442"/>
      <c r="AM609" s="443"/>
      <c r="AN609" s="443"/>
      <c r="AO609" s="13"/>
      <c r="AP609" s="442"/>
      <c r="AU609" s="443"/>
      <c r="AV609" s="443"/>
      <c r="AW609" s="13"/>
      <c r="AX609" s="442"/>
      <c r="BC609" s="443"/>
      <c r="BD609" s="443"/>
      <c r="BE609" s="13"/>
      <c r="BF609" s="442"/>
      <c r="BK609" s="443"/>
      <c r="BL609" s="443"/>
      <c r="BM609" s="13"/>
      <c r="BN609" s="442"/>
      <c r="BS609" s="443"/>
      <c r="BT609" s="443"/>
      <c r="BU609" s="13"/>
      <c r="BV609" s="442"/>
      <c r="CA609" s="443"/>
      <c r="CB609" s="443"/>
      <c r="CC609" s="13"/>
      <c r="CD609" s="442"/>
      <c r="CI609" s="443"/>
      <c r="CJ609" s="443"/>
      <c r="CK609" s="13"/>
      <c r="CL609" s="442"/>
      <c r="CQ609" s="443"/>
      <c r="CR609" s="443"/>
      <c r="CS609" s="13"/>
      <c r="CT609" s="442"/>
      <c r="CY609" s="443"/>
      <c r="CZ609" s="443"/>
      <c r="DA609" s="13"/>
      <c r="DB609" s="442"/>
      <c r="DG609" s="443"/>
      <c r="DH609" s="443"/>
      <c r="DI609" s="13"/>
      <c r="DJ609" s="442"/>
      <c r="DO609" s="443"/>
      <c r="DP609" s="443"/>
      <c r="DQ609" s="13"/>
      <c r="DR609" s="442"/>
      <c r="DW609" s="443"/>
      <c r="DX609" s="443"/>
      <c r="DY609" s="13"/>
      <c r="DZ609" s="442"/>
      <c r="EE609" s="443"/>
      <c r="EF609" s="443"/>
      <c r="EG609" s="13"/>
      <c r="EH609" s="442"/>
      <c r="EM609" s="443"/>
      <c r="EN609" s="443"/>
      <c r="EO609" s="13"/>
      <c r="EP609" s="442"/>
      <c r="EU609" s="443"/>
      <c r="EV609" s="443"/>
      <c r="EW609" s="13"/>
      <c r="EX609" s="442"/>
      <c r="FC609" s="443"/>
      <c r="FD609" s="443"/>
      <c r="FE609" s="13"/>
      <c r="FF609" s="442"/>
      <c r="FK609" s="443"/>
      <c r="FL609" s="443"/>
      <c r="FM609" s="13"/>
      <c r="FN609" s="442"/>
    </row>
    <row r="610" spans="2:170" ht="13">
      <c r="B610" s="442"/>
      <c r="G610" s="443"/>
      <c r="H610" s="443"/>
      <c r="I610" s="13"/>
      <c r="J610" s="442"/>
      <c r="O610" s="443"/>
      <c r="P610" s="443"/>
      <c r="Q610" s="13"/>
      <c r="R610" s="442"/>
      <c r="W610" s="443"/>
      <c r="X610" s="443"/>
      <c r="Y610" s="13"/>
      <c r="Z610" s="442"/>
      <c r="AE610" s="443"/>
      <c r="AF610" s="443"/>
      <c r="AG610" s="13"/>
      <c r="AH610" s="442"/>
      <c r="AM610" s="443"/>
      <c r="AN610" s="443"/>
      <c r="AO610" s="13"/>
      <c r="AP610" s="442"/>
      <c r="AU610" s="443"/>
      <c r="AV610" s="443"/>
      <c r="AW610" s="13"/>
      <c r="AX610" s="442"/>
      <c r="BC610" s="443"/>
      <c r="BD610" s="443"/>
      <c r="BE610" s="13"/>
      <c r="BF610" s="442"/>
      <c r="BK610" s="443"/>
      <c r="BL610" s="443"/>
      <c r="BM610" s="13"/>
      <c r="BN610" s="442"/>
      <c r="BS610" s="443"/>
      <c r="BT610" s="443"/>
      <c r="BU610" s="13"/>
      <c r="BV610" s="442"/>
      <c r="CA610" s="443"/>
      <c r="CB610" s="443"/>
      <c r="CC610" s="13"/>
      <c r="CD610" s="442"/>
      <c r="CI610" s="443"/>
      <c r="CJ610" s="443"/>
      <c r="CK610" s="13"/>
      <c r="CL610" s="442"/>
      <c r="CQ610" s="443"/>
      <c r="CR610" s="443"/>
      <c r="CS610" s="13"/>
      <c r="CT610" s="442"/>
      <c r="CY610" s="443"/>
      <c r="CZ610" s="443"/>
      <c r="DA610" s="13"/>
      <c r="DB610" s="442"/>
      <c r="DG610" s="443"/>
      <c r="DH610" s="443"/>
      <c r="DI610" s="13"/>
      <c r="DJ610" s="442"/>
      <c r="DO610" s="443"/>
      <c r="DP610" s="443"/>
      <c r="DQ610" s="13"/>
      <c r="DR610" s="442"/>
      <c r="DW610" s="443"/>
      <c r="DX610" s="443"/>
      <c r="DY610" s="13"/>
      <c r="DZ610" s="442"/>
      <c r="EE610" s="443"/>
      <c r="EF610" s="443"/>
      <c r="EG610" s="13"/>
      <c r="EH610" s="442"/>
      <c r="EM610" s="443"/>
      <c r="EN610" s="443"/>
      <c r="EO610" s="13"/>
      <c r="EP610" s="442"/>
      <c r="EU610" s="443"/>
      <c r="EV610" s="443"/>
      <c r="EW610" s="13"/>
      <c r="EX610" s="442"/>
      <c r="FC610" s="443"/>
      <c r="FD610" s="443"/>
      <c r="FE610" s="13"/>
      <c r="FF610" s="442"/>
      <c r="FK610" s="443"/>
      <c r="FL610" s="443"/>
      <c r="FM610" s="13"/>
      <c r="FN610" s="442"/>
    </row>
    <row r="611" spans="2:170" ht="13">
      <c r="B611" s="442"/>
      <c r="G611" s="443"/>
      <c r="H611" s="443"/>
      <c r="I611" s="13"/>
      <c r="J611" s="442"/>
      <c r="O611" s="443"/>
      <c r="P611" s="443"/>
      <c r="Q611" s="13"/>
      <c r="R611" s="442"/>
      <c r="W611" s="443"/>
      <c r="X611" s="443"/>
      <c r="Y611" s="13"/>
      <c r="Z611" s="442"/>
      <c r="AE611" s="443"/>
      <c r="AF611" s="443"/>
      <c r="AG611" s="13"/>
      <c r="AH611" s="442"/>
      <c r="AM611" s="443"/>
      <c r="AN611" s="443"/>
      <c r="AO611" s="13"/>
      <c r="AP611" s="442"/>
      <c r="AU611" s="443"/>
      <c r="AV611" s="443"/>
      <c r="AW611" s="13"/>
      <c r="AX611" s="442"/>
      <c r="BC611" s="443"/>
      <c r="BD611" s="443"/>
      <c r="BE611" s="13"/>
      <c r="BF611" s="442"/>
      <c r="BK611" s="443"/>
      <c r="BL611" s="443"/>
      <c r="BM611" s="13"/>
      <c r="BN611" s="442"/>
      <c r="BS611" s="443"/>
      <c r="BT611" s="443"/>
      <c r="BU611" s="13"/>
      <c r="BV611" s="442"/>
      <c r="CA611" s="443"/>
      <c r="CB611" s="443"/>
      <c r="CC611" s="13"/>
      <c r="CD611" s="442"/>
      <c r="CI611" s="443"/>
      <c r="CJ611" s="443"/>
      <c r="CK611" s="13"/>
      <c r="CL611" s="442"/>
      <c r="CQ611" s="443"/>
      <c r="CR611" s="443"/>
      <c r="CS611" s="13"/>
      <c r="CT611" s="442"/>
      <c r="CY611" s="443"/>
      <c r="CZ611" s="443"/>
      <c r="DA611" s="13"/>
      <c r="DB611" s="442"/>
      <c r="DG611" s="443"/>
      <c r="DH611" s="443"/>
      <c r="DI611" s="13"/>
      <c r="DJ611" s="442"/>
      <c r="DO611" s="443"/>
      <c r="DP611" s="443"/>
      <c r="DQ611" s="13"/>
      <c r="DR611" s="442"/>
      <c r="DW611" s="443"/>
      <c r="DX611" s="443"/>
      <c r="DY611" s="13"/>
      <c r="DZ611" s="442"/>
      <c r="EE611" s="443"/>
      <c r="EF611" s="443"/>
      <c r="EG611" s="13"/>
      <c r="EH611" s="442"/>
      <c r="EM611" s="443"/>
      <c r="EN611" s="443"/>
      <c r="EO611" s="13"/>
      <c r="EP611" s="442"/>
      <c r="EU611" s="443"/>
      <c r="EV611" s="443"/>
      <c r="EW611" s="13"/>
      <c r="EX611" s="442"/>
      <c r="FC611" s="443"/>
      <c r="FD611" s="443"/>
      <c r="FE611" s="13"/>
      <c r="FF611" s="442"/>
      <c r="FK611" s="443"/>
      <c r="FL611" s="443"/>
      <c r="FM611" s="13"/>
      <c r="FN611" s="442"/>
    </row>
    <row r="612" spans="2:170" ht="13">
      <c r="B612" s="442"/>
      <c r="G612" s="443"/>
      <c r="H612" s="443"/>
      <c r="I612" s="13"/>
      <c r="J612" s="442"/>
      <c r="O612" s="443"/>
      <c r="P612" s="443"/>
      <c r="Q612" s="13"/>
      <c r="R612" s="442"/>
      <c r="W612" s="443"/>
      <c r="X612" s="443"/>
      <c r="Y612" s="13"/>
      <c r="Z612" s="442"/>
      <c r="AE612" s="443"/>
      <c r="AF612" s="443"/>
      <c r="AG612" s="13"/>
      <c r="AH612" s="442"/>
      <c r="AM612" s="443"/>
      <c r="AN612" s="443"/>
      <c r="AO612" s="13"/>
      <c r="AP612" s="442"/>
      <c r="AU612" s="443"/>
      <c r="AV612" s="443"/>
      <c r="AW612" s="13"/>
      <c r="AX612" s="442"/>
      <c r="BC612" s="443"/>
      <c r="BD612" s="443"/>
      <c r="BE612" s="13"/>
      <c r="BF612" s="442"/>
      <c r="BK612" s="443"/>
      <c r="BL612" s="443"/>
      <c r="BM612" s="13"/>
      <c r="BN612" s="442"/>
      <c r="BS612" s="443"/>
      <c r="BT612" s="443"/>
      <c r="BU612" s="13"/>
      <c r="BV612" s="442"/>
      <c r="CA612" s="443"/>
      <c r="CB612" s="443"/>
      <c r="CC612" s="13"/>
      <c r="CD612" s="442"/>
      <c r="CI612" s="443"/>
      <c r="CJ612" s="443"/>
      <c r="CK612" s="13"/>
      <c r="CL612" s="442"/>
      <c r="CQ612" s="443"/>
      <c r="CR612" s="443"/>
      <c r="CS612" s="13"/>
      <c r="CT612" s="442"/>
      <c r="CY612" s="443"/>
      <c r="CZ612" s="443"/>
      <c r="DA612" s="13"/>
      <c r="DB612" s="442"/>
      <c r="DG612" s="443"/>
      <c r="DH612" s="443"/>
      <c r="DI612" s="13"/>
      <c r="DJ612" s="442"/>
      <c r="DO612" s="443"/>
      <c r="DP612" s="443"/>
      <c r="DQ612" s="13"/>
      <c r="DR612" s="442"/>
      <c r="DW612" s="443"/>
      <c r="DX612" s="443"/>
      <c r="DY612" s="13"/>
      <c r="DZ612" s="442"/>
      <c r="EE612" s="443"/>
      <c r="EF612" s="443"/>
      <c r="EG612" s="13"/>
      <c r="EH612" s="442"/>
      <c r="EM612" s="443"/>
      <c r="EN612" s="443"/>
      <c r="EO612" s="13"/>
      <c r="EP612" s="442"/>
      <c r="EU612" s="443"/>
      <c r="EV612" s="443"/>
      <c r="EW612" s="13"/>
      <c r="EX612" s="442"/>
      <c r="FC612" s="443"/>
      <c r="FD612" s="443"/>
      <c r="FE612" s="13"/>
      <c r="FF612" s="442"/>
      <c r="FK612" s="443"/>
      <c r="FL612" s="443"/>
      <c r="FM612" s="13"/>
      <c r="FN612" s="442"/>
    </row>
    <row r="613" spans="2:170" ht="13">
      <c r="B613" s="442"/>
      <c r="G613" s="443"/>
      <c r="H613" s="443"/>
      <c r="I613" s="13"/>
      <c r="J613" s="442"/>
      <c r="O613" s="443"/>
      <c r="P613" s="443"/>
      <c r="Q613" s="13"/>
      <c r="R613" s="442"/>
      <c r="W613" s="443"/>
      <c r="X613" s="443"/>
      <c r="Y613" s="13"/>
      <c r="Z613" s="442"/>
      <c r="AE613" s="443"/>
      <c r="AF613" s="443"/>
      <c r="AG613" s="13"/>
      <c r="AH613" s="442"/>
      <c r="AM613" s="443"/>
      <c r="AN613" s="443"/>
      <c r="AO613" s="13"/>
      <c r="AP613" s="442"/>
      <c r="AU613" s="443"/>
      <c r="AV613" s="443"/>
      <c r="AW613" s="13"/>
      <c r="AX613" s="442"/>
      <c r="BC613" s="443"/>
      <c r="BD613" s="443"/>
      <c r="BE613" s="13"/>
      <c r="BF613" s="442"/>
      <c r="BK613" s="443"/>
      <c r="BL613" s="443"/>
      <c r="BM613" s="13"/>
      <c r="BN613" s="442"/>
      <c r="BS613" s="443"/>
      <c r="BT613" s="443"/>
      <c r="BU613" s="13"/>
      <c r="BV613" s="442"/>
      <c r="CA613" s="443"/>
      <c r="CB613" s="443"/>
      <c r="CC613" s="13"/>
      <c r="CD613" s="442"/>
      <c r="CI613" s="443"/>
      <c r="CJ613" s="443"/>
      <c r="CK613" s="13"/>
      <c r="CL613" s="442"/>
      <c r="CQ613" s="443"/>
      <c r="CR613" s="443"/>
      <c r="CS613" s="13"/>
      <c r="CT613" s="442"/>
      <c r="CY613" s="443"/>
      <c r="CZ613" s="443"/>
      <c r="DA613" s="13"/>
      <c r="DB613" s="442"/>
      <c r="DG613" s="443"/>
      <c r="DH613" s="443"/>
      <c r="DI613" s="13"/>
      <c r="DJ613" s="442"/>
      <c r="DO613" s="443"/>
      <c r="DP613" s="443"/>
      <c r="DQ613" s="13"/>
      <c r="DR613" s="442"/>
      <c r="DW613" s="443"/>
      <c r="DX613" s="443"/>
      <c r="DY613" s="13"/>
      <c r="DZ613" s="442"/>
      <c r="EE613" s="443"/>
      <c r="EF613" s="443"/>
      <c r="EG613" s="13"/>
      <c r="EH613" s="442"/>
      <c r="EM613" s="443"/>
      <c r="EN613" s="443"/>
      <c r="EO613" s="13"/>
      <c r="EP613" s="442"/>
      <c r="EU613" s="443"/>
      <c r="EV613" s="443"/>
      <c r="EW613" s="13"/>
      <c r="EX613" s="442"/>
      <c r="FC613" s="443"/>
      <c r="FD613" s="443"/>
      <c r="FE613" s="13"/>
      <c r="FF613" s="442"/>
      <c r="FK613" s="443"/>
      <c r="FL613" s="443"/>
      <c r="FM613" s="13"/>
      <c r="FN613" s="442"/>
    </row>
    <row r="614" spans="2:170" ht="13">
      <c r="B614" s="442"/>
      <c r="G614" s="443"/>
      <c r="H614" s="443"/>
      <c r="I614" s="13"/>
      <c r="J614" s="442"/>
      <c r="O614" s="443"/>
      <c r="P614" s="443"/>
      <c r="Q614" s="13"/>
      <c r="R614" s="442"/>
      <c r="W614" s="443"/>
      <c r="X614" s="443"/>
      <c r="Y614" s="13"/>
      <c r="Z614" s="442"/>
      <c r="AE614" s="443"/>
      <c r="AF614" s="443"/>
      <c r="AG614" s="13"/>
      <c r="AH614" s="442"/>
      <c r="AM614" s="443"/>
      <c r="AN614" s="443"/>
      <c r="AO614" s="13"/>
      <c r="AP614" s="442"/>
      <c r="AU614" s="443"/>
      <c r="AV614" s="443"/>
      <c r="AW614" s="13"/>
      <c r="AX614" s="442"/>
      <c r="BC614" s="443"/>
      <c r="BD614" s="443"/>
      <c r="BE614" s="13"/>
      <c r="BF614" s="442"/>
      <c r="BK614" s="443"/>
      <c r="BL614" s="443"/>
      <c r="BM614" s="13"/>
      <c r="BN614" s="442"/>
      <c r="BS614" s="443"/>
      <c r="BT614" s="443"/>
      <c r="BU614" s="13"/>
      <c r="BV614" s="442"/>
      <c r="CA614" s="443"/>
      <c r="CB614" s="443"/>
      <c r="CC614" s="13"/>
      <c r="CD614" s="442"/>
      <c r="CI614" s="443"/>
      <c r="CJ614" s="443"/>
      <c r="CK614" s="13"/>
      <c r="CL614" s="442"/>
      <c r="CQ614" s="443"/>
      <c r="CR614" s="443"/>
      <c r="CS614" s="13"/>
      <c r="CT614" s="442"/>
      <c r="CY614" s="443"/>
      <c r="CZ614" s="443"/>
      <c r="DA614" s="13"/>
      <c r="DB614" s="442"/>
      <c r="DG614" s="443"/>
      <c r="DH614" s="443"/>
      <c r="DI614" s="13"/>
      <c r="DJ614" s="442"/>
      <c r="DO614" s="443"/>
      <c r="DP614" s="443"/>
      <c r="DQ614" s="13"/>
      <c r="DR614" s="442"/>
      <c r="DW614" s="443"/>
      <c r="DX614" s="443"/>
      <c r="DY614" s="13"/>
      <c r="DZ614" s="442"/>
      <c r="EE614" s="443"/>
      <c r="EF614" s="443"/>
      <c r="EG614" s="13"/>
      <c r="EH614" s="442"/>
      <c r="EM614" s="443"/>
      <c r="EN614" s="443"/>
      <c r="EO614" s="13"/>
      <c r="EP614" s="442"/>
      <c r="EU614" s="443"/>
      <c r="EV614" s="443"/>
      <c r="EW614" s="13"/>
      <c r="EX614" s="442"/>
      <c r="FC614" s="443"/>
      <c r="FD614" s="443"/>
      <c r="FE614" s="13"/>
      <c r="FF614" s="442"/>
      <c r="FK614" s="443"/>
      <c r="FL614" s="443"/>
      <c r="FM614" s="13"/>
      <c r="FN614" s="442"/>
    </row>
    <row r="615" spans="2:170" ht="13">
      <c r="B615" s="442"/>
      <c r="G615" s="443"/>
      <c r="H615" s="443"/>
      <c r="I615" s="13"/>
      <c r="J615" s="442"/>
      <c r="O615" s="443"/>
      <c r="P615" s="443"/>
      <c r="Q615" s="13"/>
      <c r="R615" s="442"/>
      <c r="W615" s="443"/>
      <c r="X615" s="443"/>
      <c r="Y615" s="13"/>
      <c r="Z615" s="442"/>
      <c r="AE615" s="443"/>
      <c r="AF615" s="443"/>
      <c r="AG615" s="13"/>
      <c r="AH615" s="442"/>
      <c r="AM615" s="443"/>
      <c r="AN615" s="443"/>
      <c r="AO615" s="13"/>
      <c r="AP615" s="442"/>
      <c r="AU615" s="443"/>
      <c r="AV615" s="443"/>
      <c r="AW615" s="13"/>
      <c r="AX615" s="442"/>
      <c r="BC615" s="443"/>
      <c r="BD615" s="443"/>
      <c r="BE615" s="13"/>
      <c r="BF615" s="442"/>
      <c r="BK615" s="443"/>
      <c r="BL615" s="443"/>
      <c r="BM615" s="13"/>
      <c r="BN615" s="442"/>
      <c r="BS615" s="443"/>
      <c r="BT615" s="443"/>
      <c r="BU615" s="13"/>
      <c r="BV615" s="442"/>
      <c r="CA615" s="443"/>
      <c r="CB615" s="443"/>
      <c r="CC615" s="13"/>
      <c r="CD615" s="442"/>
      <c r="CI615" s="443"/>
      <c r="CJ615" s="443"/>
      <c r="CK615" s="13"/>
      <c r="CL615" s="442"/>
      <c r="CQ615" s="443"/>
      <c r="CR615" s="443"/>
      <c r="CS615" s="13"/>
      <c r="CT615" s="442"/>
      <c r="CY615" s="443"/>
      <c r="CZ615" s="443"/>
      <c r="DA615" s="13"/>
      <c r="DB615" s="442"/>
      <c r="DG615" s="443"/>
      <c r="DH615" s="443"/>
      <c r="DI615" s="13"/>
      <c r="DJ615" s="442"/>
      <c r="DO615" s="443"/>
      <c r="DP615" s="443"/>
      <c r="DQ615" s="13"/>
      <c r="DR615" s="442"/>
      <c r="DW615" s="443"/>
      <c r="DX615" s="443"/>
      <c r="DY615" s="13"/>
      <c r="DZ615" s="442"/>
      <c r="EE615" s="443"/>
      <c r="EF615" s="443"/>
      <c r="EG615" s="13"/>
      <c r="EH615" s="442"/>
      <c r="EM615" s="443"/>
      <c r="EN615" s="443"/>
      <c r="EO615" s="13"/>
      <c r="EP615" s="442"/>
      <c r="EU615" s="443"/>
      <c r="EV615" s="443"/>
      <c r="EW615" s="13"/>
      <c r="EX615" s="442"/>
      <c r="FC615" s="443"/>
      <c r="FD615" s="443"/>
      <c r="FE615" s="13"/>
      <c r="FF615" s="442"/>
      <c r="FK615" s="443"/>
      <c r="FL615" s="443"/>
      <c r="FM615" s="13"/>
      <c r="FN615" s="442"/>
    </row>
    <row r="616" spans="2:170" ht="13">
      <c r="B616" s="442"/>
      <c r="G616" s="443"/>
      <c r="H616" s="443"/>
      <c r="I616" s="13"/>
      <c r="J616" s="442"/>
      <c r="O616" s="443"/>
      <c r="P616" s="443"/>
      <c r="Q616" s="13"/>
      <c r="R616" s="442"/>
      <c r="W616" s="443"/>
      <c r="X616" s="443"/>
      <c r="Y616" s="13"/>
      <c r="Z616" s="442"/>
      <c r="AE616" s="443"/>
      <c r="AF616" s="443"/>
      <c r="AG616" s="13"/>
      <c r="AH616" s="442"/>
      <c r="AM616" s="443"/>
      <c r="AN616" s="443"/>
      <c r="AO616" s="13"/>
      <c r="AP616" s="442"/>
      <c r="AU616" s="443"/>
      <c r="AV616" s="443"/>
      <c r="AW616" s="13"/>
      <c r="AX616" s="442"/>
      <c r="BC616" s="443"/>
      <c r="BD616" s="443"/>
      <c r="BE616" s="13"/>
      <c r="BF616" s="442"/>
      <c r="BK616" s="443"/>
      <c r="BL616" s="443"/>
      <c r="BM616" s="13"/>
      <c r="BN616" s="442"/>
      <c r="BS616" s="443"/>
      <c r="BT616" s="443"/>
      <c r="BU616" s="13"/>
      <c r="BV616" s="442"/>
      <c r="CA616" s="443"/>
      <c r="CB616" s="443"/>
      <c r="CC616" s="13"/>
      <c r="CD616" s="442"/>
      <c r="CI616" s="443"/>
      <c r="CJ616" s="443"/>
      <c r="CK616" s="13"/>
      <c r="CL616" s="442"/>
      <c r="CQ616" s="443"/>
      <c r="CR616" s="443"/>
      <c r="CS616" s="13"/>
      <c r="CT616" s="442"/>
      <c r="CY616" s="443"/>
      <c r="CZ616" s="443"/>
      <c r="DA616" s="13"/>
      <c r="DB616" s="442"/>
      <c r="DG616" s="443"/>
      <c r="DH616" s="443"/>
      <c r="DI616" s="13"/>
      <c r="DJ616" s="442"/>
      <c r="DO616" s="443"/>
      <c r="DP616" s="443"/>
      <c r="DQ616" s="13"/>
      <c r="DR616" s="442"/>
      <c r="DW616" s="443"/>
      <c r="DX616" s="443"/>
      <c r="DY616" s="13"/>
      <c r="DZ616" s="442"/>
      <c r="EE616" s="443"/>
      <c r="EF616" s="443"/>
      <c r="EG616" s="13"/>
      <c r="EH616" s="442"/>
      <c r="EM616" s="443"/>
      <c r="EN616" s="443"/>
      <c r="EO616" s="13"/>
      <c r="EP616" s="442"/>
      <c r="EU616" s="443"/>
      <c r="EV616" s="443"/>
      <c r="EW616" s="13"/>
      <c r="EX616" s="442"/>
      <c r="FC616" s="443"/>
      <c r="FD616" s="443"/>
      <c r="FE616" s="13"/>
      <c r="FF616" s="442"/>
      <c r="FK616" s="443"/>
      <c r="FL616" s="443"/>
      <c r="FM616" s="13"/>
      <c r="FN616" s="442"/>
    </row>
    <row r="617" spans="2:170" ht="13">
      <c r="B617" s="442"/>
      <c r="G617" s="443"/>
      <c r="H617" s="443"/>
      <c r="I617" s="13"/>
      <c r="J617" s="442"/>
      <c r="O617" s="443"/>
      <c r="P617" s="443"/>
      <c r="Q617" s="13"/>
      <c r="R617" s="442"/>
      <c r="W617" s="443"/>
      <c r="X617" s="443"/>
      <c r="Y617" s="13"/>
      <c r="Z617" s="442"/>
      <c r="AE617" s="443"/>
      <c r="AF617" s="443"/>
      <c r="AG617" s="13"/>
      <c r="AH617" s="442"/>
      <c r="AM617" s="443"/>
      <c r="AN617" s="443"/>
      <c r="AO617" s="13"/>
      <c r="AP617" s="442"/>
      <c r="AU617" s="443"/>
      <c r="AV617" s="443"/>
      <c r="AW617" s="13"/>
      <c r="AX617" s="442"/>
      <c r="BC617" s="443"/>
      <c r="BD617" s="443"/>
      <c r="BE617" s="13"/>
      <c r="BF617" s="442"/>
      <c r="BK617" s="443"/>
      <c r="BL617" s="443"/>
      <c r="BM617" s="13"/>
      <c r="BN617" s="442"/>
      <c r="BS617" s="443"/>
      <c r="BT617" s="443"/>
      <c r="BU617" s="13"/>
      <c r="BV617" s="442"/>
      <c r="CA617" s="443"/>
      <c r="CB617" s="443"/>
      <c r="CC617" s="13"/>
      <c r="CD617" s="442"/>
      <c r="CI617" s="443"/>
      <c r="CJ617" s="443"/>
      <c r="CK617" s="13"/>
      <c r="CL617" s="442"/>
      <c r="CQ617" s="443"/>
      <c r="CR617" s="443"/>
      <c r="CS617" s="13"/>
      <c r="CT617" s="442"/>
      <c r="CY617" s="443"/>
      <c r="CZ617" s="443"/>
      <c r="DA617" s="13"/>
      <c r="DB617" s="442"/>
      <c r="DG617" s="443"/>
      <c r="DH617" s="443"/>
      <c r="DI617" s="13"/>
      <c r="DJ617" s="442"/>
      <c r="DO617" s="443"/>
      <c r="DP617" s="443"/>
      <c r="DQ617" s="13"/>
      <c r="DR617" s="442"/>
      <c r="DW617" s="443"/>
      <c r="DX617" s="443"/>
      <c r="DY617" s="13"/>
      <c r="DZ617" s="442"/>
      <c r="EE617" s="443"/>
      <c r="EF617" s="443"/>
      <c r="EG617" s="13"/>
      <c r="EH617" s="442"/>
      <c r="EM617" s="443"/>
      <c r="EN617" s="443"/>
      <c r="EO617" s="13"/>
      <c r="EP617" s="442"/>
      <c r="EU617" s="443"/>
      <c r="EV617" s="443"/>
      <c r="EW617" s="13"/>
      <c r="EX617" s="442"/>
      <c r="FC617" s="443"/>
      <c r="FD617" s="443"/>
      <c r="FE617" s="13"/>
      <c r="FF617" s="442"/>
      <c r="FK617" s="443"/>
      <c r="FL617" s="443"/>
      <c r="FM617" s="13"/>
      <c r="FN617" s="442"/>
    </row>
    <row r="618" spans="2:170" ht="13">
      <c r="B618" s="442"/>
      <c r="G618" s="443"/>
      <c r="H618" s="443"/>
      <c r="I618" s="13"/>
      <c r="J618" s="442"/>
      <c r="O618" s="443"/>
      <c r="P618" s="443"/>
      <c r="Q618" s="13"/>
      <c r="R618" s="442"/>
      <c r="W618" s="443"/>
      <c r="X618" s="443"/>
      <c r="Y618" s="13"/>
      <c r="Z618" s="442"/>
      <c r="AE618" s="443"/>
      <c r="AF618" s="443"/>
      <c r="AG618" s="13"/>
      <c r="AH618" s="442"/>
      <c r="AM618" s="443"/>
      <c r="AN618" s="443"/>
      <c r="AO618" s="13"/>
      <c r="AP618" s="442"/>
      <c r="AU618" s="443"/>
      <c r="AV618" s="443"/>
      <c r="AW618" s="13"/>
      <c r="AX618" s="442"/>
      <c r="BC618" s="443"/>
      <c r="BD618" s="443"/>
      <c r="BE618" s="13"/>
      <c r="BF618" s="442"/>
      <c r="BK618" s="443"/>
      <c r="BL618" s="443"/>
      <c r="BM618" s="13"/>
      <c r="BN618" s="442"/>
      <c r="BS618" s="443"/>
      <c r="BT618" s="443"/>
      <c r="BU618" s="13"/>
      <c r="BV618" s="442"/>
      <c r="CA618" s="443"/>
      <c r="CB618" s="443"/>
      <c r="CC618" s="13"/>
      <c r="CD618" s="442"/>
      <c r="CI618" s="443"/>
      <c r="CJ618" s="443"/>
      <c r="CK618" s="13"/>
      <c r="CL618" s="442"/>
      <c r="CQ618" s="443"/>
      <c r="CR618" s="443"/>
      <c r="CS618" s="13"/>
      <c r="CT618" s="442"/>
      <c r="CY618" s="443"/>
      <c r="CZ618" s="443"/>
      <c r="DA618" s="13"/>
      <c r="DB618" s="442"/>
      <c r="DG618" s="443"/>
      <c r="DH618" s="443"/>
      <c r="DI618" s="13"/>
      <c r="DJ618" s="442"/>
      <c r="DO618" s="443"/>
      <c r="DP618" s="443"/>
      <c r="DQ618" s="13"/>
      <c r="DR618" s="442"/>
      <c r="DW618" s="443"/>
      <c r="DX618" s="443"/>
      <c r="DY618" s="13"/>
      <c r="DZ618" s="442"/>
      <c r="EE618" s="443"/>
      <c r="EF618" s="443"/>
      <c r="EG618" s="13"/>
      <c r="EH618" s="442"/>
      <c r="EM618" s="443"/>
      <c r="EN618" s="443"/>
      <c r="EO618" s="13"/>
      <c r="EP618" s="442"/>
      <c r="EU618" s="443"/>
      <c r="EV618" s="443"/>
      <c r="EW618" s="13"/>
      <c r="EX618" s="442"/>
      <c r="FC618" s="443"/>
      <c r="FD618" s="443"/>
      <c r="FE618" s="13"/>
      <c r="FF618" s="442"/>
      <c r="FK618" s="443"/>
      <c r="FL618" s="443"/>
      <c r="FM618" s="13"/>
      <c r="FN618" s="442"/>
    </row>
    <row r="619" spans="2:170" ht="13">
      <c r="B619" s="442"/>
      <c r="G619" s="443"/>
      <c r="H619" s="443"/>
      <c r="I619" s="13"/>
      <c r="J619" s="442"/>
      <c r="O619" s="443"/>
      <c r="P619" s="443"/>
      <c r="Q619" s="13"/>
      <c r="R619" s="442"/>
      <c r="W619" s="443"/>
      <c r="X619" s="443"/>
      <c r="Y619" s="13"/>
      <c r="Z619" s="442"/>
      <c r="AE619" s="443"/>
      <c r="AF619" s="443"/>
      <c r="AG619" s="13"/>
      <c r="AH619" s="442"/>
      <c r="AM619" s="443"/>
      <c r="AN619" s="443"/>
      <c r="AO619" s="13"/>
      <c r="AP619" s="442"/>
      <c r="AU619" s="443"/>
      <c r="AV619" s="443"/>
      <c r="AW619" s="13"/>
      <c r="AX619" s="442"/>
      <c r="BC619" s="443"/>
      <c r="BD619" s="443"/>
      <c r="BE619" s="13"/>
      <c r="BF619" s="442"/>
      <c r="BK619" s="443"/>
      <c r="BL619" s="443"/>
      <c r="BM619" s="13"/>
      <c r="BN619" s="442"/>
      <c r="BS619" s="443"/>
      <c r="BT619" s="443"/>
      <c r="BU619" s="13"/>
      <c r="BV619" s="442"/>
      <c r="CA619" s="443"/>
      <c r="CB619" s="443"/>
      <c r="CC619" s="13"/>
      <c r="CD619" s="442"/>
      <c r="CI619" s="443"/>
      <c r="CJ619" s="443"/>
      <c r="CK619" s="13"/>
      <c r="CL619" s="442"/>
      <c r="CQ619" s="443"/>
      <c r="CR619" s="443"/>
      <c r="CS619" s="13"/>
      <c r="CT619" s="442"/>
      <c r="CY619" s="443"/>
      <c r="CZ619" s="443"/>
      <c r="DA619" s="13"/>
      <c r="DB619" s="442"/>
      <c r="DG619" s="443"/>
      <c r="DH619" s="443"/>
      <c r="DI619" s="13"/>
      <c r="DJ619" s="442"/>
      <c r="DO619" s="443"/>
      <c r="DP619" s="443"/>
      <c r="DQ619" s="13"/>
      <c r="DR619" s="442"/>
      <c r="DW619" s="443"/>
      <c r="DX619" s="443"/>
      <c r="DY619" s="13"/>
      <c r="DZ619" s="442"/>
      <c r="EE619" s="443"/>
      <c r="EF619" s="443"/>
      <c r="EG619" s="13"/>
      <c r="EH619" s="442"/>
      <c r="EM619" s="443"/>
      <c r="EN619" s="443"/>
      <c r="EO619" s="13"/>
      <c r="EP619" s="442"/>
      <c r="EU619" s="443"/>
      <c r="EV619" s="443"/>
      <c r="EW619" s="13"/>
      <c r="EX619" s="442"/>
      <c r="FC619" s="443"/>
      <c r="FD619" s="443"/>
      <c r="FE619" s="13"/>
      <c r="FF619" s="442"/>
      <c r="FK619" s="443"/>
      <c r="FL619" s="443"/>
      <c r="FM619" s="13"/>
      <c r="FN619" s="442"/>
    </row>
    <row r="620" spans="2:170" ht="13">
      <c r="B620" s="442"/>
      <c r="G620" s="443"/>
      <c r="H620" s="443"/>
      <c r="I620" s="13"/>
      <c r="J620" s="442"/>
      <c r="O620" s="443"/>
      <c r="P620" s="443"/>
      <c r="Q620" s="13"/>
      <c r="R620" s="442"/>
      <c r="W620" s="443"/>
      <c r="X620" s="443"/>
      <c r="Y620" s="13"/>
      <c r="Z620" s="442"/>
      <c r="AE620" s="443"/>
      <c r="AF620" s="443"/>
      <c r="AG620" s="13"/>
      <c r="AH620" s="442"/>
      <c r="AM620" s="443"/>
      <c r="AN620" s="443"/>
      <c r="AO620" s="13"/>
      <c r="AP620" s="442"/>
      <c r="AU620" s="443"/>
      <c r="AV620" s="443"/>
      <c r="AW620" s="13"/>
      <c r="AX620" s="442"/>
      <c r="BC620" s="443"/>
      <c r="BD620" s="443"/>
      <c r="BE620" s="13"/>
      <c r="BF620" s="442"/>
      <c r="BK620" s="443"/>
      <c r="BL620" s="443"/>
      <c r="BM620" s="13"/>
      <c r="BN620" s="442"/>
      <c r="BS620" s="443"/>
      <c r="BT620" s="443"/>
      <c r="BU620" s="13"/>
      <c r="BV620" s="442"/>
      <c r="CA620" s="443"/>
      <c r="CB620" s="443"/>
      <c r="CC620" s="13"/>
      <c r="CD620" s="442"/>
      <c r="CI620" s="443"/>
      <c r="CJ620" s="443"/>
      <c r="CK620" s="13"/>
      <c r="CL620" s="442"/>
      <c r="CQ620" s="443"/>
      <c r="CR620" s="443"/>
      <c r="CS620" s="13"/>
      <c r="CT620" s="442"/>
      <c r="CY620" s="443"/>
      <c r="CZ620" s="443"/>
      <c r="DA620" s="13"/>
      <c r="DB620" s="442"/>
      <c r="DG620" s="443"/>
      <c r="DH620" s="443"/>
      <c r="DI620" s="13"/>
      <c r="DJ620" s="442"/>
      <c r="DO620" s="443"/>
      <c r="DP620" s="443"/>
      <c r="DQ620" s="13"/>
      <c r="DR620" s="442"/>
      <c r="DW620" s="443"/>
      <c r="DX620" s="443"/>
      <c r="DY620" s="13"/>
      <c r="DZ620" s="442"/>
      <c r="EE620" s="443"/>
      <c r="EF620" s="443"/>
      <c r="EG620" s="13"/>
      <c r="EH620" s="442"/>
      <c r="EM620" s="443"/>
      <c r="EN620" s="443"/>
      <c r="EO620" s="13"/>
      <c r="EP620" s="442"/>
      <c r="EU620" s="443"/>
      <c r="EV620" s="443"/>
      <c r="EW620" s="13"/>
      <c r="EX620" s="442"/>
      <c r="FC620" s="443"/>
      <c r="FD620" s="443"/>
      <c r="FE620" s="13"/>
      <c r="FF620" s="442"/>
      <c r="FK620" s="443"/>
      <c r="FL620" s="443"/>
      <c r="FM620" s="13"/>
      <c r="FN620" s="442"/>
    </row>
    <row r="621" spans="2:170" ht="13">
      <c r="B621" s="442"/>
      <c r="G621" s="443"/>
      <c r="H621" s="443"/>
      <c r="I621" s="13"/>
      <c r="J621" s="442"/>
      <c r="O621" s="443"/>
      <c r="P621" s="443"/>
      <c r="Q621" s="13"/>
      <c r="R621" s="442"/>
      <c r="W621" s="443"/>
      <c r="X621" s="443"/>
      <c r="Y621" s="13"/>
      <c r="Z621" s="442"/>
      <c r="AE621" s="443"/>
      <c r="AF621" s="443"/>
      <c r="AG621" s="13"/>
      <c r="AH621" s="442"/>
      <c r="AM621" s="443"/>
      <c r="AN621" s="443"/>
      <c r="AO621" s="13"/>
      <c r="AP621" s="442"/>
      <c r="AU621" s="443"/>
      <c r="AV621" s="443"/>
      <c r="AW621" s="13"/>
      <c r="AX621" s="442"/>
      <c r="BC621" s="443"/>
      <c r="BD621" s="443"/>
      <c r="BE621" s="13"/>
      <c r="BF621" s="442"/>
      <c r="BK621" s="443"/>
      <c r="BL621" s="443"/>
      <c r="BM621" s="13"/>
      <c r="BN621" s="442"/>
      <c r="BS621" s="443"/>
      <c r="BT621" s="443"/>
      <c r="BU621" s="13"/>
      <c r="BV621" s="442"/>
      <c r="CA621" s="443"/>
      <c r="CB621" s="443"/>
      <c r="CC621" s="13"/>
      <c r="CD621" s="442"/>
      <c r="CI621" s="443"/>
      <c r="CJ621" s="443"/>
      <c r="CK621" s="13"/>
      <c r="CL621" s="442"/>
      <c r="CQ621" s="443"/>
      <c r="CR621" s="443"/>
      <c r="CS621" s="13"/>
      <c r="CT621" s="442"/>
      <c r="CY621" s="443"/>
      <c r="CZ621" s="443"/>
      <c r="DA621" s="13"/>
      <c r="DB621" s="442"/>
      <c r="DG621" s="443"/>
      <c r="DH621" s="443"/>
      <c r="DI621" s="13"/>
      <c r="DJ621" s="442"/>
      <c r="DO621" s="443"/>
      <c r="DP621" s="443"/>
      <c r="DQ621" s="13"/>
      <c r="DR621" s="442"/>
      <c r="DW621" s="443"/>
      <c r="DX621" s="443"/>
      <c r="DY621" s="13"/>
      <c r="DZ621" s="442"/>
      <c r="EE621" s="443"/>
      <c r="EF621" s="443"/>
      <c r="EG621" s="13"/>
      <c r="EH621" s="442"/>
      <c r="EM621" s="443"/>
      <c r="EN621" s="443"/>
      <c r="EO621" s="13"/>
      <c r="EP621" s="442"/>
      <c r="EU621" s="443"/>
      <c r="EV621" s="443"/>
      <c r="EW621" s="13"/>
      <c r="EX621" s="442"/>
      <c r="FC621" s="443"/>
      <c r="FD621" s="443"/>
      <c r="FE621" s="13"/>
      <c r="FF621" s="442"/>
      <c r="FK621" s="443"/>
      <c r="FL621" s="443"/>
      <c r="FM621" s="13"/>
      <c r="FN621" s="442"/>
    </row>
    <row r="622" spans="2:170" ht="13">
      <c r="B622" s="442"/>
      <c r="G622" s="443"/>
      <c r="H622" s="443"/>
      <c r="I622" s="13"/>
      <c r="J622" s="442"/>
      <c r="O622" s="443"/>
      <c r="P622" s="443"/>
      <c r="Q622" s="13"/>
      <c r="R622" s="442"/>
      <c r="W622" s="443"/>
      <c r="X622" s="443"/>
      <c r="Y622" s="13"/>
      <c r="Z622" s="442"/>
      <c r="AE622" s="443"/>
      <c r="AF622" s="443"/>
      <c r="AG622" s="13"/>
      <c r="AH622" s="442"/>
      <c r="AM622" s="443"/>
      <c r="AN622" s="443"/>
      <c r="AO622" s="13"/>
      <c r="AP622" s="442"/>
      <c r="AU622" s="443"/>
      <c r="AV622" s="443"/>
      <c r="AW622" s="13"/>
      <c r="AX622" s="442"/>
      <c r="BC622" s="443"/>
      <c r="BD622" s="443"/>
      <c r="BE622" s="13"/>
      <c r="BF622" s="442"/>
      <c r="BK622" s="443"/>
      <c r="BL622" s="443"/>
      <c r="BM622" s="13"/>
      <c r="BN622" s="442"/>
      <c r="BS622" s="443"/>
      <c r="BT622" s="443"/>
      <c r="BU622" s="13"/>
      <c r="BV622" s="442"/>
      <c r="CA622" s="443"/>
      <c r="CB622" s="443"/>
      <c r="CC622" s="13"/>
      <c r="CD622" s="442"/>
      <c r="CI622" s="443"/>
      <c r="CJ622" s="443"/>
      <c r="CK622" s="13"/>
      <c r="CL622" s="442"/>
      <c r="CQ622" s="443"/>
      <c r="CR622" s="443"/>
      <c r="CS622" s="13"/>
      <c r="CT622" s="442"/>
      <c r="CY622" s="443"/>
      <c r="CZ622" s="443"/>
      <c r="DA622" s="13"/>
      <c r="DB622" s="442"/>
      <c r="DG622" s="443"/>
      <c r="DH622" s="443"/>
      <c r="DI622" s="13"/>
      <c r="DJ622" s="442"/>
      <c r="DO622" s="443"/>
      <c r="DP622" s="443"/>
      <c r="DQ622" s="13"/>
      <c r="DR622" s="442"/>
      <c r="DW622" s="443"/>
      <c r="DX622" s="443"/>
      <c r="DY622" s="13"/>
      <c r="DZ622" s="442"/>
      <c r="EE622" s="443"/>
      <c r="EF622" s="443"/>
      <c r="EG622" s="13"/>
      <c r="EH622" s="442"/>
      <c r="EM622" s="443"/>
      <c r="EN622" s="443"/>
      <c r="EO622" s="13"/>
      <c r="EP622" s="442"/>
      <c r="EU622" s="443"/>
      <c r="EV622" s="443"/>
      <c r="EW622" s="13"/>
      <c r="EX622" s="442"/>
      <c r="FC622" s="443"/>
      <c r="FD622" s="443"/>
      <c r="FE622" s="13"/>
      <c r="FF622" s="442"/>
      <c r="FK622" s="443"/>
      <c r="FL622" s="443"/>
      <c r="FM622" s="13"/>
      <c r="FN622" s="442"/>
    </row>
    <row r="623" spans="2:170" ht="13">
      <c r="B623" s="442"/>
      <c r="G623" s="443"/>
      <c r="H623" s="443"/>
      <c r="I623" s="13"/>
      <c r="J623" s="442"/>
      <c r="O623" s="443"/>
      <c r="P623" s="443"/>
      <c r="Q623" s="13"/>
      <c r="R623" s="442"/>
      <c r="W623" s="443"/>
      <c r="X623" s="443"/>
      <c r="Y623" s="13"/>
      <c r="Z623" s="442"/>
      <c r="AE623" s="443"/>
      <c r="AF623" s="443"/>
      <c r="AG623" s="13"/>
      <c r="AH623" s="442"/>
      <c r="AM623" s="443"/>
      <c r="AN623" s="443"/>
      <c r="AO623" s="13"/>
      <c r="AP623" s="442"/>
      <c r="AU623" s="443"/>
      <c r="AV623" s="443"/>
      <c r="AW623" s="13"/>
      <c r="AX623" s="442"/>
      <c r="BC623" s="443"/>
      <c r="BD623" s="443"/>
      <c r="BE623" s="13"/>
      <c r="BF623" s="442"/>
      <c r="BK623" s="443"/>
      <c r="BL623" s="443"/>
      <c r="BM623" s="13"/>
      <c r="BN623" s="442"/>
      <c r="BS623" s="443"/>
      <c r="BT623" s="443"/>
      <c r="BU623" s="13"/>
      <c r="BV623" s="442"/>
      <c r="CA623" s="443"/>
      <c r="CB623" s="443"/>
      <c r="CC623" s="13"/>
      <c r="CD623" s="442"/>
      <c r="CI623" s="443"/>
      <c r="CJ623" s="443"/>
      <c r="CK623" s="13"/>
      <c r="CL623" s="442"/>
      <c r="CQ623" s="443"/>
      <c r="CR623" s="443"/>
      <c r="CS623" s="13"/>
      <c r="CT623" s="442"/>
      <c r="CY623" s="443"/>
      <c r="CZ623" s="443"/>
      <c r="DA623" s="13"/>
      <c r="DB623" s="442"/>
      <c r="DG623" s="443"/>
      <c r="DH623" s="443"/>
      <c r="DI623" s="13"/>
      <c r="DJ623" s="442"/>
      <c r="DO623" s="443"/>
      <c r="DP623" s="443"/>
      <c r="DQ623" s="13"/>
      <c r="DR623" s="442"/>
      <c r="DW623" s="443"/>
      <c r="DX623" s="443"/>
      <c r="DY623" s="13"/>
      <c r="DZ623" s="442"/>
      <c r="EE623" s="443"/>
      <c r="EF623" s="443"/>
      <c r="EG623" s="13"/>
      <c r="EH623" s="442"/>
      <c r="EM623" s="443"/>
      <c r="EN623" s="443"/>
      <c r="EO623" s="13"/>
      <c r="EP623" s="442"/>
      <c r="EU623" s="443"/>
      <c r="EV623" s="443"/>
      <c r="EW623" s="13"/>
      <c r="EX623" s="442"/>
      <c r="FC623" s="443"/>
      <c r="FD623" s="443"/>
      <c r="FE623" s="13"/>
      <c r="FF623" s="442"/>
      <c r="FK623" s="443"/>
      <c r="FL623" s="443"/>
      <c r="FM623" s="13"/>
      <c r="FN623" s="442"/>
    </row>
    <row r="624" spans="2:170" ht="13">
      <c r="B624" s="442"/>
      <c r="G624" s="443"/>
      <c r="H624" s="443"/>
      <c r="I624" s="13"/>
      <c r="J624" s="442"/>
      <c r="O624" s="443"/>
      <c r="P624" s="443"/>
      <c r="Q624" s="13"/>
      <c r="R624" s="442"/>
      <c r="W624" s="443"/>
      <c r="X624" s="443"/>
      <c r="Y624" s="13"/>
      <c r="Z624" s="442"/>
      <c r="AE624" s="443"/>
      <c r="AF624" s="443"/>
      <c r="AG624" s="13"/>
      <c r="AH624" s="442"/>
      <c r="AM624" s="443"/>
      <c r="AN624" s="443"/>
      <c r="AO624" s="13"/>
      <c r="AP624" s="442"/>
      <c r="AU624" s="443"/>
      <c r="AV624" s="443"/>
      <c r="AW624" s="13"/>
      <c r="AX624" s="442"/>
      <c r="BC624" s="443"/>
      <c r="BD624" s="443"/>
      <c r="BE624" s="13"/>
      <c r="BF624" s="442"/>
      <c r="BK624" s="443"/>
      <c r="BL624" s="443"/>
      <c r="BM624" s="13"/>
      <c r="BN624" s="442"/>
      <c r="BS624" s="443"/>
      <c r="BT624" s="443"/>
      <c r="BU624" s="13"/>
      <c r="BV624" s="442"/>
      <c r="CA624" s="443"/>
      <c r="CB624" s="443"/>
      <c r="CC624" s="13"/>
      <c r="CD624" s="442"/>
      <c r="CI624" s="443"/>
      <c r="CJ624" s="443"/>
      <c r="CK624" s="13"/>
      <c r="CL624" s="442"/>
      <c r="CQ624" s="443"/>
      <c r="CR624" s="443"/>
      <c r="CS624" s="13"/>
      <c r="CT624" s="442"/>
      <c r="CY624" s="443"/>
      <c r="CZ624" s="443"/>
      <c r="DA624" s="13"/>
      <c r="DB624" s="442"/>
      <c r="DG624" s="443"/>
      <c r="DH624" s="443"/>
      <c r="DI624" s="13"/>
      <c r="DJ624" s="442"/>
      <c r="DO624" s="443"/>
      <c r="DP624" s="443"/>
      <c r="DQ624" s="13"/>
      <c r="DR624" s="442"/>
      <c r="DW624" s="443"/>
      <c r="DX624" s="443"/>
      <c r="DY624" s="13"/>
      <c r="DZ624" s="442"/>
      <c r="EE624" s="443"/>
      <c r="EF624" s="443"/>
      <c r="EG624" s="13"/>
      <c r="EH624" s="442"/>
      <c r="EM624" s="443"/>
      <c r="EN624" s="443"/>
      <c r="EO624" s="13"/>
      <c r="EP624" s="442"/>
      <c r="EU624" s="443"/>
      <c r="EV624" s="443"/>
      <c r="EW624" s="13"/>
      <c r="EX624" s="442"/>
      <c r="FC624" s="443"/>
      <c r="FD624" s="443"/>
      <c r="FE624" s="13"/>
      <c r="FF624" s="442"/>
      <c r="FK624" s="443"/>
      <c r="FL624" s="443"/>
      <c r="FM624" s="13"/>
      <c r="FN624" s="442"/>
    </row>
    <row r="625" spans="2:170" ht="13">
      <c r="B625" s="442"/>
      <c r="G625" s="443"/>
      <c r="H625" s="443"/>
      <c r="I625" s="13"/>
      <c r="J625" s="442"/>
      <c r="O625" s="443"/>
      <c r="P625" s="443"/>
      <c r="Q625" s="13"/>
      <c r="R625" s="442"/>
      <c r="W625" s="443"/>
      <c r="X625" s="443"/>
      <c r="Y625" s="13"/>
      <c r="Z625" s="442"/>
      <c r="AE625" s="443"/>
      <c r="AF625" s="443"/>
      <c r="AG625" s="13"/>
      <c r="AH625" s="442"/>
      <c r="AM625" s="443"/>
      <c r="AN625" s="443"/>
      <c r="AO625" s="13"/>
      <c r="AP625" s="442"/>
      <c r="AU625" s="443"/>
      <c r="AV625" s="443"/>
      <c r="AW625" s="13"/>
      <c r="AX625" s="442"/>
      <c r="BC625" s="443"/>
      <c r="BD625" s="443"/>
      <c r="BE625" s="13"/>
      <c r="BF625" s="442"/>
      <c r="BK625" s="443"/>
      <c r="BL625" s="443"/>
      <c r="BM625" s="13"/>
      <c r="BN625" s="442"/>
      <c r="BS625" s="443"/>
      <c r="BT625" s="443"/>
      <c r="BU625" s="13"/>
      <c r="BV625" s="442"/>
      <c r="CA625" s="443"/>
      <c r="CB625" s="443"/>
      <c r="CC625" s="13"/>
      <c r="CD625" s="442"/>
      <c r="CI625" s="443"/>
      <c r="CJ625" s="443"/>
      <c r="CK625" s="13"/>
      <c r="CL625" s="442"/>
      <c r="CQ625" s="443"/>
      <c r="CR625" s="443"/>
      <c r="CS625" s="13"/>
      <c r="CT625" s="442"/>
      <c r="CY625" s="443"/>
      <c r="CZ625" s="443"/>
      <c r="DA625" s="13"/>
      <c r="DB625" s="442"/>
      <c r="DG625" s="443"/>
      <c r="DH625" s="443"/>
      <c r="DI625" s="13"/>
      <c r="DJ625" s="442"/>
      <c r="DO625" s="443"/>
      <c r="DP625" s="443"/>
      <c r="DQ625" s="13"/>
      <c r="DR625" s="442"/>
      <c r="DW625" s="443"/>
      <c r="DX625" s="443"/>
      <c r="DY625" s="13"/>
      <c r="DZ625" s="442"/>
      <c r="EE625" s="443"/>
      <c r="EF625" s="443"/>
      <c r="EG625" s="13"/>
      <c r="EH625" s="442"/>
      <c r="EM625" s="443"/>
      <c r="EN625" s="443"/>
      <c r="EO625" s="13"/>
      <c r="EP625" s="442"/>
      <c r="EU625" s="443"/>
      <c r="EV625" s="443"/>
      <c r="EW625" s="13"/>
      <c r="EX625" s="442"/>
      <c r="FC625" s="443"/>
      <c r="FD625" s="443"/>
      <c r="FE625" s="13"/>
      <c r="FF625" s="442"/>
      <c r="FK625" s="443"/>
      <c r="FL625" s="443"/>
      <c r="FM625" s="13"/>
      <c r="FN625" s="442"/>
    </row>
    <row r="626" spans="2:170" ht="13">
      <c r="B626" s="442"/>
      <c r="G626" s="443"/>
      <c r="H626" s="443"/>
      <c r="I626" s="13"/>
      <c r="J626" s="442"/>
      <c r="O626" s="443"/>
      <c r="P626" s="443"/>
      <c r="Q626" s="13"/>
      <c r="R626" s="442"/>
      <c r="W626" s="443"/>
      <c r="X626" s="443"/>
      <c r="Y626" s="13"/>
      <c r="Z626" s="442"/>
      <c r="AE626" s="443"/>
      <c r="AF626" s="443"/>
      <c r="AG626" s="13"/>
      <c r="AH626" s="442"/>
      <c r="AM626" s="443"/>
      <c r="AN626" s="443"/>
      <c r="AO626" s="13"/>
      <c r="AP626" s="442"/>
      <c r="AU626" s="443"/>
      <c r="AV626" s="443"/>
      <c r="AW626" s="13"/>
      <c r="AX626" s="442"/>
      <c r="BC626" s="443"/>
      <c r="BD626" s="443"/>
      <c r="BE626" s="13"/>
      <c r="BF626" s="442"/>
      <c r="BK626" s="443"/>
      <c r="BL626" s="443"/>
      <c r="BM626" s="13"/>
      <c r="BN626" s="442"/>
      <c r="BS626" s="443"/>
      <c r="BT626" s="443"/>
      <c r="BU626" s="13"/>
      <c r="BV626" s="442"/>
      <c r="CA626" s="443"/>
      <c r="CB626" s="443"/>
      <c r="CC626" s="13"/>
      <c r="CD626" s="442"/>
      <c r="CI626" s="443"/>
      <c r="CJ626" s="443"/>
      <c r="CK626" s="13"/>
      <c r="CL626" s="442"/>
      <c r="CQ626" s="443"/>
      <c r="CR626" s="443"/>
      <c r="CS626" s="13"/>
      <c r="CT626" s="442"/>
      <c r="CY626" s="443"/>
      <c r="CZ626" s="443"/>
      <c r="DA626" s="13"/>
      <c r="DB626" s="442"/>
      <c r="DG626" s="443"/>
      <c r="DH626" s="443"/>
      <c r="DI626" s="13"/>
      <c r="DJ626" s="442"/>
      <c r="DO626" s="443"/>
      <c r="DP626" s="443"/>
      <c r="DQ626" s="13"/>
      <c r="DR626" s="442"/>
      <c r="DW626" s="443"/>
      <c r="DX626" s="443"/>
      <c r="DY626" s="13"/>
      <c r="DZ626" s="442"/>
      <c r="EE626" s="443"/>
      <c r="EF626" s="443"/>
      <c r="EG626" s="13"/>
      <c r="EH626" s="442"/>
      <c r="EM626" s="443"/>
      <c r="EN626" s="443"/>
      <c r="EO626" s="13"/>
      <c r="EP626" s="442"/>
      <c r="EU626" s="443"/>
      <c r="EV626" s="443"/>
      <c r="EW626" s="13"/>
      <c r="EX626" s="442"/>
      <c r="FC626" s="443"/>
      <c r="FD626" s="443"/>
      <c r="FE626" s="13"/>
      <c r="FF626" s="442"/>
      <c r="FK626" s="443"/>
      <c r="FL626" s="443"/>
      <c r="FM626" s="13"/>
      <c r="FN626" s="442"/>
    </row>
    <row r="627" spans="2:170" ht="13">
      <c r="B627" s="442"/>
      <c r="G627" s="443"/>
      <c r="H627" s="443"/>
      <c r="I627" s="13"/>
      <c r="J627" s="442"/>
      <c r="O627" s="443"/>
      <c r="P627" s="443"/>
      <c r="Q627" s="13"/>
      <c r="R627" s="442"/>
      <c r="W627" s="443"/>
      <c r="X627" s="443"/>
      <c r="Y627" s="13"/>
      <c r="Z627" s="442"/>
      <c r="AE627" s="443"/>
      <c r="AF627" s="443"/>
      <c r="AG627" s="13"/>
      <c r="AH627" s="442"/>
      <c r="AM627" s="443"/>
      <c r="AN627" s="443"/>
      <c r="AO627" s="13"/>
      <c r="AP627" s="442"/>
      <c r="AU627" s="443"/>
      <c r="AV627" s="443"/>
      <c r="AW627" s="13"/>
      <c r="AX627" s="442"/>
      <c r="BC627" s="443"/>
      <c r="BD627" s="443"/>
      <c r="BE627" s="13"/>
      <c r="BF627" s="442"/>
      <c r="BK627" s="443"/>
      <c r="BL627" s="443"/>
      <c r="BM627" s="13"/>
      <c r="BN627" s="442"/>
      <c r="BS627" s="443"/>
      <c r="BT627" s="443"/>
      <c r="BU627" s="13"/>
      <c r="BV627" s="442"/>
      <c r="CA627" s="443"/>
      <c r="CB627" s="443"/>
      <c r="CC627" s="13"/>
      <c r="CD627" s="442"/>
      <c r="CI627" s="443"/>
      <c r="CJ627" s="443"/>
      <c r="CK627" s="13"/>
      <c r="CL627" s="442"/>
      <c r="CQ627" s="443"/>
      <c r="CR627" s="443"/>
      <c r="CS627" s="13"/>
      <c r="CT627" s="442"/>
      <c r="CY627" s="443"/>
      <c r="CZ627" s="443"/>
      <c r="DA627" s="13"/>
      <c r="DB627" s="442"/>
      <c r="DG627" s="443"/>
      <c r="DH627" s="443"/>
      <c r="DI627" s="13"/>
      <c r="DJ627" s="442"/>
      <c r="DO627" s="443"/>
      <c r="DP627" s="443"/>
      <c r="DQ627" s="13"/>
      <c r="DR627" s="442"/>
      <c r="DW627" s="443"/>
      <c r="DX627" s="443"/>
      <c r="DY627" s="13"/>
      <c r="DZ627" s="442"/>
      <c r="EE627" s="443"/>
      <c r="EF627" s="443"/>
      <c r="EG627" s="13"/>
      <c r="EH627" s="442"/>
      <c r="EM627" s="443"/>
      <c r="EN627" s="443"/>
      <c r="EO627" s="13"/>
      <c r="EP627" s="442"/>
      <c r="EU627" s="443"/>
      <c r="EV627" s="443"/>
      <c r="EW627" s="13"/>
      <c r="EX627" s="442"/>
      <c r="FC627" s="443"/>
      <c r="FD627" s="443"/>
      <c r="FE627" s="13"/>
      <c r="FF627" s="442"/>
      <c r="FK627" s="443"/>
      <c r="FL627" s="443"/>
      <c r="FM627" s="13"/>
      <c r="FN627" s="442"/>
    </row>
    <row r="628" spans="2:170" ht="13">
      <c r="B628" s="442"/>
      <c r="G628" s="443"/>
      <c r="H628" s="443"/>
      <c r="I628" s="13"/>
      <c r="J628" s="442"/>
      <c r="O628" s="443"/>
      <c r="P628" s="443"/>
      <c r="Q628" s="13"/>
      <c r="R628" s="442"/>
      <c r="W628" s="443"/>
      <c r="X628" s="443"/>
      <c r="Y628" s="13"/>
      <c r="Z628" s="442"/>
      <c r="AE628" s="443"/>
      <c r="AF628" s="443"/>
      <c r="AG628" s="13"/>
      <c r="AH628" s="442"/>
      <c r="AM628" s="443"/>
      <c r="AN628" s="443"/>
      <c r="AO628" s="13"/>
      <c r="AP628" s="442"/>
      <c r="AU628" s="443"/>
      <c r="AV628" s="443"/>
      <c r="AW628" s="13"/>
      <c r="AX628" s="442"/>
      <c r="BC628" s="443"/>
      <c r="BD628" s="443"/>
      <c r="BE628" s="13"/>
      <c r="BF628" s="442"/>
      <c r="BK628" s="443"/>
      <c r="BL628" s="443"/>
      <c r="BM628" s="13"/>
      <c r="BN628" s="442"/>
      <c r="BS628" s="443"/>
      <c r="BT628" s="443"/>
      <c r="BU628" s="13"/>
      <c r="BV628" s="442"/>
      <c r="CA628" s="443"/>
      <c r="CB628" s="443"/>
      <c r="CC628" s="13"/>
      <c r="CD628" s="442"/>
      <c r="CI628" s="443"/>
      <c r="CJ628" s="443"/>
      <c r="CK628" s="13"/>
      <c r="CL628" s="442"/>
      <c r="CQ628" s="443"/>
      <c r="CR628" s="443"/>
      <c r="CS628" s="13"/>
      <c r="CT628" s="442"/>
      <c r="CY628" s="443"/>
      <c r="CZ628" s="443"/>
      <c r="DA628" s="13"/>
      <c r="DB628" s="442"/>
      <c r="DG628" s="443"/>
      <c r="DH628" s="443"/>
      <c r="DI628" s="13"/>
      <c r="DJ628" s="442"/>
      <c r="DO628" s="443"/>
      <c r="DP628" s="443"/>
      <c r="DQ628" s="13"/>
      <c r="DR628" s="442"/>
      <c r="DW628" s="443"/>
      <c r="DX628" s="443"/>
      <c r="DY628" s="13"/>
      <c r="DZ628" s="442"/>
      <c r="EE628" s="443"/>
      <c r="EF628" s="443"/>
      <c r="EG628" s="13"/>
      <c r="EH628" s="442"/>
      <c r="EM628" s="443"/>
      <c r="EN628" s="443"/>
      <c r="EO628" s="13"/>
      <c r="EP628" s="442"/>
      <c r="EU628" s="443"/>
      <c r="EV628" s="443"/>
      <c r="EW628" s="13"/>
      <c r="EX628" s="442"/>
      <c r="FC628" s="443"/>
      <c r="FD628" s="443"/>
      <c r="FE628" s="13"/>
      <c r="FF628" s="442"/>
      <c r="FK628" s="443"/>
      <c r="FL628" s="443"/>
      <c r="FM628" s="13"/>
      <c r="FN628" s="442"/>
    </row>
    <row r="629" spans="2:170" ht="13">
      <c r="B629" s="442"/>
      <c r="G629" s="443"/>
      <c r="H629" s="443"/>
      <c r="I629" s="13"/>
      <c r="J629" s="442"/>
      <c r="O629" s="443"/>
      <c r="P629" s="443"/>
      <c r="Q629" s="13"/>
      <c r="R629" s="442"/>
      <c r="W629" s="443"/>
      <c r="X629" s="443"/>
      <c r="Y629" s="13"/>
      <c r="Z629" s="442"/>
      <c r="AE629" s="443"/>
      <c r="AF629" s="443"/>
      <c r="AG629" s="13"/>
      <c r="AH629" s="442"/>
      <c r="AM629" s="443"/>
      <c r="AN629" s="443"/>
      <c r="AO629" s="13"/>
      <c r="AP629" s="442"/>
      <c r="AU629" s="443"/>
      <c r="AV629" s="443"/>
      <c r="AW629" s="13"/>
      <c r="AX629" s="442"/>
      <c r="BC629" s="443"/>
      <c r="BD629" s="443"/>
      <c r="BE629" s="13"/>
      <c r="BF629" s="442"/>
      <c r="BK629" s="443"/>
      <c r="BL629" s="443"/>
      <c r="BM629" s="13"/>
      <c r="BN629" s="442"/>
      <c r="BS629" s="443"/>
      <c r="BT629" s="443"/>
      <c r="BU629" s="13"/>
      <c r="BV629" s="442"/>
      <c r="CA629" s="443"/>
      <c r="CB629" s="443"/>
      <c r="CC629" s="13"/>
      <c r="CD629" s="442"/>
      <c r="CI629" s="443"/>
      <c r="CJ629" s="443"/>
      <c r="CK629" s="13"/>
      <c r="CL629" s="442"/>
      <c r="CQ629" s="443"/>
      <c r="CR629" s="443"/>
      <c r="CS629" s="13"/>
      <c r="CT629" s="442"/>
      <c r="CY629" s="443"/>
      <c r="CZ629" s="443"/>
      <c r="DA629" s="13"/>
      <c r="DB629" s="442"/>
      <c r="DG629" s="443"/>
      <c r="DH629" s="443"/>
      <c r="DI629" s="13"/>
      <c r="DJ629" s="442"/>
      <c r="DO629" s="443"/>
      <c r="DP629" s="443"/>
      <c r="DQ629" s="13"/>
      <c r="DR629" s="442"/>
      <c r="DW629" s="443"/>
      <c r="DX629" s="443"/>
      <c r="DY629" s="13"/>
      <c r="DZ629" s="442"/>
      <c r="EE629" s="443"/>
      <c r="EF629" s="443"/>
      <c r="EG629" s="13"/>
      <c r="EH629" s="442"/>
      <c r="EM629" s="443"/>
      <c r="EN629" s="443"/>
      <c r="EO629" s="13"/>
      <c r="EP629" s="442"/>
      <c r="EU629" s="443"/>
      <c r="EV629" s="443"/>
      <c r="EW629" s="13"/>
      <c r="EX629" s="442"/>
      <c r="FC629" s="443"/>
      <c r="FD629" s="443"/>
      <c r="FE629" s="13"/>
      <c r="FF629" s="442"/>
      <c r="FK629" s="443"/>
      <c r="FL629" s="443"/>
      <c r="FM629" s="13"/>
      <c r="FN629" s="442"/>
    </row>
    <row r="630" spans="2:170" ht="13">
      <c r="B630" s="442"/>
      <c r="G630" s="443"/>
      <c r="H630" s="443"/>
      <c r="I630" s="13"/>
      <c r="J630" s="442"/>
      <c r="O630" s="443"/>
      <c r="P630" s="443"/>
      <c r="Q630" s="13"/>
      <c r="R630" s="442"/>
      <c r="W630" s="443"/>
      <c r="X630" s="443"/>
      <c r="Y630" s="13"/>
      <c r="Z630" s="442"/>
      <c r="AE630" s="443"/>
      <c r="AF630" s="443"/>
      <c r="AG630" s="13"/>
      <c r="AH630" s="442"/>
      <c r="AM630" s="443"/>
      <c r="AN630" s="443"/>
      <c r="AO630" s="13"/>
      <c r="AP630" s="442"/>
      <c r="AU630" s="443"/>
      <c r="AV630" s="443"/>
      <c r="AW630" s="13"/>
      <c r="AX630" s="442"/>
      <c r="BC630" s="443"/>
      <c r="BD630" s="443"/>
      <c r="BE630" s="13"/>
      <c r="BF630" s="442"/>
      <c r="BK630" s="443"/>
      <c r="BL630" s="443"/>
      <c r="BM630" s="13"/>
      <c r="BN630" s="442"/>
      <c r="BS630" s="443"/>
      <c r="BT630" s="443"/>
      <c r="BU630" s="13"/>
      <c r="BV630" s="442"/>
      <c r="CA630" s="443"/>
      <c r="CB630" s="443"/>
      <c r="CC630" s="13"/>
      <c r="CD630" s="442"/>
      <c r="CI630" s="443"/>
      <c r="CJ630" s="443"/>
      <c r="CK630" s="13"/>
      <c r="CL630" s="442"/>
      <c r="CQ630" s="443"/>
      <c r="CR630" s="443"/>
      <c r="CS630" s="13"/>
      <c r="CT630" s="442"/>
      <c r="CY630" s="443"/>
      <c r="CZ630" s="443"/>
      <c r="DA630" s="13"/>
      <c r="DB630" s="442"/>
      <c r="DG630" s="443"/>
      <c r="DH630" s="443"/>
      <c r="DI630" s="13"/>
      <c r="DJ630" s="442"/>
      <c r="DO630" s="443"/>
      <c r="DP630" s="443"/>
      <c r="DQ630" s="13"/>
      <c r="DR630" s="442"/>
      <c r="DW630" s="443"/>
      <c r="DX630" s="443"/>
      <c r="DY630" s="13"/>
      <c r="DZ630" s="442"/>
      <c r="EE630" s="443"/>
      <c r="EF630" s="443"/>
      <c r="EG630" s="13"/>
      <c r="EH630" s="442"/>
      <c r="EM630" s="443"/>
      <c r="EN630" s="443"/>
      <c r="EO630" s="13"/>
      <c r="EP630" s="442"/>
      <c r="EU630" s="443"/>
      <c r="EV630" s="443"/>
      <c r="EW630" s="13"/>
      <c r="EX630" s="442"/>
      <c r="FC630" s="443"/>
      <c r="FD630" s="443"/>
      <c r="FE630" s="13"/>
      <c r="FF630" s="442"/>
      <c r="FK630" s="443"/>
      <c r="FL630" s="443"/>
      <c r="FM630" s="13"/>
      <c r="FN630" s="442"/>
    </row>
    <row r="631" spans="2:170" ht="13">
      <c r="B631" s="442"/>
      <c r="G631" s="443"/>
      <c r="H631" s="443"/>
      <c r="I631" s="13"/>
      <c r="J631" s="442"/>
      <c r="O631" s="443"/>
      <c r="P631" s="443"/>
      <c r="Q631" s="13"/>
      <c r="R631" s="442"/>
      <c r="W631" s="443"/>
      <c r="X631" s="443"/>
      <c r="Y631" s="13"/>
      <c r="Z631" s="442"/>
      <c r="AE631" s="443"/>
      <c r="AF631" s="443"/>
      <c r="AG631" s="13"/>
      <c r="AH631" s="442"/>
      <c r="AM631" s="443"/>
      <c r="AN631" s="443"/>
      <c r="AO631" s="13"/>
      <c r="AP631" s="442"/>
      <c r="AU631" s="443"/>
      <c r="AV631" s="443"/>
      <c r="AW631" s="13"/>
      <c r="AX631" s="442"/>
      <c r="BC631" s="443"/>
      <c r="BD631" s="443"/>
      <c r="BE631" s="13"/>
      <c r="BF631" s="442"/>
      <c r="BK631" s="443"/>
      <c r="BL631" s="443"/>
      <c r="BM631" s="13"/>
      <c r="BN631" s="442"/>
      <c r="BS631" s="443"/>
      <c r="BT631" s="443"/>
      <c r="BU631" s="13"/>
      <c r="BV631" s="442"/>
      <c r="CA631" s="443"/>
      <c r="CB631" s="443"/>
      <c r="CC631" s="13"/>
      <c r="CD631" s="442"/>
      <c r="CI631" s="443"/>
      <c r="CJ631" s="443"/>
      <c r="CK631" s="13"/>
      <c r="CL631" s="442"/>
      <c r="CQ631" s="443"/>
      <c r="CR631" s="443"/>
      <c r="CS631" s="13"/>
      <c r="CT631" s="442"/>
      <c r="CY631" s="443"/>
      <c r="CZ631" s="443"/>
      <c r="DA631" s="13"/>
      <c r="DB631" s="442"/>
      <c r="DG631" s="443"/>
      <c r="DH631" s="443"/>
      <c r="DI631" s="13"/>
      <c r="DJ631" s="442"/>
      <c r="DO631" s="443"/>
      <c r="DP631" s="443"/>
      <c r="DQ631" s="13"/>
      <c r="DR631" s="442"/>
      <c r="DW631" s="443"/>
      <c r="DX631" s="443"/>
      <c r="DY631" s="13"/>
      <c r="DZ631" s="442"/>
      <c r="EE631" s="443"/>
      <c r="EF631" s="443"/>
      <c r="EG631" s="13"/>
      <c r="EH631" s="442"/>
      <c r="EM631" s="443"/>
      <c r="EN631" s="443"/>
      <c r="EO631" s="13"/>
      <c r="EP631" s="442"/>
      <c r="EU631" s="443"/>
      <c r="EV631" s="443"/>
      <c r="EW631" s="13"/>
      <c r="EX631" s="442"/>
      <c r="FC631" s="443"/>
      <c r="FD631" s="443"/>
      <c r="FE631" s="13"/>
      <c r="FF631" s="442"/>
      <c r="FK631" s="443"/>
      <c r="FL631" s="443"/>
      <c r="FM631" s="13"/>
      <c r="FN631" s="442"/>
    </row>
    <row r="632" spans="2:170" ht="13">
      <c r="B632" s="442"/>
      <c r="G632" s="443"/>
      <c r="H632" s="443"/>
      <c r="I632" s="13"/>
      <c r="J632" s="442"/>
      <c r="O632" s="443"/>
      <c r="P632" s="443"/>
      <c r="Q632" s="13"/>
      <c r="R632" s="442"/>
      <c r="W632" s="443"/>
      <c r="X632" s="443"/>
      <c r="Y632" s="13"/>
      <c r="Z632" s="442"/>
      <c r="AE632" s="443"/>
      <c r="AF632" s="443"/>
      <c r="AG632" s="13"/>
      <c r="AH632" s="442"/>
      <c r="AM632" s="443"/>
      <c r="AN632" s="443"/>
      <c r="AO632" s="13"/>
      <c r="AP632" s="442"/>
      <c r="AU632" s="443"/>
      <c r="AV632" s="443"/>
      <c r="AW632" s="13"/>
      <c r="AX632" s="442"/>
      <c r="BC632" s="443"/>
      <c r="BD632" s="443"/>
      <c r="BE632" s="13"/>
      <c r="BF632" s="442"/>
      <c r="BK632" s="443"/>
      <c r="BL632" s="443"/>
      <c r="BM632" s="13"/>
      <c r="BN632" s="442"/>
      <c r="BS632" s="443"/>
      <c r="BT632" s="443"/>
      <c r="BU632" s="13"/>
      <c r="BV632" s="442"/>
      <c r="CA632" s="443"/>
      <c r="CB632" s="443"/>
      <c r="CC632" s="13"/>
      <c r="CD632" s="442"/>
      <c r="CI632" s="443"/>
      <c r="CJ632" s="443"/>
      <c r="CK632" s="13"/>
      <c r="CL632" s="442"/>
      <c r="CQ632" s="443"/>
      <c r="CR632" s="443"/>
      <c r="CS632" s="13"/>
      <c r="CT632" s="442"/>
      <c r="CY632" s="443"/>
      <c r="CZ632" s="443"/>
      <c r="DA632" s="13"/>
      <c r="DB632" s="442"/>
      <c r="DG632" s="443"/>
      <c r="DH632" s="443"/>
      <c r="DI632" s="13"/>
      <c r="DJ632" s="442"/>
      <c r="DO632" s="443"/>
      <c r="DP632" s="443"/>
      <c r="DQ632" s="13"/>
      <c r="DR632" s="442"/>
      <c r="DW632" s="443"/>
      <c r="DX632" s="443"/>
      <c r="DY632" s="13"/>
      <c r="DZ632" s="442"/>
      <c r="EE632" s="443"/>
      <c r="EF632" s="443"/>
      <c r="EG632" s="13"/>
      <c r="EH632" s="442"/>
      <c r="EM632" s="443"/>
      <c r="EN632" s="443"/>
      <c r="EO632" s="13"/>
      <c r="EP632" s="442"/>
      <c r="EU632" s="443"/>
      <c r="EV632" s="443"/>
      <c r="EW632" s="13"/>
      <c r="EX632" s="442"/>
      <c r="FC632" s="443"/>
      <c r="FD632" s="443"/>
      <c r="FE632" s="13"/>
      <c r="FF632" s="442"/>
      <c r="FK632" s="443"/>
      <c r="FL632" s="443"/>
      <c r="FM632" s="13"/>
      <c r="FN632" s="442"/>
    </row>
    <row r="633" spans="2:170" ht="13">
      <c r="B633" s="442"/>
      <c r="G633" s="443"/>
      <c r="H633" s="443"/>
      <c r="I633" s="13"/>
      <c r="J633" s="442"/>
      <c r="O633" s="443"/>
      <c r="P633" s="443"/>
      <c r="Q633" s="13"/>
      <c r="R633" s="442"/>
      <c r="W633" s="443"/>
      <c r="X633" s="443"/>
      <c r="Y633" s="13"/>
      <c r="Z633" s="442"/>
      <c r="AE633" s="443"/>
      <c r="AF633" s="443"/>
      <c r="AG633" s="13"/>
      <c r="AH633" s="442"/>
      <c r="AM633" s="443"/>
      <c r="AN633" s="443"/>
      <c r="AO633" s="13"/>
      <c r="AP633" s="442"/>
      <c r="AU633" s="443"/>
      <c r="AV633" s="443"/>
      <c r="AW633" s="13"/>
      <c r="AX633" s="442"/>
      <c r="BC633" s="443"/>
      <c r="BD633" s="443"/>
      <c r="BE633" s="13"/>
      <c r="BF633" s="442"/>
      <c r="BK633" s="443"/>
      <c r="BL633" s="443"/>
      <c r="BM633" s="13"/>
      <c r="BN633" s="442"/>
      <c r="BS633" s="443"/>
      <c r="BT633" s="443"/>
      <c r="BU633" s="13"/>
      <c r="BV633" s="442"/>
      <c r="CA633" s="443"/>
      <c r="CB633" s="443"/>
      <c r="CC633" s="13"/>
      <c r="CD633" s="442"/>
      <c r="CI633" s="443"/>
      <c r="CJ633" s="443"/>
      <c r="CK633" s="13"/>
      <c r="CL633" s="442"/>
      <c r="CQ633" s="443"/>
      <c r="CR633" s="443"/>
      <c r="CS633" s="13"/>
      <c r="CT633" s="442"/>
      <c r="CY633" s="443"/>
      <c r="CZ633" s="443"/>
      <c r="DA633" s="13"/>
      <c r="DB633" s="442"/>
      <c r="DG633" s="443"/>
      <c r="DH633" s="443"/>
      <c r="DI633" s="13"/>
      <c r="DJ633" s="442"/>
      <c r="DO633" s="443"/>
      <c r="DP633" s="443"/>
      <c r="DQ633" s="13"/>
      <c r="DR633" s="442"/>
      <c r="DW633" s="443"/>
      <c r="DX633" s="443"/>
      <c r="DY633" s="13"/>
      <c r="DZ633" s="442"/>
      <c r="EE633" s="443"/>
      <c r="EF633" s="443"/>
      <c r="EG633" s="13"/>
      <c r="EH633" s="442"/>
      <c r="EM633" s="443"/>
      <c r="EN633" s="443"/>
      <c r="EO633" s="13"/>
      <c r="EP633" s="442"/>
      <c r="EU633" s="443"/>
      <c r="EV633" s="443"/>
      <c r="EW633" s="13"/>
      <c r="EX633" s="442"/>
      <c r="FC633" s="443"/>
      <c r="FD633" s="443"/>
      <c r="FE633" s="13"/>
      <c r="FF633" s="442"/>
      <c r="FK633" s="443"/>
      <c r="FL633" s="443"/>
      <c r="FM633" s="13"/>
      <c r="FN633" s="442"/>
    </row>
    <row r="634" spans="2:170" ht="13">
      <c r="B634" s="442"/>
      <c r="G634" s="443"/>
      <c r="H634" s="443"/>
      <c r="I634" s="13"/>
      <c r="J634" s="442"/>
      <c r="O634" s="443"/>
      <c r="P634" s="443"/>
      <c r="Q634" s="13"/>
      <c r="R634" s="442"/>
      <c r="W634" s="443"/>
      <c r="X634" s="443"/>
      <c r="Y634" s="13"/>
      <c r="Z634" s="442"/>
      <c r="AE634" s="443"/>
      <c r="AF634" s="443"/>
      <c r="AG634" s="13"/>
      <c r="AH634" s="442"/>
      <c r="AM634" s="443"/>
      <c r="AN634" s="443"/>
      <c r="AO634" s="13"/>
      <c r="AP634" s="442"/>
      <c r="AU634" s="443"/>
      <c r="AV634" s="443"/>
      <c r="AW634" s="13"/>
      <c r="AX634" s="442"/>
      <c r="BC634" s="443"/>
      <c r="BD634" s="443"/>
      <c r="BE634" s="13"/>
      <c r="BF634" s="442"/>
      <c r="BK634" s="443"/>
      <c r="BL634" s="443"/>
      <c r="BM634" s="13"/>
      <c r="BN634" s="442"/>
      <c r="BS634" s="443"/>
      <c r="BT634" s="443"/>
      <c r="BU634" s="13"/>
      <c r="BV634" s="442"/>
      <c r="CA634" s="443"/>
      <c r="CB634" s="443"/>
      <c r="CC634" s="13"/>
      <c r="CD634" s="442"/>
      <c r="CI634" s="443"/>
      <c r="CJ634" s="443"/>
      <c r="CK634" s="13"/>
      <c r="CL634" s="442"/>
      <c r="CQ634" s="443"/>
      <c r="CR634" s="443"/>
      <c r="CS634" s="13"/>
      <c r="CT634" s="442"/>
      <c r="CY634" s="443"/>
      <c r="CZ634" s="443"/>
      <c r="DA634" s="13"/>
      <c r="DB634" s="442"/>
      <c r="DG634" s="443"/>
      <c r="DH634" s="443"/>
      <c r="DI634" s="13"/>
      <c r="DJ634" s="442"/>
      <c r="DO634" s="443"/>
      <c r="DP634" s="443"/>
      <c r="DQ634" s="13"/>
      <c r="DR634" s="442"/>
      <c r="DW634" s="443"/>
      <c r="DX634" s="443"/>
      <c r="DY634" s="13"/>
      <c r="DZ634" s="442"/>
      <c r="EE634" s="443"/>
      <c r="EF634" s="443"/>
      <c r="EG634" s="13"/>
      <c r="EH634" s="442"/>
      <c r="EM634" s="443"/>
      <c r="EN634" s="443"/>
      <c r="EO634" s="13"/>
      <c r="EP634" s="442"/>
      <c r="EU634" s="443"/>
      <c r="EV634" s="443"/>
      <c r="EW634" s="13"/>
      <c r="EX634" s="442"/>
      <c r="FC634" s="443"/>
      <c r="FD634" s="443"/>
      <c r="FE634" s="13"/>
      <c r="FF634" s="442"/>
      <c r="FK634" s="443"/>
      <c r="FL634" s="443"/>
      <c r="FM634" s="13"/>
      <c r="FN634" s="442"/>
    </row>
    <row r="635" spans="2:170" ht="13">
      <c r="B635" s="442"/>
      <c r="G635" s="443"/>
      <c r="H635" s="443"/>
      <c r="I635" s="13"/>
      <c r="J635" s="442"/>
      <c r="O635" s="443"/>
      <c r="P635" s="443"/>
      <c r="Q635" s="13"/>
      <c r="R635" s="442"/>
      <c r="W635" s="443"/>
      <c r="X635" s="443"/>
      <c r="Y635" s="13"/>
      <c r="Z635" s="442"/>
      <c r="AE635" s="443"/>
      <c r="AF635" s="443"/>
      <c r="AG635" s="13"/>
      <c r="AH635" s="442"/>
      <c r="AM635" s="443"/>
      <c r="AN635" s="443"/>
      <c r="AO635" s="13"/>
      <c r="AP635" s="442"/>
      <c r="AU635" s="443"/>
      <c r="AV635" s="443"/>
      <c r="AW635" s="13"/>
      <c r="AX635" s="442"/>
      <c r="BC635" s="443"/>
      <c r="BD635" s="443"/>
      <c r="BE635" s="13"/>
      <c r="BF635" s="442"/>
      <c r="BK635" s="443"/>
      <c r="BL635" s="443"/>
      <c r="BM635" s="13"/>
      <c r="BN635" s="442"/>
      <c r="BS635" s="443"/>
      <c r="BT635" s="443"/>
      <c r="BU635" s="13"/>
      <c r="BV635" s="442"/>
      <c r="CA635" s="443"/>
      <c r="CB635" s="443"/>
      <c r="CC635" s="13"/>
      <c r="CD635" s="442"/>
      <c r="CI635" s="443"/>
      <c r="CJ635" s="443"/>
      <c r="CK635" s="13"/>
      <c r="CL635" s="442"/>
      <c r="CQ635" s="443"/>
      <c r="CR635" s="443"/>
      <c r="CS635" s="13"/>
      <c r="CT635" s="442"/>
      <c r="CY635" s="443"/>
      <c r="CZ635" s="443"/>
      <c r="DA635" s="13"/>
      <c r="DB635" s="442"/>
      <c r="DG635" s="443"/>
      <c r="DH635" s="443"/>
      <c r="DI635" s="13"/>
      <c r="DJ635" s="442"/>
      <c r="DO635" s="443"/>
      <c r="DP635" s="443"/>
      <c r="DQ635" s="13"/>
      <c r="DR635" s="442"/>
      <c r="DW635" s="443"/>
      <c r="DX635" s="443"/>
      <c r="DY635" s="13"/>
      <c r="DZ635" s="442"/>
      <c r="EE635" s="443"/>
      <c r="EF635" s="443"/>
      <c r="EG635" s="13"/>
      <c r="EH635" s="442"/>
      <c r="EM635" s="443"/>
      <c r="EN635" s="443"/>
      <c r="EO635" s="13"/>
      <c r="EP635" s="442"/>
      <c r="EU635" s="443"/>
      <c r="EV635" s="443"/>
      <c r="EW635" s="13"/>
      <c r="EX635" s="442"/>
      <c r="FC635" s="443"/>
      <c r="FD635" s="443"/>
      <c r="FE635" s="13"/>
      <c r="FF635" s="442"/>
      <c r="FK635" s="443"/>
      <c r="FL635" s="443"/>
      <c r="FM635" s="13"/>
      <c r="FN635" s="442"/>
    </row>
    <row r="636" spans="2:170" ht="13">
      <c r="B636" s="442"/>
      <c r="G636" s="443"/>
      <c r="H636" s="443"/>
      <c r="I636" s="13"/>
      <c r="J636" s="442"/>
      <c r="O636" s="443"/>
      <c r="P636" s="443"/>
      <c r="Q636" s="13"/>
      <c r="R636" s="442"/>
      <c r="W636" s="443"/>
      <c r="X636" s="443"/>
      <c r="Y636" s="13"/>
      <c r="Z636" s="442"/>
      <c r="AE636" s="443"/>
      <c r="AF636" s="443"/>
      <c r="AG636" s="13"/>
      <c r="AH636" s="442"/>
      <c r="AM636" s="443"/>
      <c r="AN636" s="443"/>
      <c r="AO636" s="13"/>
      <c r="AP636" s="442"/>
      <c r="AU636" s="443"/>
      <c r="AV636" s="443"/>
      <c r="AW636" s="13"/>
      <c r="AX636" s="442"/>
      <c r="BC636" s="443"/>
      <c r="BD636" s="443"/>
      <c r="BE636" s="13"/>
      <c r="BF636" s="442"/>
      <c r="BK636" s="443"/>
      <c r="BL636" s="443"/>
      <c r="BM636" s="13"/>
      <c r="BN636" s="442"/>
      <c r="BS636" s="443"/>
      <c r="BT636" s="443"/>
      <c r="BU636" s="13"/>
      <c r="BV636" s="442"/>
      <c r="CA636" s="443"/>
      <c r="CB636" s="443"/>
      <c r="CC636" s="13"/>
      <c r="CD636" s="442"/>
      <c r="CI636" s="443"/>
      <c r="CJ636" s="443"/>
      <c r="CK636" s="13"/>
      <c r="CL636" s="442"/>
      <c r="CQ636" s="443"/>
      <c r="CR636" s="443"/>
      <c r="CS636" s="13"/>
      <c r="CT636" s="442"/>
      <c r="CY636" s="443"/>
      <c r="CZ636" s="443"/>
      <c r="DA636" s="13"/>
      <c r="DB636" s="442"/>
      <c r="DG636" s="443"/>
      <c r="DH636" s="443"/>
      <c r="DI636" s="13"/>
      <c r="DJ636" s="442"/>
      <c r="DO636" s="443"/>
      <c r="DP636" s="443"/>
      <c r="DQ636" s="13"/>
      <c r="DR636" s="442"/>
      <c r="DW636" s="443"/>
      <c r="DX636" s="443"/>
      <c r="DY636" s="13"/>
      <c r="DZ636" s="442"/>
      <c r="EE636" s="443"/>
      <c r="EF636" s="443"/>
      <c r="EG636" s="13"/>
      <c r="EH636" s="442"/>
      <c r="EM636" s="443"/>
      <c r="EN636" s="443"/>
      <c r="EO636" s="13"/>
      <c r="EP636" s="442"/>
      <c r="EU636" s="443"/>
      <c r="EV636" s="443"/>
      <c r="EW636" s="13"/>
      <c r="EX636" s="442"/>
      <c r="FC636" s="443"/>
      <c r="FD636" s="443"/>
      <c r="FE636" s="13"/>
      <c r="FF636" s="442"/>
      <c r="FK636" s="443"/>
      <c r="FL636" s="443"/>
      <c r="FM636" s="13"/>
      <c r="FN636" s="442"/>
    </row>
    <row r="637" spans="2:170" ht="13">
      <c r="B637" s="442"/>
      <c r="G637" s="443"/>
      <c r="H637" s="443"/>
      <c r="I637" s="13"/>
      <c r="J637" s="442"/>
      <c r="O637" s="443"/>
      <c r="P637" s="443"/>
      <c r="Q637" s="13"/>
      <c r="R637" s="442"/>
      <c r="W637" s="443"/>
      <c r="X637" s="443"/>
      <c r="Y637" s="13"/>
      <c r="Z637" s="442"/>
      <c r="AE637" s="443"/>
      <c r="AF637" s="443"/>
      <c r="AG637" s="13"/>
      <c r="AH637" s="442"/>
      <c r="AM637" s="443"/>
      <c r="AN637" s="443"/>
      <c r="AO637" s="13"/>
      <c r="AP637" s="442"/>
      <c r="AU637" s="443"/>
      <c r="AV637" s="443"/>
      <c r="AW637" s="13"/>
      <c r="AX637" s="442"/>
      <c r="BC637" s="443"/>
      <c r="BD637" s="443"/>
      <c r="BE637" s="13"/>
      <c r="BF637" s="442"/>
      <c r="BK637" s="443"/>
      <c r="BL637" s="443"/>
      <c r="BM637" s="13"/>
      <c r="BN637" s="442"/>
      <c r="BS637" s="443"/>
      <c r="BT637" s="443"/>
      <c r="BU637" s="13"/>
      <c r="BV637" s="442"/>
      <c r="CA637" s="443"/>
      <c r="CB637" s="443"/>
      <c r="CC637" s="13"/>
      <c r="CD637" s="442"/>
      <c r="CI637" s="443"/>
      <c r="CJ637" s="443"/>
      <c r="CK637" s="13"/>
      <c r="CL637" s="442"/>
      <c r="CQ637" s="443"/>
      <c r="CR637" s="443"/>
      <c r="CS637" s="13"/>
      <c r="CT637" s="442"/>
      <c r="CY637" s="443"/>
      <c r="CZ637" s="443"/>
      <c r="DA637" s="13"/>
      <c r="DB637" s="442"/>
      <c r="DG637" s="443"/>
      <c r="DH637" s="443"/>
      <c r="DI637" s="13"/>
      <c r="DJ637" s="442"/>
      <c r="DO637" s="443"/>
      <c r="DP637" s="443"/>
      <c r="DQ637" s="13"/>
      <c r="DR637" s="442"/>
      <c r="DW637" s="443"/>
      <c r="DX637" s="443"/>
      <c r="DY637" s="13"/>
      <c r="DZ637" s="442"/>
      <c r="EE637" s="443"/>
      <c r="EF637" s="443"/>
      <c r="EG637" s="13"/>
      <c r="EH637" s="442"/>
      <c r="EM637" s="443"/>
      <c r="EN637" s="443"/>
      <c r="EO637" s="13"/>
      <c r="EP637" s="442"/>
      <c r="EU637" s="443"/>
      <c r="EV637" s="443"/>
      <c r="EW637" s="13"/>
      <c r="EX637" s="442"/>
      <c r="FC637" s="443"/>
      <c r="FD637" s="443"/>
      <c r="FE637" s="13"/>
      <c r="FF637" s="442"/>
      <c r="FK637" s="443"/>
      <c r="FL637" s="443"/>
      <c r="FM637" s="13"/>
      <c r="FN637" s="442"/>
    </row>
    <row r="638" spans="2:170" ht="13">
      <c r="B638" s="442"/>
      <c r="G638" s="443"/>
      <c r="H638" s="443"/>
      <c r="I638" s="13"/>
      <c r="J638" s="442"/>
      <c r="O638" s="443"/>
      <c r="P638" s="443"/>
      <c r="Q638" s="13"/>
      <c r="R638" s="442"/>
      <c r="W638" s="443"/>
      <c r="X638" s="443"/>
      <c r="Y638" s="13"/>
      <c r="Z638" s="442"/>
      <c r="AE638" s="443"/>
      <c r="AF638" s="443"/>
      <c r="AG638" s="13"/>
      <c r="AH638" s="442"/>
      <c r="AM638" s="443"/>
      <c r="AN638" s="443"/>
      <c r="AO638" s="13"/>
      <c r="AP638" s="442"/>
      <c r="AU638" s="443"/>
      <c r="AV638" s="443"/>
      <c r="AW638" s="13"/>
      <c r="AX638" s="442"/>
      <c r="BC638" s="443"/>
      <c r="BD638" s="443"/>
      <c r="BE638" s="13"/>
      <c r="BF638" s="442"/>
      <c r="BK638" s="443"/>
      <c r="BL638" s="443"/>
      <c r="BM638" s="13"/>
      <c r="BN638" s="442"/>
      <c r="BS638" s="443"/>
      <c r="BT638" s="443"/>
      <c r="BU638" s="13"/>
      <c r="BV638" s="442"/>
      <c r="CA638" s="443"/>
      <c r="CB638" s="443"/>
      <c r="CC638" s="13"/>
      <c r="CD638" s="442"/>
      <c r="CI638" s="443"/>
      <c r="CJ638" s="443"/>
      <c r="CK638" s="13"/>
      <c r="CL638" s="442"/>
      <c r="CQ638" s="443"/>
      <c r="CR638" s="443"/>
      <c r="CS638" s="13"/>
      <c r="CT638" s="442"/>
      <c r="CY638" s="443"/>
      <c r="CZ638" s="443"/>
      <c r="DA638" s="13"/>
      <c r="DB638" s="442"/>
      <c r="DG638" s="443"/>
      <c r="DH638" s="443"/>
      <c r="DI638" s="13"/>
      <c r="DJ638" s="442"/>
      <c r="DO638" s="443"/>
      <c r="DP638" s="443"/>
      <c r="DQ638" s="13"/>
      <c r="DR638" s="442"/>
      <c r="DW638" s="443"/>
      <c r="DX638" s="443"/>
      <c r="DY638" s="13"/>
      <c r="DZ638" s="442"/>
      <c r="EE638" s="443"/>
      <c r="EF638" s="443"/>
      <c r="EG638" s="13"/>
      <c r="EH638" s="442"/>
      <c r="EM638" s="443"/>
      <c r="EN638" s="443"/>
      <c r="EO638" s="13"/>
      <c r="EP638" s="442"/>
      <c r="EU638" s="443"/>
      <c r="EV638" s="443"/>
      <c r="EW638" s="13"/>
      <c r="EX638" s="442"/>
      <c r="FC638" s="443"/>
      <c r="FD638" s="443"/>
      <c r="FE638" s="13"/>
      <c r="FF638" s="442"/>
      <c r="FK638" s="443"/>
      <c r="FL638" s="443"/>
      <c r="FM638" s="13"/>
      <c r="FN638" s="442"/>
    </row>
    <row r="639" spans="2:170" ht="13">
      <c r="B639" s="442"/>
      <c r="G639" s="443"/>
      <c r="H639" s="443"/>
      <c r="I639" s="13"/>
      <c r="J639" s="442"/>
      <c r="O639" s="443"/>
      <c r="P639" s="443"/>
      <c r="Q639" s="13"/>
      <c r="R639" s="442"/>
      <c r="W639" s="443"/>
      <c r="X639" s="443"/>
      <c r="Y639" s="13"/>
      <c r="Z639" s="442"/>
      <c r="AE639" s="443"/>
      <c r="AF639" s="443"/>
      <c r="AG639" s="13"/>
      <c r="AH639" s="442"/>
      <c r="AM639" s="443"/>
      <c r="AN639" s="443"/>
      <c r="AO639" s="13"/>
      <c r="AP639" s="442"/>
      <c r="AU639" s="443"/>
      <c r="AV639" s="443"/>
      <c r="AW639" s="13"/>
      <c r="AX639" s="442"/>
      <c r="BC639" s="443"/>
      <c r="BD639" s="443"/>
      <c r="BE639" s="13"/>
      <c r="BF639" s="442"/>
      <c r="BK639" s="443"/>
      <c r="BL639" s="443"/>
      <c r="BM639" s="13"/>
      <c r="BN639" s="442"/>
      <c r="BS639" s="443"/>
      <c r="BT639" s="443"/>
      <c r="BU639" s="13"/>
      <c r="BV639" s="442"/>
      <c r="CA639" s="443"/>
      <c r="CB639" s="443"/>
      <c r="CC639" s="13"/>
      <c r="CD639" s="442"/>
      <c r="CI639" s="443"/>
      <c r="CJ639" s="443"/>
      <c r="CK639" s="13"/>
      <c r="CL639" s="442"/>
      <c r="CQ639" s="443"/>
      <c r="CR639" s="443"/>
      <c r="CS639" s="13"/>
      <c r="CT639" s="442"/>
      <c r="CY639" s="443"/>
      <c r="CZ639" s="443"/>
      <c r="DA639" s="13"/>
      <c r="DB639" s="442"/>
      <c r="DG639" s="443"/>
      <c r="DH639" s="443"/>
      <c r="DI639" s="13"/>
      <c r="DJ639" s="442"/>
      <c r="DO639" s="443"/>
      <c r="DP639" s="443"/>
      <c r="DQ639" s="13"/>
      <c r="DR639" s="442"/>
      <c r="DW639" s="443"/>
      <c r="DX639" s="443"/>
      <c r="DY639" s="13"/>
      <c r="DZ639" s="442"/>
      <c r="EE639" s="443"/>
      <c r="EF639" s="443"/>
      <c r="EG639" s="13"/>
      <c r="EH639" s="442"/>
      <c r="EM639" s="443"/>
      <c r="EN639" s="443"/>
      <c r="EO639" s="13"/>
      <c r="EP639" s="442"/>
      <c r="EU639" s="443"/>
      <c r="EV639" s="443"/>
      <c r="EW639" s="13"/>
      <c r="EX639" s="442"/>
      <c r="FC639" s="443"/>
      <c r="FD639" s="443"/>
      <c r="FE639" s="13"/>
      <c r="FF639" s="442"/>
      <c r="FK639" s="443"/>
      <c r="FL639" s="443"/>
      <c r="FM639" s="13"/>
      <c r="FN639" s="442"/>
    </row>
    <row r="640" spans="2:170" ht="13">
      <c r="B640" s="442"/>
      <c r="G640" s="443"/>
      <c r="H640" s="443"/>
      <c r="I640" s="13"/>
      <c r="J640" s="442"/>
      <c r="O640" s="443"/>
      <c r="P640" s="443"/>
      <c r="Q640" s="13"/>
      <c r="R640" s="442"/>
      <c r="W640" s="443"/>
      <c r="X640" s="443"/>
      <c r="Y640" s="13"/>
      <c r="Z640" s="442"/>
      <c r="AE640" s="443"/>
      <c r="AF640" s="443"/>
      <c r="AG640" s="13"/>
      <c r="AH640" s="442"/>
      <c r="AM640" s="443"/>
      <c r="AN640" s="443"/>
      <c r="AO640" s="13"/>
      <c r="AP640" s="442"/>
      <c r="AU640" s="443"/>
      <c r="AV640" s="443"/>
      <c r="AW640" s="13"/>
      <c r="AX640" s="442"/>
      <c r="BC640" s="443"/>
      <c r="BD640" s="443"/>
      <c r="BE640" s="13"/>
      <c r="BF640" s="442"/>
      <c r="BK640" s="443"/>
      <c r="BL640" s="443"/>
      <c r="BM640" s="13"/>
      <c r="BN640" s="442"/>
      <c r="BS640" s="443"/>
      <c r="BT640" s="443"/>
      <c r="BU640" s="13"/>
      <c r="BV640" s="442"/>
      <c r="CA640" s="443"/>
      <c r="CB640" s="443"/>
      <c r="CC640" s="13"/>
      <c r="CD640" s="442"/>
      <c r="CI640" s="443"/>
      <c r="CJ640" s="443"/>
      <c r="CK640" s="13"/>
      <c r="CL640" s="442"/>
      <c r="CQ640" s="443"/>
      <c r="CR640" s="443"/>
      <c r="CS640" s="13"/>
      <c r="CT640" s="442"/>
      <c r="CY640" s="443"/>
      <c r="CZ640" s="443"/>
      <c r="DA640" s="13"/>
      <c r="DB640" s="442"/>
      <c r="DG640" s="443"/>
      <c r="DH640" s="443"/>
      <c r="DI640" s="13"/>
      <c r="DJ640" s="442"/>
      <c r="DO640" s="443"/>
      <c r="DP640" s="443"/>
      <c r="DQ640" s="13"/>
      <c r="DR640" s="442"/>
      <c r="DW640" s="443"/>
      <c r="DX640" s="443"/>
      <c r="DY640" s="13"/>
      <c r="DZ640" s="442"/>
      <c r="EE640" s="443"/>
      <c r="EF640" s="443"/>
      <c r="EG640" s="13"/>
      <c r="EH640" s="442"/>
      <c r="EM640" s="443"/>
      <c r="EN640" s="443"/>
      <c r="EO640" s="13"/>
      <c r="EP640" s="442"/>
      <c r="EU640" s="443"/>
      <c r="EV640" s="443"/>
      <c r="EW640" s="13"/>
      <c r="EX640" s="442"/>
      <c r="FC640" s="443"/>
      <c r="FD640" s="443"/>
      <c r="FE640" s="13"/>
      <c r="FF640" s="442"/>
      <c r="FK640" s="443"/>
      <c r="FL640" s="443"/>
      <c r="FM640" s="13"/>
      <c r="FN640" s="442"/>
    </row>
    <row r="641" spans="2:170" ht="13">
      <c r="B641" s="442"/>
      <c r="G641" s="443"/>
      <c r="H641" s="443"/>
      <c r="I641" s="13"/>
      <c r="J641" s="442"/>
      <c r="O641" s="443"/>
      <c r="P641" s="443"/>
      <c r="Q641" s="13"/>
      <c r="R641" s="442"/>
      <c r="W641" s="443"/>
      <c r="X641" s="443"/>
      <c r="Y641" s="13"/>
      <c r="Z641" s="442"/>
      <c r="AE641" s="443"/>
      <c r="AF641" s="443"/>
      <c r="AG641" s="13"/>
      <c r="AH641" s="442"/>
      <c r="AM641" s="443"/>
      <c r="AN641" s="443"/>
      <c r="AO641" s="13"/>
      <c r="AP641" s="442"/>
      <c r="AU641" s="443"/>
      <c r="AV641" s="443"/>
      <c r="AW641" s="13"/>
      <c r="AX641" s="442"/>
      <c r="BC641" s="443"/>
      <c r="BD641" s="443"/>
      <c r="BE641" s="13"/>
      <c r="BF641" s="442"/>
      <c r="BK641" s="443"/>
      <c r="BL641" s="443"/>
      <c r="BM641" s="13"/>
      <c r="BN641" s="442"/>
      <c r="BS641" s="443"/>
      <c r="BT641" s="443"/>
      <c r="BU641" s="13"/>
      <c r="BV641" s="442"/>
      <c r="CA641" s="443"/>
      <c r="CB641" s="443"/>
      <c r="CC641" s="13"/>
      <c r="CD641" s="442"/>
      <c r="CI641" s="443"/>
      <c r="CJ641" s="443"/>
      <c r="CK641" s="13"/>
      <c r="CL641" s="442"/>
      <c r="CQ641" s="443"/>
      <c r="CR641" s="443"/>
      <c r="CS641" s="13"/>
      <c r="CT641" s="442"/>
      <c r="CY641" s="443"/>
      <c r="CZ641" s="443"/>
      <c r="DA641" s="13"/>
      <c r="DB641" s="442"/>
      <c r="DG641" s="443"/>
      <c r="DH641" s="443"/>
      <c r="DI641" s="13"/>
      <c r="DJ641" s="442"/>
      <c r="DO641" s="443"/>
      <c r="DP641" s="443"/>
      <c r="DQ641" s="13"/>
      <c r="DR641" s="442"/>
      <c r="DW641" s="443"/>
      <c r="DX641" s="443"/>
      <c r="DY641" s="13"/>
      <c r="DZ641" s="442"/>
      <c r="EE641" s="443"/>
      <c r="EF641" s="443"/>
      <c r="EG641" s="13"/>
      <c r="EH641" s="442"/>
      <c r="EM641" s="443"/>
      <c r="EN641" s="443"/>
      <c r="EO641" s="13"/>
      <c r="EP641" s="442"/>
      <c r="EU641" s="443"/>
      <c r="EV641" s="443"/>
      <c r="EW641" s="13"/>
      <c r="EX641" s="442"/>
      <c r="FC641" s="443"/>
      <c r="FD641" s="443"/>
      <c r="FE641" s="13"/>
      <c r="FF641" s="442"/>
      <c r="FK641" s="443"/>
      <c r="FL641" s="443"/>
      <c r="FM641" s="13"/>
      <c r="FN641" s="442"/>
    </row>
    <row r="642" spans="2:170" ht="13">
      <c r="B642" s="442"/>
      <c r="G642" s="443"/>
      <c r="H642" s="443"/>
      <c r="I642" s="13"/>
      <c r="J642" s="442"/>
      <c r="O642" s="443"/>
      <c r="P642" s="443"/>
      <c r="Q642" s="13"/>
      <c r="R642" s="442"/>
      <c r="W642" s="443"/>
      <c r="X642" s="443"/>
      <c r="Y642" s="13"/>
      <c r="Z642" s="442"/>
      <c r="AE642" s="443"/>
      <c r="AF642" s="443"/>
      <c r="AG642" s="13"/>
      <c r="AH642" s="442"/>
      <c r="AM642" s="443"/>
      <c r="AN642" s="443"/>
      <c r="AO642" s="13"/>
      <c r="AP642" s="442"/>
      <c r="AU642" s="443"/>
      <c r="AV642" s="443"/>
      <c r="AW642" s="13"/>
      <c r="AX642" s="442"/>
      <c r="BC642" s="443"/>
      <c r="BD642" s="443"/>
      <c r="BE642" s="13"/>
      <c r="BF642" s="442"/>
      <c r="BK642" s="443"/>
      <c r="BL642" s="443"/>
      <c r="BM642" s="13"/>
      <c r="BN642" s="442"/>
      <c r="BS642" s="443"/>
      <c r="BT642" s="443"/>
      <c r="BU642" s="13"/>
      <c r="BV642" s="442"/>
      <c r="CA642" s="443"/>
      <c r="CB642" s="443"/>
      <c r="CC642" s="13"/>
      <c r="CD642" s="442"/>
      <c r="CI642" s="443"/>
      <c r="CJ642" s="443"/>
      <c r="CK642" s="13"/>
      <c r="CL642" s="442"/>
      <c r="CQ642" s="443"/>
      <c r="CR642" s="443"/>
      <c r="CS642" s="13"/>
      <c r="CT642" s="442"/>
      <c r="CY642" s="443"/>
      <c r="CZ642" s="443"/>
      <c r="DA642" s="13"/>
      <c r="DB642" s="442"/>
      <c r="DG642" s="443"/>
      <c r="DH642" s="443"/>
      <c r="DI642" s="13"/>
      <c r="DJ642" s="442"/>
      <c r="DO642" s="443"/>
      <c r="DP642" s="443"/>
      <c r="DQ642" s="13"/>
      <c r="DR642" s="442"/>
      <c r="DW642" s="443"/>
      <c r="DX642" s="443"/>
      <c r="DY642" s="13"/>
      <c r="DZ642" s="442"/>
      <c r="EE642" s="443"/>
      <c r="EF642" s="443"/>
      <c r="EG642" s="13"/>
      <c r="EH642" s="442"/>
      <c r="EM642" s="443"/>
      <c r="EN642" s="443"/>
      <c r="EO642" s="13"/>
      <c r="EP642" s="442"/>
      <c r="EU642" s="443"/>
      <c r="EV642" s="443"/>
      <c r="EW642" s="13"/>
      <c r="EX642" s="442"/>
      <c r="FC642" s="443"/>
      <c r="FD642" s="443"/>
      <c r="FE642" s="13"/>
      <c r="FF642" s="442"/>
      <c r="FK642" s="443"/>
      <c r="FL642" s="443"/>
      <c r="FM642" s="13"/>
      <c r="FN642" s="442"/>
    </row>
    <row r="643" spans="2:170" ht="13">
      <c r="B643" s="442"/>
      <c r="G643" s="443"/>
      <c r="H643" s="443"/>
      <c r="I643" s="13"/>
      <c r="J643" s="442"/>
      <c r="O643" s="443"/>
      <c r="P643" s="443"/>
      <c r="Q643" s="13"/>
      <c r="R643" s="442"/>
      <c r="W643" s="443"/>
      <c r="X643" s="443"/>
      <c r="Y643" s="13"/>
      <c r="Z643" s="442"/>
      <c r="AE643" s="443"/>
      <c r="AF643" s="443"/>
      <c r="AG643" s="13"/>
      <c r="AH643" s="442"/>
      <c r="AM643" s="443"/>
      <c r="AN643" s="443"/>
      <c r="AO643" s="13"/>
      <c r="AP643" s="442"/>
      <c r="AU643" s="443"/>
      <c r="AV643" s="443"/>
      <c r="AW643" s="13"/>
      <c r="AX643" s="442"/>
      <c r="BC643" s="443"/>
      <c r="BD643" s="443"/>
      <c r="BE643" s="13"/>
      <c r="BF643" s="442"/>
      <c r="BK643" s="443"/>
      <c r="BL643" s="443"/>
      <c r="BM643" s="13"/>
      <c r="BN643" s="442"/>
      <c r="BS643" s="443"/>
      <c r="BT643" s="443"/>
      <c r="BU643" s="13"/>
      <c r="BV643" s="442"/>
      <c r="CA643" s="443"/>
      <c r="CB643" s="443"/>
      <c r="CC643" s="13"/>
      <c r="CD643" s="442"/>
      <c r="CI643" s="443"/>
      <c r="CJ643" s="443"/>
      <c r="CK643" s="13"/>
      <c r="CL643" s="442"/>
      <c r="CQ643" s="443"/>
      <c r="CR643" s="443"/>
      <c r="CS643" s="13"/>
      <c r="CT643" s="442"/>
      <c r="CY643" s="443"/>
      <c r="CZ643" s="443"/>
      <c r="DA643" s="13"/>
      <c r="DB643" s="442"/>
      <c r="DG643" s="443"/>
      <c r="DH643" s="443"/>
      <c r="DI643" s="13"/>
      <c r="DJ643" s="442"/>
      <c r="DO643" s="443"/>
      <c r="DP643" s="443"/>
      <c r="DQ643" s="13"/>
      <c r="DR643" s="442"/>
      <c r="DW643" s="443"/>
      <c r="DX643" s="443"/>
      <c r="DY643" s="13"/>
      <c r="DZ643" s="442"/>
      <c r="EE643" s="443"/>
      <c r="EF643" s="443"/>
      <c r="EG643" s="13"/>
      <c r="EH643" s="442"/>
      <c r="EM643" s="443"/>
      <c r="EN643" s="443"/>
      <c r="EO643" s="13"/>
      <c r="EP643" s="442"/>
      <c r="EU643" s="443"/>
      <c r="EV643" s="443"/>
      <c r="EW643" s="13"/>
      <c r="EX643" s="442"/>
      <c r="FC643" s="443"/>
      <c r="FD643" s="443"/>
      <c r="FE643" s="13"/>
      <c r="FF643" s="442"/>
      <c r="FK643" s="443"/>
      <c r="FL643" s="443"/>
      <c r="FM643" s="13"/>
      <c r="FN643" s="442"/>
    </row>
    <row r="644" spans="2:170" ht="13">
      <c r="B644" s="442"/>
      <c r="G644" s="443"/>
      <c r="H644" s="443"/>
      <c r="I644" s="13"/>
      <c r="J644" s="442"/>
      <c r="O644" s="443"/>
      <c r="P644" s="443"/>
      <c r="Q644" s="13"/>
      <c r="R644" s="442"/>
      <c r="W644" s="443"/>
      <c r="X644" s="443"/>
      <c r="Y644" s="13"/>
      <c r="Z644" s="442"/>
      <c r="AE644" s="443"/>
      <c r="AF644" s="443"/>
      <c r="AG644" s="13"/>
      <c r="AH644" s="442"/>
      <c r="AM644" s="443"/>
      <c r="AN644" s="443"/>
      <c r="AO644" s="13"/>
      <c r="AP644" s="442"/>
      <c r="AU644" s="443"/>
      <c r="AV644" s="443"/>
      <c r="AW644" s="13"/>
      <c r="AX644" s="442"/>
      <c r="BC644" s="443"/>
      <c r="BD644" s="443"/>
      <c r="BE644" s="13"/>
      <c r="BF644" s="442"/>
      <c r="BK644" s="443"/>
      <c r="BL644" s="443"/>
      <c r="BM644" s="13"/>
      <c r="BN644" s="442"/>
      <c r="BS644" s="443"/>
      <c r="BT644" s="443"/>
      <c r="BU644" s="13"/>
      <c r="BV644" s="442"/>
      <c r="CA644" s="443"/>
      <c r="CB644" s="443"/>
      <c r="CC644" s="13"/>
      <c r="CD644" s="442"/>
      <c r="CI644" s="443"/>
      <c r="CJ644" s="443"/>
      <c r="CK644" s="13"/>
      <c r="CL644" s="442"/>
      <c r="CQ644" s="443"/>
      <c r="CR644" s="443"/>
      <c r="CS644" s="13"/>
      <c r="CT644" s="442"/>
      <c r="CY644" s="443"/>
      <c r="CZ644" s="443"/>
      <c r="DA644" s="13"/>
      <c r="DB644" s="442"/>
      <c r="DG644" s="443"/>
      <c r="DH644" s="443"/>
      <c r="DI644" s="13"/>
      <c r="DJ644" s="442"/>
      <c r="DO644" s="443"/>
      <c r="DP644" s="443"/>
      <c r="DQ644" s="13"/>
      <c r="DR644" s="442"/>
      <c r="DW644" s="443"/>
      <c r="DX644" s="443"/>
      <c r="DY644" s="13"/>
      <c r="DZ644" s="442"/>
      <c r="EE644" s="443"/>
      <c r="EF644" s="443"/>
      <c r="EG644" s="13"/>
      <c r="EH644" s="442"/>
      <c r="EM644" s="443"/>
      <c r="EN644" s="443"/>
      <c r="EO644" s="13"/>
      <c r="EP644" s="442"/>
      <c r="EU644" s="443"/>
      <c r="EV644" s="443"/>
      <c r="EW644" s="13"/>
      <c r="EX644" s="442"/>
      <c r="FC644" s="443"/>
      <c r="FD644" s="443"/>
      <c r="FE644" s="13"/>
      <c r="FF644" s="442"/>
      <c r="FK644" s="443"/>
      <c r="FL644" s="443"/>
      <c r="FM644" s="13"/>
      <c r="FN644" s="442"/>
    </row>
    <row r="645" spans="2:170" ht="13">
      <c r="B645" s="442"/>
      <c r="G645" s="443"/>
      <c r="H645" s="443"/>
      <c r="I645" s="13"/>
      <c r="J645" s="442"/>
      <c r="O645" s="443"/>
      <c r="P645" s="443"/>
      <c r="Q645" s="13"/>
      <c r="R645" s="442"/>
      <c r="W645" s="443"/>
      <c r="X645" s="443"/>
      <c r="Y645" s="13"/>
      <c r="Z645" s="442"/>
      <c r="AE645" s="443"/>
      <c r="AF645" s="443"/>
      <c r="AG645" s="13"/>
      <c r="AH645" s="442"/>
      <c r="AM645" s="443"/>
      <c r="AN645" s="443"/>
      <c r="AO645" s="13"/>
      <c r="AP645" s="442"/>
      <c r="AU645" s="443"/>
      <c r="AV645" s="443"/>
      <c r="AW645" s="13"/>
      <c r="AX645" s="442"/>
      <c r="BC645" s="443"/>
      <c r="BD645" s="443"/>
      <c r="BE645" s="13"/>
      <c r="BF645" s="442"/>
      <c r="BK645" s="443"/>
      <c r="BL645" s="443"/>
      <c r="BM645" s="13"/>
      <c r="BN645" s="442"/>
      <c r="BS645" s="443"/>
      <c r="BT645" s="443"/>
      <c r="BU645" s="13"/>
      <c r="BV645" s="442"/>
      <c r="CA645" s="443"/>
      <c r="CB645" s="443"/>
      <c r="CC645" s="13"/>
      <c r="CD645" s="442"/>
      <c r="CI645" s="443"/>
      <c r="CJ645" s="443"/>
      <c r="CK645" s="13"/>
      <c r="CL645" s="442"/>
      <c r="CQ645" s="443"/>
      <c r="CR645" s="443"/>
      <c r="CS645" s="13"/>
      <c r="CT645" s="442"/>
      <c r="CY645" s="443"/>
      <c r="CZ645" s="443"/>
      <c r="DA645" s="13"/>
      <c r="DB645" s="442"/>
      <c r="DG645" s="443"/>
      <c r="DH645" s="443"/>
      <c r="DI645" s="13"/>
      <c r="DJ645" s="442"/>
      <c r="DO645" s="443"/>
      <c r="DP645" s="443"/>
      <c r="DQ645" s="13"/>
      <c r="DR645" s="442"/>
      <c r="DW645" s="443"/>
      <c r="DX645" s="443"/>
      <c r="DY645" s="13"/>
      <c r="DZ645" s="442"/>
      <c r="EE645" s="443"/>
      <c r="EF645" s="443"/>
      <c r="EG645" s="13"/>
      <c r="EH645" s="442"/>
      <c r="EM645" s="443"/>
      <c r="EN645" s="443"/>
      <c r="EO645" s="13"/>
      <c r="EP645" s="442"/>
      <c r="EU645" s="443"/>
      <c r="EV645" s="443"/>
      <c r="EW645" s="13"/>
      <c r="EX645" s="442"/>
      <c r="FC645" s="443"/>
      <c r="FD645" s="443"/>
      <c r="FE645" s="13"/>
      <c r="FF645" s="442"/>
      <c r="FK645" s="443"/>
      <c r="FL645" s="443"/>
      <c r="FM645" s="13"/>
      <c r="FN645" s="442"/>
    </row>
    <row r="646" spans="2:170" ht="13">
      <c r="B646" s="442"/>
      <c r="G646" s="443"/>
      <c r="H646" s="443"/>
      <c r="I646" s="13"/>
      <c r="J646" s="442"/>
      <c r="O646" s="443"/>
      <c r="P646" s="443"/>
      <c r="Q646" s="13"/>
      <c r="R646" s="442"/>
      <c r="W646" s="443"/>
      <c r="X646" s="443"/>
      <c r="Y646" s="13"/>
      <c r="Z646" s="442"/>
      <c r="AE646" s="443"/>
      <c r="AF646" s="443"/>
      <c r="AG646" s="13"/>
      <c r="AH646" s="442"/>
      <c r="AM646" s="443"/>
      <c r="AN646" s="443"/>
      <c r="AO646" s="13"/>
      <c r="AP646" s="442"/>
      <c r="AU646" s="443"/>
      <c r="AV646" s="443"/>
      <c r="AW646" s="13"/>
      <c r="AX646" s="442"/>
      <c r="BC646" s="443"/>
      <c r="BD646" s="443"/>
      <c r="BE646" s="13"/>
      <c r="BF646" s="442"/>
      <c r="BK646" s="443"/>
      <c r="BL646" s="443"/>
      <c r="BM646" s="13"/>
      <c r="BN646" s="442"/>
      <c r="BS646" s="443"/>
      <c r="BT646" s="443"/>
      <c r="BU646" s="13"/>
      <c r="BV646" s="442"/>
      <c r="CA646" s="443"/>
      <c r="CB646" s="443"/>
      <c r="CC646" s="13"/>
      <c r="CD646" s="442"/>
      <c r="CI646" s="443"/>
      <c r="CJ646" s="443"/>
      <c r="CK646" s="13"/>
      <c r="CL646" s="442"/>
      <c r="CQ646" s="443"/>
      <c r="CR646" s="443"/>
      <c r="CS646" s="13"/>
      <c r="CT646" s="442"/>
      <c r="CY646" s="443"/>
      <c r="CZ646" s="443"/>
      <c r="DA646" s="13"/>
      <c r="DB646" s="442"/>
      <c r="DG646" s="443"/>
      <c r="DH646" s="443"/>
      <c r="DI646" s="13"/>
      <c r="DJ646" s="442"/>
      <c r="DO646" s="443"/>
      <c r="DP646" s="443"/>
      <c r="DQ646" s="13"/>
      <c r="DR646" s="442"/>
      <c r="DW646" s="443"/>
      <c r="DX646" s="443"/>
      <c r="DY646" s="13"/>
      <c r="DZ646" s="442"/>
      <c r="EE646" s="443"/>
      <c r="EF646" s="443"/>
      <c r="EG646" s="13"/>
      <c r="EH646" s="442"/>
      <c r="EM646" s="443"/>
      <c r="EN646" s="443"/>
      <c r="EO646" s="13"/>
      <c r="EP646" s="442"/>
      <c r="EU646" s="443"/>
      <c r="EV646" s="443"/>
      <c r="EW646" s="13"/>
      <c r="EX646" s="442"/>
      <c r="FC646" s="443"/>
      <c r="FD646" s="443"/>
      <c r="FE646" s="13"/>
      <c r="FF646" s="442"/>
      <c r="FK646" s="443"/>
      <c r="FL646" s="443"/>
      <c r="FM646" s="13"/>
      <c r="FN646" s="442"/>
    </row>
    <row r="647" spans="2:170" ht="13">
      <c r="B647" s="442"/>
      <c r="G647" s="443"/>
      <c r="H647" s="443"/>
      <c r="I647" s="13"/>
      <c r="J647" s="442"/>
      <c r="O647" s="443"/>
      <c r="P647" s="443"/>
      <c r="Q647" s="13"/>
      <c r="R647" s="442"/>
      <c r="W647" s="443"/>
      <c r="X647" s="443"/>
      <c r="Y647" s="13"/>
      <c r="Z647" s="442"/>
      <c r="AE647" s="443"/>
      <c r="AF647" s="443"/>
      <c r="AG647" s="13"/>
      <c r="AH647" s="442"/>
      <c r="AM647" s="443"/>
      <c r="AN647" s="443"/>
      <c r="AO647" s="13"/>
      <c r="AP647" s="442"/>
      <c r="AU647" s="443"/>
      <c r="AV647" s="443"/>
      <c r="AW647" s="13"/>
      <c r="AX647" s="442"/>
      <c r="BC647" s="443"/>
      <c r="BD647" s="443"/>
      <c r="BE647" s="13"/>
      <c r="BF647" s="442"/>
      <c r="BK647" s="443"/>
      <c r="BL647" s="443"/>
      <c r="BM647" s="13"/>
      <c r="BN647" s="442"/>
      <c r="BS647" s="443"/>
      <c r="BT647" s="443"/>
      <c r="BU647" s="13"/>
      <c r="BV647" s="442"/>
      <c r="CA647" s="443"/>
      <c r="CB647" s="443"/>
      <c r="CC647" s="13"/>
      <c r="CD647" s="442"/>
      <c r="CI647" s="443"/>
      <c r="CJ647" s="443"/>
      <c r="CK647" s="13"/>
      <c r="CL647" s="442"/>
      <c r="CQ647" s="443"/>
      <c r="CR647" s="443"/>
      <c r="CS647" s="13"/>
      <c r="CT647" s="442"/>
      <c r="CY647" s="443"/>
      <c r="CZ647" s="443"/>
      <c r="DA647" s="13"/>
      <c r="DB647" s="442"/>
      <c r="DG647" s="443"/>
      <c r="DH647" s="443"/>
      <c r="DI647" s="13"/>
      <c r="DJ647" s="442"/>
      <c r="DO647" s="443"/>
      <c r="DP647" s="443"/>
      <c r="DQ647" s="13"/>
      <c r="DR647" s="442"/>
      <c r="DW647" s="443"/>
      <c r="DX647" s="443"/>
      <c r="DY647" s="13"/>
      <c r="DZ647" s="442"/>
      <c r="EE647" s="443"/>
      <c r="EF647" s="443"/>
      <c r="EG647" s="13"/>
      <c r="EH647" s="442"/>
      <c r="EM647" s="443"/>
      <c r="EN647" s="443"/>
      <c r="EO647" s="13"/>
      <c r="EP647" s="442"/>
      <c r="EU647" s="443"/>
      <c r="EV647" s="443"/>
      <c r="EW647" s="13"/>
      <c r="EX647" s="442"/>
      <c r="FC647" s="443"/>
      <c r="FD647" s="443"/>
      <c r="FE647" s="13"/>
      <c r="FF647" s="442"/>
      <c r="FK647" s="443"/>
      <c r="FL647" s="443"/>
      <c r="FM647" s="13"/>
      <c r="FN647" s="442"/>
    </row>
    <row r="648" spans="2:170" ht="13">
      <c r="B648" s="442"/>
      <c r="G648" s="443"/>
      <c r="H648" s="443"/>
      <c r="I648" s="13"/>
      <c r="J648" s="442"/>
      <c r="O648" s="443"/>
      <c r="P648" s="443"/>
      <c r="Q648" s="13"/>
      <c r="R648" s="442"/>
      <c r="W648" s="443"/>
      <c r="X648" s="443"/>
      <c r="Y648" s="13"/>
      <c r="Z648" s="442"/>
      <c r="AE648" s="443"/>
      <c r="AF648" s="443"/>
      <c r="AG648" s="13"/>
      <c r="AH648" s="442"/>
      <c r="AM648" s="443"/>
      <c r="AN648" s="443"/>
      <c r="AO648" s="13"/>
      <c r="AP648" s="442"/>
      <c r="AU648" s="443"/>
      <c r="AV648" s="443"/>
      <c r="AW648" s="13"/>
      <c r="AX648" s="442"/>
      <c r="BC648" s="443"/>
      <c r="BD648" s="443"/>
      <c r="BE648" s="13"/>
      <c r="BF648" s="442"/>
      <c r="BK648" s="443"/>
      <c r="BL648" s="443"/>
      <c r="BM648" s="13"/>
      <c r="BN648" s="442"/>
      <c r="BS648" s="443"/>
      <c r="BT648" s="443"/>
      <c r="BU648" s="13"/>
      <c r="BV648" s="442"/>
      <c r="CA648" s="443"/>
      <c r="CB648" s="443"/>
      <c r="CC648" s="13"/>
      <c r="CD648" s="442"/>
      <c r="CI648" s="443"/>
      <c r="CJ648" s="443"/>
      <c r="CK648" s="13"/>
      <c r="CL648" s="442"/>
      <c r="CQ648" s="443"/>
      <c r="CR648" s="443"/>
      <c r="CS648" s="13"/>
      <c r="CT648" s="442"/>
      <c r="CY648" s="443"/>
      <c r="CZ648" s="443"/>
      <c r="DA648" s="13"/>
      <c r="DB648" s="442"/>
      <c r="DG648" s="443"/>
      <c r="DH648" s="443"/>
      <c r="DI648" s="13"/>
      <c r="DJ648" s="442"/>
      <c r="DO648" s="443"/>
      <c r="DP648" s="443"/>
      <c r="DQ648" s="13"/>
      <c r="DR648" s="442"/>
      <c r="DW648" s="443"/>
      <c r="DX648" s="443"/>
      <c r="DY648" s="13"/>
      <c r="DZ648" s="442"/>
      <c r="EE648" s="443"/>
      <c r="EF648" s="443"/>
      <c r="EG648" s="13"/>
      <c r="EH648" s="442"/>
      <c r="EM648" s="443"/>
      <c r="EN648" s="443"/>
      <c r="EO648" s="13"/>
      <c r="EP648" s="442"/>
      <c r="EU648" s="443"/>
      <c r="EV648" s="443"/>
      <c r="EW648" s="13"/>
      <c r="EX648" s="442"/>
      <c r="FC648" s="443"/>
      <c r="FD648" s="443"/>
      <c r="FE648" s="13"/>
      <c r="FF648" s="442"/>
      <c r="FK648" s="443"/>
      <c r="FL648" s="443"/>
      <c r="FM648" s="13"/>
      <c r="FN648" s="442"/>
    </row>
    <row r="649" spans="2:170" ht="13">
      <c r="B649" s="442"/>
      <c r="G649" s="443"/>
      <c r="H649" s="443"/>
      <c r="I649" s="13"/>
      <c r="J649" s="442"/>
      <c r="O649" s="443"/>
      <c r="P649" s="443"/>
      <c r="Q649" s="13"/>
      <c r="R649" s="442"/>
      <c r="W649" s="443"/>
      <c r="X649" s="443"/>
      <c r="Y649" s="13"/>
      <c r="Z649" s="442"/>
      <c r="AE649" s="443"/>
      <c r="AF649" s="443"/>
      <c r="AG649" s="13"/>
      <c r="AH649" s="442"/>
      <c r="AM649" s="443"/>
      <c r="AN649" s="443"/>
      <c r="AO649" s="13"/>
      <c r="AP649" s="442"/>
      <c r="AU649" s="443"/>
      <c r="AV649" s="443"/>
      <c r="AW649" s="13"/>
      <c r="AX649" s="442"/>
      <c r="BC649" s="443"/>
      <c r="BD649" s="443"/>
      <c r="BE649" s="13"/>
      <c r="BF649" s="442"/>
      <c r="BK649" s="443"/>
      <c r="BL649" s="443"/>
      <c r="BM649" s="13"/>
      <c r="BN649" s="442"/>
      <c r="BS649" s="443"/>
      <c r="BT649" s="443"/>
      <c r="BU649" s="13"/>
      <c r="BV649" s="442"/>
      <c r="CA649" s="443"/>
      <c r="CB649" s="443"/>
      <c r="CC649" s="13"/>
      <c r="CD649" s="442"/>
      <c r="CI649" s="443"/>
      <c r="CJ649" s="443"/>
      <c r="CK649" s="13"/>
      <c r="CL649" s="442"/>
      <c r="CQ649" s="443"/>
      <c r="CR649" s="443"/>
      <c r="CS649" s="13"/>
      <c r="CT649" s="442"/>
      <c r="CY649" s="443"/>
      <c r="CZ649" s="443"/>
      <c r="DA649" s="13"/>
      <c r="DB649" s="442"/>
      <c r="DG649" s="443"/>
      <c r="DH649" s="443"/>
      <c r="DI649" s="13"/>
      <c r="DJ649" s="442"/>
      <c r="DO649" s="443"/>
      <c r="DP649" s="443"/>
      <c r="DQ649" s="13"/>
      <c r="DR649" s="442"/>
      <c r="DW649" s="443"/>
      <c r="DX649" s="443"/>
      <c r="DY649" s="13"/>
      <c r="DZ649" s="442"/>
      <c r="EE649" s="443"/>
      <c r="EF649" s="443"/>
      <c r="EG649" s="13"/>
      <c r="EH649" s="442"/>
      <c r="EM649" s="443"/>
      <c r="EN649" s="443"/>
      <c r="EO649" s="13"/>
      <c r="EP649" s="442"/>
      <c r="EU649" s="443"/>
      <c r="EV649" s="443"/>
      <c r="EW649" s="13"/>
      <c r="EX649" s="442"/>
      <c r="FC649" s="443"/>
      <c r="FD649" s="443"/>
      <c r="FE649" s="13"/>
      <c r="FF649" s="442"/>
      <c r="FK649" s="443"/>
      <c r="FL649" s="443"/>
      <c r="FM649" s="13"/>
      <c r="FN649" s="442"/>
    </row>
    <row r="650" spans="2:170" ht="13">
      <c r="B650" s="442"/>
      <c r="G650" s="443"/>
      <c r="H650" s="443"/>
      <c r="I650" s="13"/>
      <c r="J650" s="442"/>
      <c r="O650" s="443"/>
      <c r="P650" s="443"/>
      <c r="Q650" s="13"/>
      <c r="R650" s="442"/>
      <c r="W650" s="443"/>
      <c r="X650" s="443"/>
      <c r="Y650" s="13"/>
      <c r="Z650" s="442"/>
      <c r="AE650" s="443"/>
      <c r="AF650" s="443"/>
      <c r="AG650" s="13"/>
      <c r="AH650" s="442"/>
      <c r="AM650" s="443"/>
      <c r="AN650" s="443"/>
      <c r="AO650" s="13"/>
      <c r="AP650" s="442"/>
      <c r="AU650" s="443"/>
      <c r="AV650" s="443"/>
      <c r="AW650" s="13"/>
      <c r="AX650" s="442"/>
      <c r="BC650" s="443"/>
      <c r="BD650" s="443"/>
      <c r="BE650" s="13"/>
      <c r="BF650" s="442"/>
      <c r="BK650" s="443"/>
      <c r="BL650" s="443"/>
      <c r="BM650" s="13"/>
      <c r="BN650" s="442"/>
      <c r="BS650" s="443"/>
      <c r="BT650" s="443"/>
      <c r="BU650" s="13"/>
      <c r="BV650" s="442"/>
      <c r="CA650" s="443"/>
      <c r="CB650" s="443"/>
      <c r="CC650" s="13"/>
      <c r="CD650" s="442"/>
      <c r="CI650" s="443"/>
      <c r="CJ650" s="443"/>
      <c r="CK650" s="13"/>
      <c r="CL650" s="442"/>
      <c r="CQ650" s="443"/>
      <c r="CR650" s="443"/>
      <c r="CS650" s="13"/>
      <c r="CT650" s="442"/>
      <c r="CY650" s="443"/>
      <c r="CZ650" s="443"/>
      <c r="DA650" s="13"/>
      <c r="DB650" s="442"/>
      <c r="DG650" s="443"/>
      <c r="DH650" s="443"/>
      <c r="DI650" s="13"/>
      <c r="DJ650" s="442"/>
      <c r="DO650" s="443"/>
      <c r="DP650" s="443"/>
      <c r="DQ650" s="13"/>
      <c r="DR650" s="442"/>
      <c r="DW650" s="443"/>
      <c r="DX650" s="443"/>
      <c r="DY650" s="13"/>
      <c r="DZ650" s="442"/>
      <c r="EE650" s="443"/>
      <c r="EF650" s="443"/>
      <c r="EG650" s="13"/>
      <c r="EH650" s="442"/>
      <c r="EM650" s="443"/>
      <c r="EN650" s="443"/>
      <c r="EO650" s="13"/>
      <c r="EP650" s="442"/>
      <c r="EU650" s="443"/>
      <c r="EV650" s="443"/>
      <c r="EW650" s="13"/>
      <c r="EX650" s="442"/>
      <c r="FC650" s="443"/>
      <c r="FD650" s="443"/>
      <c r="FE650" s="13"/>
      <c r="FF650" s="442"/>
      <c r="FK650" s="443"/>
      <c r="FL650" s="443"/>
      <c r="FM650" s="13"/>
      <c r="FN650" s="442"/>
    </row>
    <row r="651" spans="2:170" ht="13">
      <c r="B651" s="442"/>
      <c r="G651" s="443"/>
      <c r="H651" s="443"/>
      <c r="I651" s="13"/>
      <c r="J651" s="442"/>
      <c r="O651" s="443"/>
      <c r="P651" s="443"/>
      <c r="Q651" s="13"/>
      <c r="R651" s="442"/>
      <c r="W651" s="443"/>
      <c r="X651" s="443"/>
      <c r="Y651" s="13"/>
      <c r="Z651" s="442"/>
      <c r="AE651" s="443"/>
      <c r="AF651" s="443"/>
      <c r="AG651" s="13"/>
      <c r="AH651" s="442"/>
      <c r="AM651" s="443"/>
      <c r="AN651" s="443"/>
      <c r="AO651" s="13"/>
      <c r="AP651" s="442"/>
      <c r="AU651" s="443"/>
      <c r="AV651" s="443"/>
      <c r="AW651" s="13"/>
      <c r="AX651" s="442"/>
      <c r="BC651" s="443"/>
      <c r="BD651" s="443"/>
      <c r="BE651" s="13"/>
      <c r="BF651" s="442"/>
      <c r="BK651" s="443"/>
      <c r="BL651" s="443"/>
      <c r="BM651" s="13"/>
      <c r="BN651" s="442"/>
      <c r="BS651" s="443"/>
      <c r="BT651" s="443"/>
      <c r="BU651" s="13"/>
      <c r="BV651" s="442"/>
      <c r="CA651" s="443"/>
      <c r="CB651" s="443"/>
      <c r="CC651" s="13"/>
      <c r="CD651" s="442"/>
      <c r="CI651" s="443"/>
      <c r="CJ651" s="443"/>
      <c r="CK651" s="13"/>
      <c r="CL651" s="442"/>
      <c r="CQ651" s="443"/>
      <c r="CR651" s="443"/>
      <c r="CS651" s="13"/>
      <c r="CT651" s="442"/>
      <c r="CY651" s="443"/>
      <c r="CZ651" s="443"/>
      <c r="DA651" s="13"/>
      <c r="DB651" s="442"/>
      <c r="DG651" s="443"/>
      <c r="DH651" s="443"/>
      <c r="DI651" s="13"/>
      <c r="DJ651" s="442"/>
      <c r="DO651" s="443"/>
      <c r="DP651" s="443"/>
      <c r="DQ651" s="13"/>
      <c r="DR651" s="442"/>
      <c r="DW651" s="443"/>
      <c r="DX651" s="443"/>
      <c r="DY651" s="13"/>
      <c r="DZ651" s="442"/>
      <c r="EE651" s="443"/>
      <c r="EF651" s="443"/>
      <c r="EG651" s="13"/>
      <c r="EH651" s="442"/>
      <c r="EM651" s="443"/>
      <c r="EN651" s="443"/>
      <c r="EO651" s="13"/>
      <c r="EP651" s="442"/>
      <c r="EU651" s="443"/>
      <c r="EV651" s="443"/>
      <c r="EW651" s="13"/>
      <c r="EX651" s="442"/>
      <c r="FC651" s="443"/>
      <c r="FD651" s="443"/>
      <c r="FE651" s="13"/>
      <c r="FF651" s="442"/>
      <c r="FK651" s="443"/>
      <c r="FL651" s="443"/>
      <c r="FM651" s="13"/>
      <c r="FN651" s="442"/>
    </row>
    <row r="652" spans="2:170" ht="13">
      <c r="B652" s="442"/>
      <c r="G652" s="443"/>
      <c r="H652" s="443"/>
      <c r="I652" s="13"/>
      <c r="J652" s="442"/>
      <c r="O652" s="443"/>
      <c r="P652" s="443"/>
      <c r="Q652" s="13"/>
      <c r="R652" s="442"/>
      <c r="W652" s="443"/>
      <c r="X652" s="443"/>
      <c r="Y652" s="13"/>
      <c r="Z652" s="442"/>
      <c r="AE652" s="443"/>
      <c r="AF652" s="443"/>
      <c r="AG652" s="13"/>
      <c r="AH652" s="442"/>
      <c r="AM652" s="443"/>
      <c r="AN652" s="443"/>
      <c r="AO652" s="13"/>
      <c r="AP652" s="442"/>
      <c r="AU652" s="443"/>
      <c r="AV652" s="443"/>
      <c r="AW652" s="13"/>
      <c r="AX652" s="442"/>
      <c r="BC652" s="443"/>
      <c r="BD652" s="443"/>
      <c r="BE652" s="13"/>
      <c r="BF652" s="442"/>
      <c r="BK652" s="443"/>
      <c r="BL652" s="443"/>
      <c r="BM652" s="13"/>
      <c r="BN652" s="442"/>
      <c r="BS652" s="443"/>
      <c r="BT652" s="443"/>
      <c r="BU652" s="13"/>
      <c r="BV652" s="442"/>
      <c r="CA652" s="443"/>
      <c r="CB652" s="443"/>
      <c r="CC652" s="13"/>
      <c r="CD652" s="442"/>
      <c r="CI652" s="443"/>
      <c r="CJ652" s="443"/>
      <c r="CK652" s="13"/>
      <c r="CL652" s="442"/>
      <c r="CQ652" s="443"/>
      <c r="CR652" s="443"/>
      <c r="CS652" s="13"/>
      <c r="CT652" s="442"/>
      <c r="CY652" s="443"/>
      <c r="CZ652" s="443"/>
      <c r="DA652" s="13"/>
      <c r="DB652" s="442"/>
      <c r="DG652" s="443"/>
      <c r="DH652" s="443"/>
      <c r="DI652" s="13"/>
      <c r="DJ652" s="442"/>
      <c r="DO652" s="443"/>
      <c r="DP652" s="443"/>
      <c r="DQ652" s="13"/>
      <c r="DR652" s="442"/>
      <c r="DW652" s="443"/>
      <c r="DX652" s="443"/>
      <c r="DY652" s="13"/>
      <c r="DZ652" s="442"/>
      <c r="EE652" s="443"/>
      <c r="EF652" s="443"/>
      <c r="EG652" s="13"/>
      <c r="EH652" s="442"/>
      <c r="EM652" s="443"/>
      <c r="EN652" s="443"/>
      <c r="EO652" s="13"/>
      <c r="EP652" s="442"/>
      <c r="EU652" s="443"/>
      <c r="EV652" s="443"/>
      <c r="EW652" s="13"/>
      <c r="EX652" s="442"/>
      <c r="FC652" s="443"/>
      <c r="FD652" s="443"/>
      <c r="FE652" s="13"/>
      <c r="FF652" s="442"/>
      <c r="FK652" s="443"/>
      <c r="FL652" s="443"/>
      <c r="FM652" s="13"/>
      <c r="FN652" s="442"/>
    </row>
    <row r="653" spans="2:170" ht="13">
      <c r="B653" s="442"/>
      <c r="G653" s="443"/>
      <c r="H653" s="443"/>
      <c r="I653" s="13"/>
      <c r="J653" s="442"/>
      <c r="O653" s="443"/>
      <c r="P653" s="443"/>
      <c r="Q653" s="13"/>
      <c r="R653" s="442"/>
      <c r="W653" s="443"/>
      <c r="X653" s="443"/>
      <c r="Y653" s="13"/>
      <c r="Z653" s="442"/>
      <c r="AE653" s="443"/>
      <c r="AF653" s="443"/>
      <c r="AG653" s="13"/>
      <c r="AH653" s="442"/>
      <c r="AM653" s="443"/>
      <c r="AN653" s="443"/>
      <c r="AO653" s="13"/>
      <c r="AP653" s="442"/>
      <c r="AU653" s="443"/>
      <c r="AV653" s="443"/>
      <c r="AW653" s="13"/>
      <c r="AX653" s="442"/>
      <c r="BC653" s="443"/>
      <c r="BD653" s="443"/>
      <c r="BE653" s="13"/>
      <c r="BF653" s="442"/>
      <c r="BK653" s="443"/>
      <c r="BL653" s="443"/>
      <c r="BM653" s="13"/>
      <c r="BN653" s="442"/>
      <c r="BS653" s="443"/>
      <c r="BT653" s="443"/>
      <c r="BU653" s="13"/>
      <c r="BV653" s="442"/>
      <c r="CA653" s="443"/>
      <c r="CB653" s="443"/>
      <c r="CC653" s="13"/>
      <c r="CD653" s="442"/>
      <c r="CI653" s="443"/>
      <c r="CJ653" s="443"/>
      <c r="CK653" s="13"/>
      <c r="CL653" s="442"/>
      <c r="CQ653" s="443"/>
      <c r="CR653" s="443"/>
      <c r="CS653" s="13"/>
      <c r="CT653" s="442"/>
      <c r="CY653" s="443"/>
      <c r="CZ653" s="443"/>
      <c r="DA653" s="13"/>
      <c r="DB653" s="442"/>
      <c r="DG653" s="443"/>
      <c r="DH653" s="443"/>
      <c r="DI653" s="13"/>
      <c r="DJ653" s="442"/>
      <c r="DO653" s="443"/>
      <c r="DP653" s="443"/>
      <c r="DQ653" s="13"/>
      <c r="DR653" s="442"/>
      <c r="DW653" s="443"/>
      <c r="DX653" s="443"/>
      <c r="DY653" s="13"/>
      <c r="DZ653" s="442"/>
      <c r="EE653" s="443"/>
      <c r="EF653" s="443"/>
      <c r="EG653" s="13"/>
      <c r="EH653" s="442"/>
      <c r="EM653" s="443"/>
      <c r="EN653" s="443"/>
      <c r="EO653" s="13"/>
      <c r="EP653" s="442"/>
      <c r="EU653" s="443"/>
      <c r="EV653" s="443"/>
      <c r="EW653" s="13"/>
      <c r="EX653" s="442"/>
      <c r="FC653" s="443"/>
      <c r="FD653" s="443"/>
      <c r="FE653" s="13"/>
      <c r="FF653" s="442"/>
      <c r="FK653" s="443"/>
      <c r="FL653" s="443"/>
      <c r="FM653" s="13"/>
      <c r="FN653" s="442"/>
    </row>
    <row r="654" spans="2:170" ht="13">
      <c r="B654" s="442"/>
      <c r="G654" s="443"/>
      <c r="H654" s="443"/>
      <c r="I654" s="13"/>
      <c r="J654" s="442"/>
      <c r="O654" s="443"/>
      <c r="P654" s="443"/>
      <c r="Q654" s="13"/>
      <c r="R654" s="442"/>
      <c r="W654" s="443"/>
      <c r="X654" s="443"/>
      <c r="Y654" s="13"/>
      <c r="Z654" s="442"/>
      <c r="AE654" s="443"/>
      <c r="AF654" s="443"/>
      <c r="AG654" s="13"/>
      <c r="AH654" s="442"/>
      <c r="AM654" s="443"/>
      <c r="AN654" s="443"/>
      <c r="AO654" s="13"/>
      <c r="AP654" s="442"/>
      <c r="AU654" s="443"/>
      <c r="AV654" s="443"/>
      <c r="AW654" s="13"/>
      <c r="AX654" s="442"/>
      <c r="BC654" s="443"/>
      <c r="BD654" s="443"/>
      <c r="BE654" s="13"/>
      <c r="BF654" s="442"/>
      <c r="BK654" s="443"/>
      <c r="BL654" s="443"/>
      <c r="BM654" s="13"/>
      <c r="BN654" s="442"/>
      <c r="BS654" s="443"/>
      <c r="BT654" s="443"/>
      <c r="BU654" s="13"/>
      <c r="BV654" s="442"/>
      <c r="CA654" s="443"/>
      <c r="CB654" s="443"/>
      <c r="CC654" s="13"/>
      <c r="CD654" s="442"/>
      <c r="CI654" s="443"/>
      <c r="CJ654" s="443"/>
      <c r="CK654" s="13"/>
      <c r="CL654" s="442"/>
      <c r="CQ654" s="443"/>
      <c r="CR654" s="443"/>
      <c r="CS654" s="13"/>
      <c r="CT654" s="442"/>
      <c r="CY654" s="443"/>
      <c r="CZ654" s="443"/>
      <c r="DA654" s="13"/>
      <c r="DB654" s="442"/>
      <c r="DG654" s="443"/>
      <c r="DH654" s="443"/>
      <c r="DI654" s="13"/>
      <c r="DJ654" s="442"/>
      <c r="DO654" s="443"/>
      <c r="DP654" s="443"/>
      <c r="DQ654" s="13"/>
      <c r="DR654" s="442"/>
      <c r="DW654" s="443"/>
      <c r="DX654" s="443"/>
      <c r="DY654" s="13"/>
      <c r="DZ654" s="442"/>
      <c r="EE654" s="443"/>
      <c r="EF654" s="443"/>
      <c r="EG654" s="13"/>
      <c r="EH654" s="442"/>
      <c r="EM654" s="443"/>
      <c r="EN654" s="443"/>
      <c r="EO654" s="13"/>
      <c r="EP654" s="442"/>
      <c r="EU654" s="443"/>
      <c r="EV654" s="443"/>
      <c r="EW654" s="13"/>
      <c r="EX654" s="442"/>
      <c r="FC654" s="443"/>
      <c r="FD654" s="443"/>
      <c r="FE654" s="13"/>
      <c r="FF654" s="442"/>
      <c r="FK654" s="443"/>
      <c r="FL654" s="443"/>
      <c r="FM654" s="13"/>
      <c r="FN654" s="442"/>
    </row>
    <row r="655" spans="2:170" ht="13">
      <c r="B655" s="442"/>
      <c r="G655" s="443"/>
      <c r="H655" s="443"/>
      <c r="I655" s="13"/>
      <c r="J655" s="442"/>
      <c r="O655" s="443"/>
      <c r="P655" s="443"/>
      <c r="Q655" s="13"/>
      <c r="R655" s="442"/>
      <c r="W655" s="443"/>
      <c r="X655" s="443"/>
      <c r="Y655" s="13"/>
      <c r="Z655" s="442"/>
      <c r="AE655" s="443"/>
      <c r="AF655" s="443"/>
      <c r="AG655" s="13"/>
      <c r="AH655" s="442"/>
      <c r="AM655" s="443"/>
      <c r="AN655" s="443"/>
      <c r="AO655" s="13"/>
      <c r="AP655" s="442"/>
      <c r="AU655" s="443"/>
      <c r="AV655" s="443"/>
      <c r="AW655" s="13"/>
      <c r="AX655" s="442"/>
      <c r="BC655" s="443"/>
      <c r="BD655" s="443"/>
      <c r="BE655" s="13"/>
      <c r="BF655" s="442"/>
      <c r="BK655" s="443"/>
      <c r="BL655" s="443"/>
      <c r="BM655" s="13"/>
      <c r="BN655" s="442"/>
      <c r="BS655" s="443"/>
      <c r="BT655" s="443"/>
      <c r="BU655" s="13"/>
      <c r="BV655" s="442"/>
      <c r="CA655" s="443"/>
      <c r="CB655" s="443"/>
      <c r="CC655" s="13"/>
      <c r="CD655" s="442"/>
      <c r="CI655" s="443"/>
      <c r="CJ655" s="443"/>
      <c r="CK655" s="13"/>
      <c r="CL655" s="442"/>
      <c r="CQ655" s="443"/>
      <c r="CR655" s="443"/>
      <c r="CS655" s="13"/>
      <c r="CT655" s="442"/>
      <c r="CY655" s="443"/>
      <c r="CZ655" s="443"/>
      <c r="DA655" s="13"/>
      <c r="DB655" s="442"/>
      <c r="DG655" s="443"/>
      <c r="DH655" s="443"/>
      <c r="DI655" s="13"/>
      <c r="DJ655" s="442"/>
      <c r="DO655" s="443"/>
      <c r="DP655" s="443"/>
      <c r="DQ655" s="13"/>
      <c r="DR655" s="442"/>
      <c r="DW655" s="443"/>
      <c r="DX655" s="443"/>
      <c r="DY655" s="13"/>
      <c r="DZ655" s="442"/>
      <c r="EE655" s="443"/>
      <c r="EF655" s="443"/>
      <c r="EG655" s="13"/>
      <c r="EH655" s="442"/>
      <c r="EM655" s="443"/>
      <c r="EN655" s="443"/>
      <c r="EO655" s="13"/>
      <c r="EP655" s="442"/>
      <c r="EU655" s="443"/>
      <c r="EV655" s="443"/>
      <c r="EW655" s="13"/>
      <c r="EX655" s="442"/>
      <c r="FC655" s="443"/>
      <c r="FD655" s="443"/>
      <c r="FE655" s="13"/>
      <c r="FF655" s="442"/>
      <c r="FK655" s="443"/>
      <c r="FL655" s="443"/>
      <c r="FM655" s="13"/>
      <c r="FN655" s="442"/>
    </row>
    <row r="656" spans="2:170" ht="13">
      <c r="B656" s="442"/>
      <c r="G656" s="443"/>
      <c r="H656" s="443"/>
      <c r="I656" s="13"/>
      <c r="J656" s="442"/>
      <c r="O656" s="443"/>
      <c r="P656" s="443"/>
      <c r="Q656" s="13"/>
      <c r="R656" s="442"/>
      <c r="W656" s="443"/>
      <c r="X656" s="443"/>
      <c r="Y656" s="13"/>
      <c r="Z656" s="442"/>
      <c r="AE656" s="443"/>
      <c r="AF656" s="443"/>
      <c r="AG656" s="13"/>
      <c r="AH656" s="442"/>
      <c r="AM656" s="443"/>
      <c r="AN656" s="443"/>
      <c r="AO656" s="13"/>
      <c r="AP656" s="442"/>
      <c r="AU656" s="443"/>
      <c r="AV656" s="443"/>
      <c r="AW656" s="13"/>
      <c r="AX656" s="442"/>
      <c r="BC656" s="443"/>
      <c r="BD656" s="443"/>
      <c r="BE656" s="13"/>
      <c r="BF656" s="442"/>
      <c r="BK656" s="443"/>
      <c r="BL656" s="443"/>
      <c r="BM656" s="13"/>
      <c r="BN656" s="442"/>
      <c r="BS656" s="443"/>
      <c r="BT656" s="443"/>
      <c r="BU656" s="13"/>
      <c r="BV656" s="442"/>
      <c r="CA656" s="443"/>
      <c r="CB656" s="443"/>
      <c r="CC656" s="13"/>
      <c r="CD656" s="442"/>
      <c r="CI656" s="443"/>
      <c r="CJ656" s="443"/>
      <c r="CK656" s="13"/>
      <c r="CL656" s="442"/>
      <c r="CQ656" s="443"/>
      <c r="CR656" s="443"/>
      <c r="CS656" s="13"/>
      <c r="CT656" s="442"/>
      <c r="CY656" s="443"/>
      <c r="CZ656" s="443"/>
      <c r="DA656" s="13"/>
      <c r="DB656" s="442"/>
      <c r="DG656" s="443"/>
      <c r="DH656" s="443"/>
      <c r="DI656" s="13"/>
      <c r="DJ656" s="442"/>
      <c r="DO656" s="443"/>
      <c r="DP656" s="443"/>
      <c r="DQ656" s="13"/>
      <c r="DR656" s="442"/>
      <c r="DW656" s="443"/>
      <c r="DX656" s="443"/>
      <c r="DY656" s="13"/>
      <c r="DZ656" s="442"/>
      <c r="EE656" s="443"/>
      <c r="EF656" s="443"/>
      <c r="EG656" s="13"/>
      <c r="EH656" s="442"/>
      <c r="EM656" s="443"/>
      <c r="EN656" s="443"/>
      <c r="EO656" s="13"/>
      <c r="EP656" s="442"/>
      <c r="EU656" s="443"/>
      <c r="EV656" s="443"/>
      <c r="EW656" s="13"/>
      <c r="EX656" s="442"/>
      <c r="FC656" s="443"/>
      <c r="FD656" s="443"/>
      <c r="FE656" s="13"/>
      <c r="FF656" s="442"/>
      <c r="FK656" s="443"/>
      <c r="FL656" s="443"/>
      <c r="FM656" s="13"/>
      <c r="FN656" s="442"/>
    </row>
    <row r="657" spans="2:170" ht="13">
      <c r="B657" s="442"/>
      <c r="G657" s="443"/>
      <c r="H657" s="443"/>
      <c r="I657" s="13"/>
      <c r="J657" s="442"/>
      <c r="O657" s="443"/>
      <c r="P657" s="443"/>
      <c r="Q657" s="13"/>
      <c r="R657" s="442"/>
      <c r="W657" s="443"/>
      <c r="X657" s="443"/>
      <c r="Y657" s="13"/>
      <c r="Z657" s="442"/>
      <c r="AE657" s="443"/>
      <c r="AF657" s="443"/>
      <c r="AG657" s="13"/>
      <c r="AH657" s="442"/>
      <c r="AM657" s="443"/>
      <c r="AN657" s="443"/>
      <c r="AO657" s="13"/>
      <c r="AP657" s="442"/>
      <c r="AU657" s="443"/>
      <c r="AV657" s="443"/>
      <c r="AW657" s="13"/>
      <c r="AX657" s="442"/>
      <c r="BC657" s="443"/>
      <c r="BD657" s="443"/>
      <c r="BE657" s="13"/>
      <c r="BF657" s="442"/>
      <c r="BK657" s="443"/>
      <c r="BL657" s="443"/>
      <c r="BM657" s="13"/>
      <c r="BN657" s="442"/>
      <c r="BS657" s="443"/>
      <c r="BT657" s="443"/>
      <c r="BU657" s="13"/>
      <c r="BV657" s="442"/>
      <c r="CA657" s="443"/>
      <c r="CB657" s="443"/>
      <c r="CC657" s="13"/>
      <c r="CD657" s="442"/>
      <c r="CI657" s="443"/>
      <c r="CJ657" s="443"/>
      <c r="CK657" s="13"/>
      <c r="CL657" s="442"/>
      <c r="CQ657" s="443"/>
      <c r="CR657" s="443"/>
      <c r="CS657" s="13"/>
      <c r="CT657" s="442"/>
      <c r="CY657" s="443"/>
      <c r="CZ657" s="443"/>
      <c r="DA657" s="13"/>
      <c r="DB657" s="442"/>
      <c r="DG657" s="443"/>
      <c r="DH657" s="443"/>
      <c r="DI657" s="13"/>
      <c r="DJ657" s="442"/>
      <c r="DO657" s="443"/>
      <c r="DP657" s="443"/>
      <c r="DQ657" s="13"/>
      <c r="DR657" s="442"/>
      <c r="DW657" s="443"/>
      <c r="DX657" s="443"/>
      <c r="DY657" s="13"/>
      <c r="DZ657" s="442"/>
      <c r="EE657" s="443"/>
      <c r="EF657" s="443"/>
      <c r="EG657" s="13"/>
      <c r="EH657" s="442"/>
      <c r="EM657" s="443"/>
      <c r="EN657" s="443"/>
      <c r="EO657" s="13"/>
      <c r="EP657" s="442"/>
      <c r="EU657" s="443"/>
      <c r="EV657" s="443"/>
      <c r="EW657" s="13"/>
      <c r="EX657" s="442"/>
      <c r="FC657" s="443"/>
      <c r="FD657" s="443"/>
      <c r="FE657" s="13"/>
      <c r="FF657" s="442"/>
      <c r="FK657" s="443"/>
      <c r="FL657" s="443"/>
      <c r="FM657" s="13"/>
      <c r="FN657" s="442"/>
    </row>
    <row r="658" spans="2:170" ht="13">
      <c r="B658" s="442"/>
      <c r="G658" s="443"/>
      <c r="H658" s="443"/>
      <c r="I658" s="13"/>
      <c r="J658" s="442"/>
      <c r="O658" s="443"/>
      <c r="P658" s="443"/>
      <c r="Q658" s="13"/>
      <c r="R658" s="442"/>
      <c r="W658" s="443"/>
      <c r="X658" s="443"/>
      <c r="Y658" s="13"/>
      <c r="Z658" s="442"/>
      <c r="AE658" s="443"/>
      <c r="AF658" s="443"/>
      <c r="AG658" s="13"/>
      <c r="AH658" s="442"/>
      <c r="AM658" s="443"/>
      <c r="AN658" s="443"/>
      <c r="AO658" s="13"/>
      <c r="AP658" s="442"/>
      <c r="AU658" s="443"/>
      <c r="AV658" s="443"/>
      <c r="AW658" s="13"/>
      <c r="AX658" s="442"/>
      <c r="BC658" s="443"/>
      <c r="BD658" s="443"/>
      <c r="BE658" s="13"/>
      <c r="BF658" s="442"/>
      <c r="BK658" s="443"/>
      <c r="BL658" s="443"/>
      <c r="BM658" s="13"/>
      <c r="BN658" s="442"/>
      <c r="BS658" s="443"/>
      <c r="BT658" s="443"/>
      <c r="BU658" s="13"/>
      <c r="BV658" s="442"/>
      <c r="CA658" s="443"/>
      <c r="CB658" s="443"/>
      <c r="CC658" s="13"/>
      <c r="CD658" s="442"/>
      <c r="CI658" s="443"/>
      <c r="CJ658" s="443"/>
      <c r="CK658" s="13"/>
      <c r="CL658" s="442"/>
      <c r="CQ658" s="443"/>
      <c r="CR658" s="443"/>
      <c r="CS658" s="13"/>
      <c r="CT658" s="442"/>
      <c r="CY658" s="443"/>
      <c r="CZ658" s="443"/>
      <c r="DA658" s="13"/>
      <c r="DB658" s="442"/>
      <c r="DG658" s="443"/>
      <c r="DH658" s="443"/>
      <c r="DI658" s="13"/>
      <c r="DJ658" s="442"/>
      <c r="DO658" s="443"/>
      <c r="DP658" s="443"/>
      <c r="DQ658" s="13"/>
      <c r="DR658" s="442"/>
      <c r="DW658" s="443"/>
      <c r="DX658" s="443"/>
      <c r="DY658" s="13"/>
      <c r="DZ658" s="442"/>
      <c r="EE658" s="443"/>
      <c r="EF658" s="443"/>
      <c r="EG658" s="13"/>
      <c r="EH658" s="442"/>
      <c r="EM658" s="443"/>
      <c r="EN658" s="443"/>
      <c r="EO658" s="13"/>
      <c r="EP658" s="442"/>
      <c r="EU658" s="443"/>
      <c r="EV658" s="443"/>
      <c r="EW658" s="13"/>
      <c r="EX658" s="442"/>
      <c r="FC658" s="443"/>
      <c r="FD658" s="443"/>
      <c r="FE658" s="13"/>
      <c r="FF658" s="442"/>
      <c r="FK658" s="443"/>
      <c r="FL658" s="443"/>
      <c r="FM658" s="13"/>
      <c r="FN658" s="442"/>
    </row>
    <row r="659" spans="2:170" ht="13">
      <c r="B659" s="442"/>
      <c r="G659" s="443"/>
      <c r="H659" s="443"/>
      <c r="I659" s="13"/>
      <c r="J659" s="442"/>
      <c r="O659" s="443"/>
      <c r="P659" s="443"/>
      <c r="Q659" s="13"/>
      <c r="R659" s="442"/>
      <c r="W659" s="443"/>
      <c r="X659" s="443"/>
      <c r="Y659" s="13"/>
      <c r="Z659" s="442"/>
      <c r="AE659" s="443"/>
      <c r="AF659" s="443"/>
      <c r="AG659" s="13"/>
      <c r="AH659" s="442"/>
      <c r="AM659" s="443"/>
      <c r="AN659" s="443"/>
      <c r="AO659" s="13"/>
      <c r="AP659" s="442"/>
      <c r="AU659" s="443"/>
      <c r="AV659" s="443"/>
      <c r="AW659" s="13"/>
      <c r="AX659" s="442"/>
      <c r="BC659" s="443"/>
      <c r="BD659" s="443"/>
      <c r="BE659" s="13"/>
      <c r="BF659" s="442"/>
      <c r="BK659" s="443"/>
      <c r="BL659" s="443"/>
      <c r="BM659" s="13"/>
      <c r="BN659" s="442"/>
      <c r="BS659" s="443"/>
      <c r="BT659" s="443"/>
      <c r="BU659" s="13"/>
      <c r="BV659" s="442"/>
      <c r="CA659" s="443"/>
      <c r="CB659" s="443"/>
      <c r="CC659" s="13"/>
      <c r="CD659" s="442"/>
      <c r="CI659" s="443"/>
      <c r="CJ659" s="443"/>
      <c r="CK659" s="13"/>
      <c r="CL659" s="442"/>
      <c r="CQ659" s="443"/>
      <c r="CR659" s="443"/>
      <c r="CS659" s="13"/>
      <c r="CT659" s="442"/>
      <c r="CY659" s="443"/>
      <c r="CZ659" s="443"/>
      <c r="DA659" s="13"/>
      <c r="DB659" s="442"/>
      <c r="DG659" s="443"/>
      <c r="DH659" s="443"/>
      <c r="DI659" s="13"/>
      <c r="DJ659" s="442"/>
      <c r="DO659" s="443"/>
      <c r="DP659" s="443"/>
      <c r="DQ659" s="13"/>
      <c r="DR659" s="442"/>
      <c r="DW659" s="443"/>
      <c r="DX659" s="443"/>
      <c r="DY659" s="13"/>
      <c r="DZ659" s="442"/>
      <c r="EE659" s="443"/>
      <c r="EF659" s="443"/>
      <c r="EG659" s="13"/>
      <c r="EH659" s="442"/>
      <c r="EM659" s="443"/>
      <c r="EN659" s="443"/>
      <c r="EO659" s="13"/>
      <c r="EP659" s="442"/>
      <c r="EU659" s="443"/>
      <c r="EV659" s="443"/>
      <c r="EW659" s="13"/>
      <c r="EX659" s="442"/>
      <c r="FC659" s="443"/>
      <c r="FD659" s="443"/>
      <c r="FE659" s="13"/>
      <c r="FF659" s="442"/>
      <c r="FK659" s="443"/>
      <c r="FL659" s="443"/>
      <c r="FM659" s="13"/>
      <c r="FN659" s="442"/>
    </row>
    <row r="660" spans="2:170" ht="13">
      <c r="B660" s="442"/>
      <c r="G660" s="443"/>
      <c r="H660" s="443"/>
      <c r="I660" s="13"/>
      <c r="J660" s="442"/>
      <c r="O660" s="443"/>
      <c r="P660" s="443"/>
      <c r="Q660" s="13"/>
      <c r="R660" s="442"/>
      <c r="W660" s="443"/>
      <c r="X660" s="443"/>
      <c r="Y660" s="13"/>
      <c r="Z660" s="442"/>
      <c r="AE660" s="443"/>
      <c r="AF660" s="443"/>
      <c r="AG660" s="13"/>
      <c r="AH660" s="442"/>
      <c r="AM660" s="443"/>
      <c r="AN660" s="443"/>
      <c r="AO660" s="13"/>
      <c r="AP660" s="442"/>
      <c r="AU660" s="443"/>
      <c r="AV660" s="443"/>
      <c r="AW660" s="13"/>
      <c r="AX660" s="442"/>
      <c r="BC660" s="443"/>
      <c r="BD660" s="443"/>
      <c r="BE660" s="13"/>
      <c r="BF660" s="442"/>
      <c r="BK660" s="443"/>
      <c r="BL660" s="443"/>
      <c r="BM660" s="13"/>
      <c r="BN660" s="442"/>
      <c r="BS660" s="443"/>
      <c r="BT660" s="443"/>
      <c r="BU660" s="13"/>
      <c r="BV660" s="442"/>
      <c r="CA660" s="443"/>
      <c r="CB660" s="443"/>
      <c r="CC660" s="13"/>
      <c r="CD660" s="442"/>
      <c r="CI660" s="443"/>
      <c r="CJ660" s="443"/>
      <c r="CK660" s="13"/>
      <c r="CL660" s="442"/>
      <c r="CQ660" s="443"/>
      <c r="CR660" s="443"/>
      <c r="CS660" s="13"/>
      <c r="CT660" s="442"/>
      <c r="CY660" s="443"/>
      <c r="CZ660" s="443"/>
      <c r="DA660" s="13"/>
      <c r="DB660" s="442"/>
      <c r="DG660" s="443"/>
      <c r="DH660" s="443"/>
      <c r="DI660" s="13"/>
      <c r="DJ660" s="442"/>
      <c r="DO660" s="443"/>
      <c r="DP660" s="443"/>
      <c r="DQ660" s="13"/>
      <c r="DR660" s="442"/>
      <c r="DW660" s="443"/>
      <c r="DX660" s="443"/>
      <c r="DY660" s="13"/>
      <c r="DZ660" s="442"/>
      <c r="EE660" s="443"/>
      <c r="EF660" s="443"/>
      <c r="EG660" s="13"/>
      <c r="EH660" s="442"/>
      <c r="EM660" s="443"/>
      <c r="EN660" s="443"/>
      <c r="EO660" s="13"/>
      <c r="EP660" s="442"/>
      <c r="EU660" s="443"/>
      <c r="EV660" s="443"/>
      <c r="EW660" s="13"/>
      <c r="EX660" s="442"/>
      <c r="FC660" s="443"/>
      <c r="FD660" s="443"/>
      <c r="FE660" s="13"/>
      <c r="FF660" s="442"/>
      <c r="FK660" s="443"/>
      <c r="FL660" s="443"/>
      <c r="FM660" s="13"/>
      <c r="FN660" s="442"/>
    </row>
    <row r="661" spans="2:170" ht="13">
      <c r="B661" s="442"/>
      <c r="G661" s="443"/>
      <c r="H661" s="443"/>
      <c r="I661" s="13"/>
      <c r="J661" s="442"/>
      <c r="O661" s="443"/>
      <c r="P661" s="443"/>
      <c r="Q661" s="13"/>
      <c r="R661" s="442"/>
      <c r="W661" s="443"/>
      <c r="X661" s="443"/>
      <c r="Y661" s="13"/>
      <c r="Z661" s="442"/>
      <c r="AE661" s="443"/>
      <c r="AF661" s="443"/>
      <c r="AG661" s="13"/>
      <c r="AH661" s="442"/>
      <c r="AM661" s="443"/>
      <c r="AN661" s="443"/>
      <c r="AO661" s="13"/>
      <c r="AP661" s="442"/>
      <c r="AU661" s="443"/>
      <c r="AV661" s="443"/>
      <c r="AW661" s="13"/>
      <c r="AX661" s="442"/>
      <c r="BC661" s="443"/>
      <c r="BD661" s="443"/>
      <c r="BE661" s="13"/>
      <c r="BF661" s="442"/>
      <c r="BK661" s="443"/>
      <c r="BL661" s="443"/>
      <c r="BM661" s="13"/>
      <c r="BN661" s="442"/>
      <c r="BS661" s="443"/>
      <c r="BT661" s="443"/>
      <c r="BU661" s="13"/>
      <c r="BV661" s="442"/>
      <c r="CA661" s="443"/>
      <c r="CB661" s="443"/>
      <c r="CC661" s="13"/>
      <c r="CD661" s="442"/>
      <c r="CI661" s="443"/>
      <c r="CJ661" s="443"/>
      <c r="CK661" s="13"/>
      <c r="CL661" s="442"/>
      <c r="CQ661" s="443"/>
      <c r="CR661" s="443"/>
      <c r="CS661" s="13"/>
      <c r="CT661" s="442"/>
      <c r="CY661" s="443"/>
      <c r="CZ661" s="443"/>
      <c r="DA661" s="13"/>
      <c r="DB661" s="442"/>
      <c r="DG661" s="443"/>
      <c r="DH661" s="443"/>
      <c r="DI661" s="13"/>
      <c r="DJ661" s="442"/>
      <c r="DO661" s="443"/>
      <c r="DP661" s="443"/>
      <c r="DQ661" s="13"/>
      <c r="DR661" s="442"/>
      <c r="DW661" s="443"/>
      <c r="DX661" s="443"/>
      <c r="DY661" s="13"/>
      <c r="DZ661" s="442"/>
      <c r="EE661" s="443"/>
      <c r="EF661" s="443"/>
      <c r="EG661" s="13"/>
      <c r="EH661" s="442"/>
      <c r="EM661" s="443"/>
      <c r="EN661" s="443"/>
      <c r="EO661" s="13"/>
      <c r="EP661" s="442"/>
      <c r="EU661" s="443"/>
      <c r="EV661" s="443"/>
      <c r="EW661" s="13"/>
      <c r="EX661" s="442"/>
      <c r="FC661" s="443"/>
      <c r="FD661" s="443"/>
      <c r="FE661" s="13"/>
      <c r="FF661" s="442"/>
      <c r="FK661" s="443"/>
      <c r="FL661" s="443"/>
      <c r="FM661" s="13"/>
      <c r="FN661" s="442"/>
    </row>
    <row r="662" spans="2:170" ht="13">
      <c r="B662" s="442"/>
      <c r="G662" s="443"/>
      <c r="H662" s="443"/>
      <c r="I662" s="13"/>
      <c r="J662" s="442"/>
      <c r="O662" s="443"/>
      <c r="P662" s="443"/>
      <c r="Q662" s="13"/>
      <c r="R662" s="442"/>
      <c r="W662" s="443"/>
      <c r="X662" s="443"/>
      <c r="Y662" s="13"/>
      <c r="Z662" s="442"/>
      <c r="AE662" s="443"/>
      <c r="AF662" s="443"/>
      <c r="AG662" s="13"/>
      <c r="AH662" s="442"/>
      <c r="AM662" s="443"/>
      <c r="AN662" s="443"/>
      <c r="AO662" s="13"/>
      <c r="AP662" s="442"/>
      <c r="AU662" s="443"/>
      <c r="AV662" s="443"/>
      <c r="AW662" s="13"/>
      <c r="AX662" s="442"/>
      <c r="BC662" s="443"/>
      <c r="BD662" s="443"/>
      <c r="BE662" s="13"/>
      <c r="BF662" s="442"/>
      <c r="BK662" s="443"/>
      <c r="BL662" s="443"/>
      <c r="BM662" s="13"/>
      <c r="BN662" s="442"/>
      <c r="BS662" s="443"/>
      <c r="BT662" s="443"/>
      <c r="BU662" s="13"/>
      <c r="BV662" s="442"/>
      <c r="CA662" s="443"/>
      <c r="CB662" s="443"/>
      <c r="CC662" s="13"/>
      <c r="CD662" s="442"/>
      <c r="CI662" s="443"/>
      <c r="CJ662" s="443"/>
      <c r="CK662" s="13"/>
      <c r="CL662" s="442"/>
      <c r="CQ662" s="443"/>
      <c r="CR662" s="443"/>
      <c r="CS662" s="13"/>
      <c r="CT662" s="442"/>
      <c r="CY662" s="443"/>
      <c r="CZ662" s="443"/>
      <c r="DA662" s="13"/>
      <c r="DB662" s="442"/>
      <c r="DG662" s="443"/>
      <c r="DH662" s="443"/>
      <c r="DI662" s="13"/>
      <c r="DJ662" s="442"/>
      <c r="DO662" s="443"/>
      <c r="DP662" s="443"/>
      <c r="DQ662" s="13"/>
      <c r="DR662" s="442"/>
      <c r="DW662" s="443"/>
      <c r="DX662" s="443"/>
      <c r="DY662" s="13"/>
      <c r="DZ662" s="442"/>
      <c r="EE662" s="443"/>
      <c r="EF662" s="443"/>
      <c r="EG662" s="13"/>
      <c r="EH662" s="442"/>
      <c r="EM662" s="443"/>
      <c r="EN662" s="443"/>
      <c r="EO662" s="13"/>
      <c r="EP662" s="442"/>
      <c r="EU662" s="443"/>
      <c r="EV662" s="443"/>
      <c r="EW662" s="13"/>
      <c r="EX662" s="442"/>
      <c r="FC662" s="443"/>
      <c r="FD662" s="443"/>
      <c r="FE662" s="13"/>
      <c r="FF662" s="442"/>
      <c r="FK662" s="443"/>
      <c r="FL662" s="443"/>
      <c r="FM662" s="13"/>
      <c r="FN662" s="442"/>
    </row>
    <row r="663" spans="2:170" ht="13">
      <c r="B663" s="442"/>
      <c r="G663" s="443"/>
      <c r="H663" s="443"/>
      <c r="I663" s="13"/>
      <c r="J663" s="442"/>
      <c r="O663" s="443"/>
      <c r="P663" s="443"/>
      <c r="Q663" s="13"/>
      <c r="R663" s="442"/>
      <c r="W663" s="443"/>
      <c r="X663" s="443"/>
      <c r="Y663" s="13"/>
      <c r="Z663" s="442"/>
      <c r="AE663" s="443"/>
      <c r="AF663" s="443"/>
      <c r="AG663" s="13"/>
      <c r="AH663" s="442"/>
      <c r="AM663" s="443"/>
      <c r="AN663" s="443"/>
      <c r="AO663" s="13"/>
      <c r="AP663" s="442"/>
      <c r="AU663" s="443"/>
      <c r="AV663" s="443"/>
      <c r="AW663" s="13"/>
      <c r="AX663" s="442"/>
      <c r="BC663" s="443"/>
      <c r="BD663" s="443"/>
      <c r="BE663" s="13"/>
      <c r="BF663" s="442"/>
      <c r="BK663" s="443"/>
      <c r="BL663" s="443"/>
      <c r="BM663" s="13"/>
      <c r="BN663" s="442"/>
      <c r="BS663" s="443"/>
      <c r="BT663" s="443"/>
      <c r="BU663" s="13"/>
      <c r="BV663" s="442"/>
      <c r="CA663" s="443"/>
      <c r="CB663" s="443"/>
      <c r="CC663" s="13"/>
      <c r="CD663" s="442"/>
      <c r="CI663" s="443"/>
      <c r="CJ663" s="443"/>
      <c r="CK663" s="13"/>
      <c r="CL663" s="442"/>
      <c r="CQ663" s="443"/>
      <c r="CR663" s="443"/>
      <c r="CS663" s="13"/>
      <c r="CT663" s="442"/>
      <c r="CY663" s="443"/>
      <c r="CZ663" s="443"/>
      <c r="DA663" s="13"/>
      <c r="DB663" s="442"/>
      <c r="DG663" s="443"/>
      <c r="DH663" s="443"/>
      <c r="DI663" s="13"/>
      <c r="DJ663" s="442"/>
      <c r="DO663" s="443"/>
      <c r="DP663" s="443"/>
      <c r="DQ663" s="13"/>
      <c r="DR663" s="442"/>
      <c r="DW663" s="443"/>
      <c r="DX663" s="443"/>
      <c r="DY663" s="13"/>
      <c r="DZ663" s="442"/>
      <c r="EE663" s="443"/>
      <c r="EF663" s="443"/>
      <c r="EG663" s="13"/>
      <c r="EH663" s="442"/>
      <c r="EM663" s="443"/>
      <c r="EN663" s="443"/>
      <c r="EO663" s="13"/>
      <c r="EP663" s="442"/>
      <c r="EU663" s="443"/>
      <c r="EV663" s="443"/>
      <c r="EW663" s="13"/>
      <c r="EX663" s="442"/>
      <c r="FC663" s="443"/>
      <c r="FD663" s="443"/>
      <c r="FE663" s="13"/>
      <c r="FF663" s="442"/>
      <c r="FK663" s="443"/>
      <c r="FL663" s="443"/>
      <c r="FM663" s="13"/>
      <c r="FN663" s="442"/>
    </row>
    <row r="664" spans="2:170" ht="13">
      <c r="B664" s="442"/>
      <c r="G664" s="443"/>
      <c r="H664" s="443"/>
      <c r="I664" s="13"/>
      <c r="J664" s="442"/>
      <c r="O664" s="443"/>
      <c r="P664" s="443"/>
      <c r="Q664" s="13"/>
      <c r="R664" s="442"/>
      <c r="W664" s="443"/>
      <c r="X664" s="443"/>
      <c r="Y664" s="13"/>
      <c r="Z664" s="442"/>
      <c r="AE664" s="443"/>
      <c r="AF664" s="443"/>
      <c r="AG664" s="13"/>
      <c r="AH664" s="442"/>
      <c r="AM664" s="443"/>
      <c r="AN664" s="443"/>
      <c r="AO664" s="13"/>
      <c r="AP664" s="442"/>
      <c r="AU664" s="443"/>
      <c r="AV664" s="443"/>
      <c r="AW664" s="13"/>
      <c r="AX664" s="442"/>
      <c r="BC664" s="443"/>
      <c r="BD664" s="443"/>
      <c r="BE664" s="13"/>
      <c r="BF664" s="442"/>
      <c r="BK664" s="443"/>
      <c r="BL664" s="443"/>
      <c r="BM664" s="13"/>
      <c r="BN664" s="442"/>
      <c r="BS664" s="443"/>
      <c r="BT664" s="443"/>
      <c r="BU664" s="13"/>
      <c r="BV664" s="442"/>
      <c r="CA664" s="443"/>
      <c r="CB664" s="443"/>
      <c r="CC664" s="13"/>
      <c r="CD664" s="442"/>
      <c r="CI664" s="443"/>
      <c r="CJ664" s="443"/>
      <c r="CK664" s="13"/>
      <c r="CL664" s="442"/>
      <c r="CQ664" s="443"/>
      <c r="CR664" s="443"/>
      <c r="CS664" s="13"/>
      <c r="CT664" s="442"/>
      <c r="CY664" s="443"/>
      <c r="CZ664" s="443"/>
      <c r="DA664" s="13"/>
      <c r="DB664" s="442"/>
      <c r="DG664" s="443"/>
      <c r="DH664" s="443"/>
      <c r="DI664" s="13"/>
      <c r="DJ664" s="442"/>
      <c r="DO664" s="443"/>
      <c r="DP664" s="443"/>
      <c r="DQ664" s="13"/>
      <c r="DR664" s="442"/>
      <c r="DW664" s="443"/>
      <c r="DX664" s="443"/>
      <c r="DY664" s="13"/>
      <c r="DZ664" s="442"/>
      <c r="EE664" s="443"/>
      <c r="EF664" s="443"/>
      <c r="EG664" s="13"/>
      <c r="EH664" s="442"/>
      <c r="EM664" s="443"/>
      <c r="EN664" s="443"/>
      <c r="EO664" s="13"/>
      <c r="EP664" s="442"/>
      <c r="EU664" s="443"/>
      <c r="EV664" s="443"/>
      <c r="EW664" s="13"/>
      <c r="EX664" s="442"/>
      <c r="FC664" s="443"/>
      <c r="FD664" s="443"/>
      <c r="FE664" s="13"/>
      <c r="FF664" s="442"/>
      <c r="FK664" s="443"/>
      <c r="FL664" s="443"/>
      <c r="FM664" s="13"/>
      <c r="FN664" s="442"/>
    </row>
    <row r="665" spans="2:170" ht="13">
      <c r="B665" s="442"/>
      <c r="G665" s="443"/>
      <c r="H665" s="443"/>
      <c r="I665" s="13"/>
      <c r="J665" s="442"/>
      <c r="O665" s="443"/>
      <c r="P665" s="443"/>
      <c r="Q665" s="13"/>
      <c r="R665" s="442"/>
      <c r="W665" s="443"/>
      <c r="X665" s="443"/>
      <c r="Y665" s="13"/>
      <c r="Z665" s="442"/>
      <c r="AE665" s="443"/>
      <c r="AF665" s="443"/>
      <c r="AG665" s="13"/>
      <c r="AH665" s="442"/>
      <c r="AM665" s="443"/>
      <c r="AN665" s="443"/>
      <c r="AO665" s="13"/>
      <c r="AP665" s="442"/>
      <c r="AU665" s="443"/>
      <c r="AV665" s="443"/>
      <c r="AW665" s="13"/>
      <c r="AX665" s="442"/>
      <c r="BC665" s="443"/>
      <c r="BD665" s="443"/>
      <c r="BE665" s="13"/>
      <c r="BF665" s="442"/>
      <c r="BK665" s="443"/>
      <c r="BL665" s="443"/>
      <c r="BM665" s="13"/>
      <c r="BN665" s="442"/>
      <c r="BS665" s="443"/>
      <c r="BT665" s="443"/>
      <c r="BU665" s="13"/>
      <c r="BV665" s="442"/>
      <c r="CA665" s="443"/>
      <c r="CB665" s="443"/>
      <c r="CC665" s="13"/>
      <c r="CD665" s="442"/>
      <c r="CI665" s="443"/>
      <c r="CJ665" s="443"/>
      <c r="CK665" s="13"/>
      <c r="CL665" s="442"/>
      <c r="CQ665" s="443"/>
      <c r="CR665" s="443"/>
      <c r="CS665" s="13"/>
      <c r="CT665" s="442"/>
      <c r="CY665" s="443"/>
      <c r="CZ665" s="443"/>
      <c r="DA665" s="13"/>
      <c r="DB665" s="442"/>
      <c r="DG665" s="443"/>
      <c r="DH665" s="443"/>
      <c r="DI665" s="13"/>
      <c r="DJ665" s="442"/>
      <c r="DO665" s="443"/>
      <c r="DP665" s="443"/>
      <c r="DQ665" s="13"/>
      <c r="DR665" s="442"/>
      <c r="DW665" s="443"/>
      <c r="DX665" s="443"/>
      <c r="DY665" s="13"/>
      <c r="DZ665" s="442"/>
      <c r="EE665" s="443"/>
      <c r="EF665" s="443"/>
      <c r="EG665" s="13"/>
      <c r="EH665" s="442"/>
      <c r="EM665" s="443"/>
      <c r="EN665" s="443"/>
      <c r="EO665" s="13"/>
      <c r="EP665" s="442"/>
      <c r="EU665" s="443"/>
      <c r="EV665" s="443"/>
      <c r="EW665" s="13"/>
      <c r="EX665" s="442"/>
      <c r="FC665" s="443"/>
      <c r="FD665" s="443"/>
      <c r="FE665" s="13"/>
      <c r="FF665" s="442"/>
      <c r="FK665" s="443"/>
      <c r="FL665" s="443"/>
      <c r="FM665" s="13"/>
      <c r="FN665" s="442"/>
    </row>
    <row r="666" spans="2:170" ht="13">
      <c r="B666" s="442"/>
      <c r="G666" s="443"/>
      <c r="H666" s="443"/>
      <c r="I666" s="13"/>
      <c r="J666" s="442"/>
      <c r="O666" s="443"/>
      <c r="P666" s="443"/>
      <c r="Q666" s="13"/>
      <c r="R666" s="442"/>
      <c r="W666" s="443"/>
      <c r="X666" s="443"/>
      <c r="Y666" s="13"/>
      <c r="Z666" s="442"/>
      <c r="AE666" s="443"/>
      <c r="AF666" s="443"/>
      <c r="AG666" s="13"/>
      <c r="AH666" s="442"/>
      <c r="AM666" s="443"/>
      <c r="AN666" s="443"/>
      <c r="AO666" s="13"/>
      <c r="AP666" s="442"/>
      <c r="AU666" s="443"/>
      <c r="AV666" s="443"/>
      <c r="AW666" s="13"/>
      <c r="AX666" s="442"/>
      <c r="BC666" s="443"/>
      <c r="BD666" s="443"/>
      <c r="BE666" s="13"/>
      <c r="BF666" s="442"/>
      <c r="BK666" s="443"/>
      <c r="BL666" s="443"/>
      <c r="BM666" s="13"/>
      <c r="BN666" s="442"/>
      <c r="BS666" s="443"/>
      <c r="BT666" s="443"/>
      <c r="BU666" s="13"/>
      <c r="BV666" s="442"/>
      <c r="CA666" s="443"/>
      <c r="CB666" s="443"/>
      <c r="CC666" s="13"/>
      <c r="CD666" s="442"/>
      <c r="CI666" s="443"/>
      <c r="CJ666" s="443"/>
      <c r="CK666" s="13"/>
      <c r="CL666" s="442"/>
      <c r="CQ666" s="443"/>
      <c r="CR666" s="443"/>
      <c r="CS666" s="13"/>
      <c r="CT666" s="442"/>
      <c r="CY666" s="443"/>
      <c r="CZ666" s="443"/>
      <c r="DA666" s="13"/>
      <c r="DB666" s="442"/>
      <c r="DG666" s="443"/>
      <c r="DH666" s="443"/>
      <c r="DI666" s="13"/>
      <c r="DJ666" s="442"/>
      <c r="DO666" s="443"/>
      <c r="DP666" s="443"/>
      <c r="DQ666" s="13"/>
      <c r="DR666" s="442"/>
      <c r="DW666" s="443"/>
      <c r="DX666" s="443"/>
      <c r="DY666" s="13"/>
      <c r="DZ666" s="442"/>
      <c r="EE666" s="443"/>
      <c r="EF666" s="443"/>
      <c r="EG666" s="13"/>
      <c r="EH666" s="442"/>
      <c r="EM666" s="443"/>
      <c r="EN666" s="443"/>
      <c r="EO666" s="13"/>
      <c r="EP666" s="442"/>
      <c r="EU666" s="443"/>
      <c r="EV666" s="443"/>
      <c r="EW666" s="13"/>
      <c r="EX666" s="442"/>
      <c r="FC666" s="443"/>
      <c r="FD666" s="443"/>
      <c r="FE666" s="13"/>
      <c r="FF666" s="442"/>
      <c r="FK666" s="443"/>
      <c r="FL666" s="443"/>
      <c r="FM666" s="13"/>
      <c r="FN666" s="442"/>
    </row>
    <row r="667" spans="2:170" ht="13">
      <c r="B667" s="442"/>
      <c r="G667" s="443"/>
      <c r="H667" s="443"/>
      <c r="I667" s="13"/>
      <c r="J667" s="442"/>
      <c r="O667" s="443"/>
      <c r="P667" s="443"/>
      <c r="Q667" s="13"/>
      <c r="R667" s="442"/>
      <c r="W667" s="443"/>
      <c r="X667" s="443"/>
      <c r="Y667" s="13"/>
      <c r="Z667" s="442"/>
      <c r="AE667" s="443"/>
      <c r="AF667" s="443"/>
      <c r="AG667" s="13"/>
      <c r="AH667" s="442"/>
      <c r="AM667" s="443"/>
      <c r="AN667" s="443"/>
      <c r="AO667" s="13"/>
      <c r="AP667" s="442"/>
      <c r="AU667" s="443"/>
      <c r="AV667" s="443"/>
      <c r="AW667" s="13"/>
      <c r="AX667" s="442"/>
      <c r="BC667" s="443"/>
      <c r="BD667" s="443"/>
      <c r="BE667" s="13"/>
      <c r="BF667" s="442"/>
      <c r="BK667" s="443"/>
      <c r="BL667" s="443"/>
      <c r="BM667" s="13"/>
      <c r="BN667" s="442"/>
      <c r="BS667" s="443"/>
      <c r="BT667" s="443"/>
      <c r="BU667" s="13"/>
      <c r="BV667" s="442"/>
      <c r="CA667" s="443"/>
      <c r="CB667" s="443"/>
      <c r="CC667" s="13"/>
      <c r="CD667" s="442"/>
      <c r="CI667" s="443"/>
      <c r="CJ667" s="443"/>
      <c r="CK667" s="13"/>
      <c r="CL667" s="442"/>
      <c r="CQ667" s="443"/>
      <c r="CR667" s="443"/>
      <c r="CS667" s="13"/>
      <c r="CT667" s="442"/>
      <c r="CY667" s="443"/>
      <c r="CZ667" s="443"/>
      <c r="DA667" s="13"/>
      <c r="DB667" s="442"/>
      <c r="DG667" s="443"/>
      <c r="DH667" s="443"/>
      <c r="DI667" s="13"/>
      <c r="DJ667" s="442"/>
      <c r="DO667" s="443"/>
      <c r="DP667" s="443"/>
      <c r="DQ667" s="13"/>
      <c r="DR667" s="442"/>
      <c r="DW667" s="443"/>
      <c r="DX667" s="443"/>
      <c r="DY667" s="13"/>
      <c r="DZ667" s="442"/>
      <c r="EE667" s="443"/>
      <c r="EF667" s="443"/>
      <c r="EG667" s="13"/>
      <c r="EH667" s="442"/>
      <c r="EM667" s="443"/>
      <c r="EN667" s="443"/>
      <c r="EO667" s="13"/>
      <c r="EP667" s="442"/>
      <c r="EU667" s="443"/>
      <c r="EV667" s="443"/>
      <c r="EW667" s="13"/>
      <c r="EX667" s="442"/>
      <c r="FC667" s="443"/>
      <c r="FD667" s="443"/>
      <c r="FE667" s="13"/>
      <c r="FF667" s="442"/>
      <c r="FK667" s="443"/>
      <c r="FL667" s="443"/>
      <c r="FM667" s="13"/>
      <c r="FN667" s="442"/>
    </row>
    <row r="668" spans="2:170" ht="13">
      <c r="B668" s="442"/>
      <c r="G668" s="443"/>
      <c r="H668" s="443"/>
      <c r="I668" s="13"/>
      <c r="J668" s="442"/>
      <c r="O668" s="443"/>
      <c r="P668" s="443"/>
      <c r="Q668" s="13"/>
      <c r="R668" s="442"/>
      <c r="W668" s="443"/>
      <c r="X668" s="443"/>
      <c r="Y668" s="13"/>
      <c r="Z668" s="442"/>
      <c r="AE668" s="443"/>
      <c r="AF668" s="443"/>
      <c r="AG668" s="13"/>
      <c r="AH668" s="442"/>
      <c r="AM668" s="443"/>
      <c r="AN668" s="443"/>
      <c r="AO668" s="13"/>
      <c r="AP668" s="442"/>
      <c r="AU668" s="443"/>
      <c r="AV668" s="443"/>
      <c r="AW668" s="13"/>
      <c r="AX668" s="442"/>
      <c r="BC668" s="443"/>
      <c r="BD668" s="443"/>
      <c r="BE668" s="13"/>
      <c r="BF668" s="442"/>
      <c r="BK668" s="443"/>
      <c r="BL668" s="443"/>
      <c r="BM668" s="13"/>
      <c r="BN668" s="442"/>
      <c r="BS668" s="443"/>
      <c r="BT668" s="443"/>
      <c r="BU668" s="13"/>
      <c r="BV668" s="442"/>
      <c r="CA668" s="443"/>
      <c r="CB668" s="443"/>
      <c r="CC668" s="13"/>
      <c r="CD668" s="442"/>
      <c r="CI668" s="443"/>
      <c r="CJ668" s="443"/>
      <c r="CK668" s="13"/>
      <c r="CL668" s="442"/>
      <c r="CQ668" s="443"/>
      <c r="CR668" s="443"/>
      <c r="CS668" s="13"/>
      <c r="CT668" s="442"/>
      <c r="CY668" s="443"/>
      <c r="CZ668" s="443"/>
      <c r="DA668" s="13"/>
      <c r="DB668" s="442"/>
      <c r="DG668" s="443"/>
      <c r="DH668" s="443"/>
      <c r="DI668" s="13"/>
      <c r="DJ668" s="442"/>
      <c r="DO668" s="443"/>
      <c r="DP668" s="443"/>
      <c r="DQ668" s="13"/>
      <c r="DR668" s="442"/>
      <c r="DW668" s="443"/>
      <c r="DX668" s="443"/>
      <c r="DY668" s="13"/>
      <c r="DZ668" s="442"/>
      <c r="EE668" s="443"/>
      <c r="EF668" s="443"/>
      <c r="EG668" s="13"/>
      <c r="EH668" s="442"/>
      <c r="EM668" s="443"/>
      <c r="EN668" s="443"/>
      <c r="EO668" s="13"/>
      <c r="EP668" s="442"/>
      <c r="EU668" s="443"/>
      <c r="EV668" s="443"/>
      <c r="EW668" s="13"/>
      <c r="EX668" s="442"/>
      <c r="FC668" s="443"/>
      <c r="FD668" s="443"/>
      <c r="FE668" s="13"/>
      <c r="FF668" s="442"/>
      <c r="FK668" s="443"/>
      <c r="FL668" s="443"/>
      <c r="FM668" s="13"/>
      <c r="FN668" s="442"/>
    </row>
    <row r="669" spans="2:170" ht="13">
      <c r="B669" s="442"/>
      <c r="G669" s="443"/>
      <c r="H669" s="443"/>
      <c r="I669" s="13"/>
      <c r="J669" s="442"/>
      <c r="O669" s="443"/>
      <c r="P669" s="443"/>
      <c r="Q669" s="13"/>
      <c r="R669" s="442"/>
      <c r="W669" s="443"/>
      <c r="X669" s="443"/>
      <c r="Y669" s="13"/>
      <c r="Z669" s="442"/>
      <c r="AE669" s="443"/>
      <c r="AF669" s="443"/>
      <c r="AG669" s="13"/>
      <c r="AH669" s="442"/>
      <c r="AM669" s="443"/>
      <c r="AN669" s="443"/>
      <c r="AO669" s="13"/>
      <c r="AP669" s="442"/>
      <c r="AU669" s="443"/>
      <c r="AV669" s="443"/>
      <c r="AW669" s="13"/>
      <c r="AX669" s="442"/>
      <c r="BC669" s="443"/>
      <c r="BD669" s="443"/>
      <c r="BE669" s="13"/>
      <c r="BF669" s="442"/>
      <c r="BK669" s="443"/>
      <c r="BL669" s="443"/>
      <c r="BM669" s="13"/>
      <c r="BN669" s="442"/>
      <c r="BS669" s="443"/>
      <c r="BT669" s="443"/>
      <c r="BU669" s="13"/>
      <c r="BV669" s="442"/>
      <c r="CA669" s="443"/>
      <c r="CB669" s="443"/>
      <c r="CC669" s="13"/>
      <c r="CD669" s="442"/>
      <c r="CI669" s="443"/>
      <c r="CJ669" s="443"/>
      <c r="CK669" s="13"/>
      <c r="CL669" s="442"/>
      <c r="CQ669" s="443"/>
      <c r="CR669" s="443"/>
      <c r="CS669" s="13"/>
      <c r="CT669" s="442"/>
      <c r="CY669" s="443"/>
      <c r="CZ669" s="443"/>
      <c r="DA669" s="13"/>
      <c r="DB669" s="442"/>
      <c r="DG669" s="443"/>
      <c r="DH669" s="443"/>
      <c r="DI669" s="13"/>
      <c r="DJ669" s="442"/>
      <c r="DO669" s="443"/>
      <c r="DP669" s="443"/>
      <c r="DQ669" s="13"/>
      <c r="DR669" s="442"/>
      <c r="DW669" s="443"/>
      <c r="DX669" s="443"/>
      <c r="DY669" s="13"/>
      <c r="DZ669" s="442"/>
      <c r="EE669" s="443"/>
      <c r="EF669" s="443"/>
      <c r="EG669" s="13"/>
      <c r="EH669" s="442"/>
      <c r="EM669" s="443"/>
      <c r="EN669" s="443"/>
      <c r="EO669" s="13"/>
      <c r="EP669" s="442"/>
      <c r="EU669" s="443"/>
      <c r="EV669" s="443"/>
      <c r="EW669" s="13"/>
      <c r="EX669" s="442"/>
      <c r="FC669" s="443"/>
      <c r="FD669" s="443"/>
      <c r="FE669" s="13"/>
      <c r="FF669" s="442"/>
      <c r="FK669" s="443"/>
      <c r="FL669" s="443"/>
      <c r="FM669" s="13"/>
      <c r="FN669" s="442"/>
    </row>
    <row r="670" spans="2:170" ht="13">
      <c r="B670" s="442"/>
      <c r="G670" s="443"/>
      <c r="H670" s="443"/>
      <c r="I670" s="13"/>
      <c r="J670" s="442"/>
      <c r="O670" s="443"/>
      <c r="P670" s="443"/>
      <c r="Q670" s="13"/>
      <c r="R670" s="442"/>
      <c r="W670" s="443"/>
      <c r="X670" s="443"/>
      <c r="Y670" s="13"/>
      <c r="Z670" s="442"/>
      <c r="AE670" s="443"/>
      <c r="AF670" s="443"/>
      <c r="AG670" s="13"/>
      <c r="AH670" s="442"/>
      <c r="AM670" s="443"/>
      <c r="AN670" s="443"/>
      <c r="AO670" s="13"/>
      <c r="AP670" s="442"/>
      <c r="AU670" s="443"/>
      <c r="AV670" s="443"/>
      <c r="AW670" s="13"/>
      <c r="AX670" s="442"/>
      <c r="BC670" s="443"/>
      <c r="BD670" s="443"/>
      <c r="BE670" s="13"/>
      <c r="BF670" s="442"/>
      <c r="BK670" s="443"/>
      <c r="BL670" s="443"/>
      <c r="BM670" s="13"/>
      <c r="BN670" s="442"/>
      <c r="BS670" s="443"/>
      <c r="BT670" s="443"/>
      <c r="BU670" s="13"/>
      <c r="BV670" s="442"/>
      <c r="CA670" s="443"/>
      <c r="CB670" s="443"/>
      <c r="CC670" s="13"/>
      <c r="CD670" s="442"/>
      <c r="CI670" s="443"/>
      <c r="CJ670" s="443"/>
      <c r="CK670" s="13"/>
      <c r="CL670" s="442"/>
      <c r="CQ670" s="443"/>
      <c r="CR670" s="443"/>
      <c r="CS670" s="13"/>
      <c r="CT670" s="442"/>
      <c r="CY670" s="443"/>
      <c r="CZ670" s="443"/>
      <c r="DA670" s="13"/>
      <c r="DB670" s="442"/>
      <c r="DG670" s="443"/>
      <c r="DH670" s="443"/>
      <c r="DI670" s="13"/>
      <c r="DJ670" s="442"/>
      <c r="DO670" s="443"/>
      <c r="DP670" s="443"/>
      <c r="DQ670" s="13"/>
      <c r="DR670" s="442"/>
      <c r="DW670" s="443"/>
      <c r="DX670" s="443"/>
      <c r="DY670" s="13"/>
      <c r="DZ670" s="442"/>
      <c r="EE670" s="443"/>
      <c r="EF670" s="443"/>
      <c r="EG670" s="13"/>
      <c r="EH670" s="442"/>
      <c r="EM670" s="443"/>
      <c r="EN670" s="443"/>
      <c r="EO670" s="13"/>
      <c r="EP670" s="442"/>
      <c r="EU670" s="443"/>
      <c r="EV670" s="443"/>
      <c r="EW670" s="13"/>
      <c r="EX670" s="442"/>
      <c r="FC670" s="443"/>
      <c r="FD670" s="443"/>
      <c r="FE670" s="13"/>
      <c r="FF670" s="442"/>
      <c r="FK670" s="443"/>
      <c r="FL670" s="443"/>
      <c r="FM670" s="13"/>
      <c r="FN670" s="442"/>
    </row>
    <row r="671" spans="2:170" ht="13">
      <c r="B671" s="442"/>
      <c r="G671" s="443"/>
      <c r="H671" s="443"/>
      <c r="I671" s="13"/>
      <c r="J671" s="442"/>
      <c r="O671" s="443"/>
      <c r="P671" s="443"/>
      <c r="Q671" s="13"/>
      <c r="R671" s="442"/>
      <c r="W671" s="443"/>
      <c r="X671" s="443"/>
      <c r="Y671" s="13"/>
      <c r="Z671" s="442"/>
      <c r="AE671" s="443"/>
      <c r="AF671" s="443"/>
      <c r="AG671" s="13"/>
      <c r="AH671" s="442"/>
      <c r="AM671" s="443"/>
      <c r="AN671" s="443"/>
      <c r="AO671" s="13"/>
      <c r="AP671" s="442"/>
      <c r="AU671" s="443"/>
      <c r="AV671" s="443"/>
      <c r="AW671" s="13"/>
      <c r="AX671" s="442"/>
      <c r="BC671" s="443"/>
      <c r="BD671" s="443"/>
      <c r="BE671" s="13"/>
      <c r="BF671" s="442"/>
      <c r="BK671" s="443"/>
      <c r="BL671" s="443"/>
      <c r="BM671" s="13"/>
      <c r="BN671" s="442"/>
      <c r="BS671" s="443"/>
      <c r="BT671" s="443"/>
      <c r="BU671" s="13"/>
      <c r="BV671" s="442"/>
      <c r="CA671" s="443"/>
      <c r="CB671" s="443"/>
      <c r="CC671" s="13"/>
      <c r="CD671" s="442"/>
      <c r="CI671" s="443"/>
      <c r="CJ671" s="443"/>
      <c r="CK671" s="13"/>
      <c r="CL671" s="442"/>
      <c r="CQ671" s="443"/>
      <c r="CR671" s="443"/>
      <c r="CS671" s="13"/>
      <c r="CT671" s="442"/>
      <c r="CY671" s="443"/>
      <c r="CZ671" s="443"/>
      <c r="DA671" s="13"/>
      <c r="DB671" s="442"/>
      <c r="DG671" s="443"/>
      <c r="DH671" s="443"/>
      <c r="DI671" s="13"/>
      <c r="DJ671" s="442"/>
      <c r="DO671" s="443"/>
      <c r="DP671" s="443"/>
      <c r="DQ671" s="13"/>
      <c r="DR671" s="442"/>
      <c r="DW671" s="443"/>
      <c r="DX671" s="443"/>
      <c r="DY671" s="13"/>
      <c r="DZ671" s="442"/>
      <c r="EE671" s="443"/>
      <c r="EF671" s="443"/>
      <c r="EG671" s="13"/>
      <c r="EH671" s="442"/>
      <c r="EM671" s="443"/>
      <c r="EN671" s="443"/>
      <c r="EO671" s="13"/>
      <c r="EP671" s="442"/>
      <c r="EU671" s="443"/>
      <c r="EV671" s="443"/>
      <c r="EW671" s="13"/>
      <c r="EX671" s="442"/>
      <c r="FC671" s="443"/>
      <c r="FD671" s="443"/>
      <c r="FE671" s="13"/>
      <c r="FF671" s="442"/>
      <c r="FK671" s="443"/>
      <c r="FL671" s="443"/>
      <c r="FM671" s="13"/>
      <c r="FN671" s="442"/>
    </row>
    <row r="672" spans="2:170" ht="13">
      <c r="B672" s="442"/>
      <c r="G672" s="443"/>
      <c r="H672" s="443"/>
      <c r="I672" s="13"/>
      <c r="J672" s="442"/>
      <c r="O672" s="443"/>
      <c r="P672" s="443"/>
      <c r="Q672" s="13"/>
      <c r="R672" s="442"/>
      <c r="W672" s="443"/>
      <c r="X672" s="443"/>
      <c r="Y672" s="13"/>
      <c r="Z672" s="442"/>
      <c r="AE672" s="443"/>
      <c r="AF672" s="443"/>
      <c r="AG672" s="13"/>
      <c r="AH672" s="442"/>
      <c r="AM672" s="443"/>
      <c r="AN672" s="443"/>
      <c r="AO672" s="13"/>
      <c r="AP672" s="442"/>
      <c r="AU672" s="443"/>
      <c r="AV672" s="443"/>
      <c r="AW672" s="13"/>
      <c r="AX672" s="442"/>
      <c r="BC672" s="443"/>
      <c r="BD672" s="443"/>
      <c r="BE672" s="13"/>
      <c r="BF672" s="442"/>
      <c r="BK672" s="443"/>
      <c r="BL672" s="443"/>
      <c r="BM672" s="13"/>
      <c r="BN672" s="442"/>
      <c r="BS672" s="443"/>
      <c r="BT672" s="443"/>
      <c r="BU672" s="13"/>
      <c r="BV672" s="442"/>
      <c r="CA672" s="443"/>
      <c r="CB672" s="443"/>
      <c r="CC672" s="13"/>
      <c r="CD672" s="442"/>
      <c r="CI672" s="443"/>
      <c r="CJ672" s="443"/>
      <c r="CK672" s="13"/>
      <c r="CL672" s="442"/>
      <c r="CQ672" s="443"/>
      <c r="CR672" s="443"/>
      <c r="CS672" s="13"/>
      <c r="CT672" s="442"/>
      <c r="CY672" s="443"/>
      <c r="CZ672" s="443"/>
      <c r="DA672" s="13"/>
      <c r="DB672" s="442"/>
      <c r="DG672" s="443"/>
      <c r="DH672" s="443"/>
      <c r="DI672" s="13"/>
      <c r="DJ672" s="442"/>
      <c r="DO672" s="443"/>
      <c r="DP672" s="443"/>
      <c r="DQ672" s="13"/>
      <c r="DR672" s="442"/>
      <c r="DW672" s="443"/>
      <c r="DX672" s="443"/>
      <c r="DY672" s="13"/>
      <c r="DZ672" s="442"/>
      <c r="EE672" s="443"/>
      <c r="EF672" s="443"/>
      <c r="EG672" s="13"/>
      <c r="EH672" s="442"/>
      <c r="EM672" s="443"/>
      <c r="EN672" s="443"/>
      <c r="EO672" s="13"/>
      <c r="EP672" s="442"/>
      <c r="EU672" s="443"/>
      <c r="EV672" s="443"/>
      <c r="EW672" s="13"/>
      <c r="EX672" s="442"/>
      <c r="FC672" s="443"/>
      <c r="FD672" s="443"/>
      <c r="FE672" s="13"/>
      <c r="FF672" s="442"/>
      <c r="FK672" s="443"/>
      <c r="FL672" s="443"/>
      <c r="FM672" s="13"/>
      <c r="FN672" s="442"/>
    </row>
    <row r="673" spans="2:170" ht="13">
      <c r="B673" s="442"/>
      <c r="G673" s="443"/>
      <c r="H673" s="443"/>
      <c r="I673" s="13"/>
      <c r="J673" s="442"/>
      <c r="O673" s="443"/>
      <c r="P673" s="443"/>
      <c r="Q673" s="13"/>
      <c r="R673" s="442"/>
      <c r="W673" s="443"/>
      <c r="X673" s="443"/>
      <c r="Y673" s="13"/>
      <c r="Z673" s="442"/>
      <c r="AE673" s="443"/>
      <c r="AF673" s="443"/>
      <c r="AG673" s="13"/>
      <c r="AH673" s="442"/>
      <c r="AM673" s="443"/>
      <c r="AN673" s="443"/>
      <c r="AO673" s="13"/>
      <c r="AP673" s="442"/>
      <c r="AU673" s="443"/>
      <c r="AV673" s="443"/>
      <c r="AW673" s="13"/>
      <c r="AX673" s="442"/>
      <c r="BC673" s="443"/>
      <c r="BD673" s="443"/>
      <c r="BE673" s="13"/>
      <c r="BF673" s="442"/>
      <c r="BK673" s="443"/>
      <c r="BL673" s="443"/>
      <c r="BM673" s="13"/>
      <c r="BN673" s="442"/>
      <c r="BS673" s="443"/>
      <c r="BT673" s="443"/>
      <c r="BU673" s="13"/>
      <c r="BV673" s="442"/>
      <c r="CA673" s="443"/>
      <c r="CB673" s="443"/>
      <c r="CC673" s="13"/>
      <c r="CD673" s="442"/>
      <c r="CI673" s="443"/>
      <c r="CJ673" s="443"/>
      <c r="CK673" s="13"/>
      <c r="CL673" s="442"/>
      <c r="CQ673" s="443"/>
      <c r="CR673" s="443"/>
      <c r="CS673" s="13"/>
      <c r="CT673" s="442"/>
      <c r="CY673" s="443"/>
      <c r="CZ673" s="443"/>
      <c r="DA673" s="13"/>
      <c r="DB673" s="442"/>
      <c r="DG673" s="443"/>
      <c r="DH673" s="443"/>
      <c r="DI673" s="13"/>
      <c r="DJ673" s="442"/>
      <c r="DO673" s="443"/>
      <c r="DP673" s="443"/>
      <c r="DQ673" s="13"/>
      <c r="DR673" s="442"/>
      <c r="DW673" s="443"/>
      <c r="DX673" s="443"/>
      <c r="DY673" s="13"/>
      <c r="DZ673" s="442"/>
      <c r="EE673" s="443"/>
      <c r="EF673" s="443"/>
      <c r="EG673" s="13"/>
      <c r="EH673" s="442"/>
      <c r="EM673" s="443"/>
      <c r="EN673" s="443"/>
      <c r="EO673" s="13"/>
      <c r="EP673" s="442"/>
      <c r="EU673" s="443"/>
      <c r="EV673" s="443"/>
      <c r="EW673" s="13"/>
      <c r="EX673" s="442"/>
      <c r="FC673" s="443"/>
      <c r="FD673" s="443"/>
      <c r="FE673" s="13"/>
      <c r="FF673" s="442"/>
      <c r="FK673" s="443"/>
      <c r="FL673" s="443"/>
      <c r="FM673" s="13"/>
      <c r="FN673" s="442"/>
    </row>
    <row r="674" spans="2:170" ht="13">
      <c r="B674" s="442"/>
      <c r="G674" s="443"/>
      <c r="H674" s="443"/>
      <c r="I674" s="13"/>
      <c r="J674" s="442"/>
      <c r="O674" s="443"/>
      <c r="P674" s="443"/>
      <c r="Q674" s="13"/>
      <c r="R674" s="442"/>
      <c r="W674" s="443"/>
      <c r="X674" s="443"/>
      <c r="Y674" s="13"/>
      <c r="Z674" s="442"/>
      <c r="AE674" s="443"/>
      <c r="AF674" s="443"/>
      <c r="AG674" s="13"/>
      <c r="AH674" s="442"/>
      <c r="AM674" s="443"/>
      <c r="AN674" s="443"/>
      <c r="AO674" s="13"/>
      <c r="AP674" s="442"/>
      <c r="AU674" s="443"/>
      <c r="AV674" s="443"/>
      <c r="AW674" s="13"/>
      <c r="AX674" s="442"/>
      <c r="BC674" s="443"/>
      <c r="BD674" s="443"/>
      <c r="BE674" s="13"/>
      <c r="BF674" s="442"/>
      <c r="BK674" s="443"/>
      <c r="BL674" s="443"/>
      <c r="BM674" s="13"/>
      <c r="BN674" s="442"/>
      <c r="BS674" s="443"/>
      <c r="BT674" s="443"/>
      <c r="BU674" s="13"/>
      <c r="BV674" s="442"/>
      <c r="CA674" s="443"/>
      <c r="CB674" s="443"/>
      <c r="CC674" s="13"/>
      <c r="CD674" s="442"/>
      <c r="CI674" s="443"/>
      <c r="CJ674" s="443"/>
      <c r="CK674" s="13"/>
      <c r="CL674" s="442"/>
      <c r="CQ674" s="443"/>
      <c r="CR674" s="443"/>
      <c r="CS674" s="13"/>
      <c r="CT674" s="442"/>
      <c r="CY674" s="443"/>
      <c r="CZ674" s="443"/>
      <c r="DA674" s="13"/>
      <c r="DB674" s="442"/>
      <c r="DG674" s="443"/>
      <c r="DH674" s="443"/>
      <c r="DI674" s="13"/>
      <c r="DJ674" s="442"/>
      <c r="DO674" s="443"/>
      <c r="DP674" s="443"/>
      <c r="DQ674" s="13"/>
      <c r="DR674" s="442"/>
      <c r="DW674" s="443"/>
      <c r="DX674" s="443"/>
      <c r="DY674" s="13"/>
      <c r="DZ674" s="442"/>
      <c r="EE674" s="443"/>
      <c r="EF674" s="443"/>
      <c r="EG674" s="13"/>
      <c r="EH674" s="442"/>
      <c r="EM674" s="443"/>
      <c r="EN674" s="443"/>
      <c r="EO674" s="13"/>
      <c r="EP674" s="442"/>
      <c r="EU674" s="443"/>
      <c r="EV674" s="443"/>
      <c r="EW674" s="13"/>
      <c r="EX674" s="442"/>
      <c r="FC674" s="443"/>
      <c r="FD674" s="443"/>
      <c r="FE674" s="13"/>
      <c r="FF674" s="442"/>
      <c r="FK674" s="443"/>
      <c r="FL674" s="443"/>
      <c r="FM674" s="13"/>
      <c r="FN674" s="442"/>
    </row>
    <row r="675" spans="2:170" ht="13">
      <c r="B675" s="442"/>
      <c r="G675" s="443"/>
      <c r="H675" s="443"/>
      <c r="I675" s="13"/>
      <c r="J675" s="442"/>
      <c r="O675" s="443"/>
      <c r="P675" s="443"/>
      <c r="Q675" s="13"/>
      <c r="R675" s="442"/>
      <c r="W675" s="443"/>
      <c r="X675" s="443"/>
      <c r="Y675" s="13"/>
      <c r="Z675" s="442"/>
      <c r="AE675" s="443"/>
      <c r="AF675" s="443"/>
      <c r="AG675" s="13"/>
      <c r="AH675" s="442"/>
      <c r="AM675" s="443"/>
      <c r="AN675" s="443"/>
      <c r="AO675" s="13"/>
      <c r="AP675" s="442"/>
      <c r="AU675" s="443"/>
      <c r="AV675" s="443"/>
      <c r="AW675" s="13"/>
      <c r="AX675" s="442"/>
      <c r="BC675" s="443"/>
      <c r="BD675" s="443"/>
      <c r="BE675" s="13"/>
      <c r="BF675" s="442"/>
      <c r="BK675" s="443"/>
      <c r="BL675" s="443"/>
      <c r="BM675" s="13"/>
      <c r="BN675" s="442"/>
      <c r="BS675" s="443"/>
      <c r="BT675" s="443"/>
      <c r="BU675" s="13"/>
      <c r="BV675" s="442"/>
      <c r="CA675" s="443"/>
      <c r="CB675" s="443"/>
      <c r="CC675" s="13"/>
      <c r="CD675" s="442"/>
      <c r="CI675" s="443"/>
      <c r="CJ675" s="443"/>
      <c r="CK675" s="13"/>
      <c r="CL675" s="442"/>
      <c r="CQ675" s="443"/>
      <c r="CR675" s="443"/>
      <c r="CS675" s="13"/>
      <c r="CT675" s="442"/>
      <c r="CY675" s="443"/>
      <c r="CZ675" s="443"/>
      <c r="DA675" s="13"/>
      <c r="DB675" s="442"/>
      <c r="DG675" s="443"/>
      <c r="DH675" s="443"/>
      <c r="DI675" s="13"/>
      <c r="DJ675" s="442"/>
      <c r="DO675" s="443"/>
      <c r="DP675" s="443"/>
      <c r="DQ675" s="13"/>
      <c r="DR675" s="442"/>
      <c r="DW675" s="443"/>
      <c r="DX675" s="443"/>
      <c r="DY675" s="13"/>
      <c r="DZ675" s="442"/>
      <c r="EE675" s="443"/>
      <c r="EF675" s="443"/>
      <c r="EG675" s="13"/>
      <c r="EH675" s="442"/>
      <c r="EM675" s="443"/>
      <c r="EN675" s="443"/>
      <c r="EO675" s="13"/>
      <c r="EP675" s="442"/>
      <c r="EU675" s="443"/>
      <c r="EV675" s="443"/>
      <c r="EW675" s="13"/>
      <c r="EX675" s="442"/>
      <c r="FC675" s="443"/>
      <c r="FD675" s="443"/>
      <c r="FE675" s="13"/>
      <c r="FF675" s="442"/>
      <c r="FK675" s="443"/>
      <c r="FL675" s="443"/>
      <c r="FM675" s="13"/>
      <c r="FN675" s="442"/>
    </row>
    <row r="676" spans="2:170" ht="13">
      <c r="B676" s="442"/>
      <c r="G676" s="443"/>
      <c r="H676" s="443"/>
      <c r="I676" s="13"/>
      <c r="J676" s="442"/>
      <c r="O676" s="443"/>
      <c r="P676" s="443"/>
      <c r="Q676" s="13"/>
      <c r="R676" s="442"/>
      <c r="W676" s="443"/>
      <c r="X676" s="443"/>
      <c r="Y676" s="13"/>
      <c r="Z676" s="442"/>
      <c r="AE676" s="443"/>
      <c r="AF676" s="443"/>
      <c r="AG676" s="13"/>
      <c r="AH676" s="442"/>
      <c r="AM676" s="443"/>
      <c r="AN676" s="443"/>
      <c r="AO676" s="13"/>
      <c r="AP676" s="442"/>
      <c r="AU676" s="443"/>
      <c r="AV676" s="443"/>
      <c r="AW676" s="13"/>
      <c r="AX676" s="442"/>
      <c r="BC676" s="443"/>
      <c r="BD676" s="443"/>
      <c r="BE676" s="13"/>
      <c r="BF676" s="442"/>
      <c r="BK676" s="443"/>
      <c r="BL676" s="443"/>
      <c r="BM676" s="13"/>
      <c r="BN676" s="442"/>
      <c r="BS676" s="443"/>
      <c r="BT676" s="443"/>
      <c r="BU676" s="13"/>
      <c r="BV676" s="442"/>
      <c r="CA676" s="443"/>
      <c r="CB676" s="443"/>
      <c r="CC676" s="13"/>
      <c r="CD676" s="442"/>
      <c r="CI676" s="443"/>
      <c r="CJ676" s="443"/>
      <c r="CK676" s="13"/>
      <c r="CL676" s="442"/>
      <c r="CQ676" s="443"/>
      <c r="CR676" s="443"/>
      <c r="CS676" s="13"/>
      <c r="CT676" s="442"/>
      <c r="CY676" s="443"/>
      <c r="CZ676" s="443"/>
      <c r="DA676" s="13"/>
      <c r="DB676" s="442"/>
      <c r="DG676" s="443"/>
      <c r="DH676" s="443"/>
      <c r="DI676" s="13"/>
      <c r="DJ676" s="442"/>
      <c r="DO676" s="443"/>
      <c r="DP676" s="443"/>
      <c r="DQ676" s="13"/>
      <c r="DR676" s="442"/>
      <c r="DW676" s="443"/>
      <c r="DX676" s="443"/>
      <c r="DY676" s="13"/>
      <c r="DZ676" s="442"/>
      <c r="EE676" s="443"/>
      <c r="EF676" s="443"/>
      <c r="EG676" s="13"/>
      <c r="EH676" s="442"/>
      <c r="EM676" s="443"/>
      <c r="EN676" s="443"/>
      <c r="EO676" s="13"/>
      <c r="EP676" s="442"/>
      <c r="EU676" s="443"/>
      <c r="EV676" s="443"/>
      <c r="EW676" s="13"/>
      <c r="EX676" s="442"/>
      <c r="FC676" s="443"/>
      <c r="FD676" s="443"/>
      <c r="FE676" s="13"/>
      <c r="FF676" s="442"/>
      <c r="FK676" s="443"/>
      <c r="FL676" s="443"/>
      <c r="FM676" s="13"/>
      <c r="FN676" s="442"/>
    </row>
    <row r="677" spans="2:170" ht="13">
      <c r="B677" s="442"/>
      <c r="G677" s="443"/>
      <c r="H677" s="443"/>
      <c r="I677" s="13"/>
      <c r="J677" s="442"/>
      <c r="O677" s="443"/>
      <c r="P677" s="443"/>
      <c r="Q677" s="13"/>
      <c r="R677" s="442"/>
      <c r="W677" s="443"/>
      <c r="X677" s="443"/>
      <c r="Y677" s="13"/>
      <c r="Z677" s="442"/>
      <c r="AE677" s="443"/>
      <c r="AF677" s="443"/>
      <c r="AG677" s="13"/>
      <c r="AH677" s="442"/>
      <c r="AM677" s="443"/>
      <c r="AN677" s="443"/>
      <c r="AO677" s="13"/>
      <c r="AP677" s="442"/>
      <c r="AU677" s="443"/>
      <c r="AV677" s="443"/>
      <c r="AW677" s="13"/>
      <c r="AX677" s="442"/>
      <c r="BC677" s="443"/>
      <c r="BD677" s="443"/>
      <c r="BE677" s="13"/>
      <c r="BF677" s="442"/>
      <c r="BK677" s="443"/>
      <c r="BL677" s="443"/>
      <c r="BM677" s="13"/>
      <c r="BN677" s="442"/>
      <c r="BS677" s="443"/>
      <c r="BT677" s="443"/>
      <c r="BU677" s="13"/>
      <c r="BV677" s="442"/>
      <c r="CA677" s="443"/>
      <c r="CB677" s="443"/>
      <c r="CC677" s="13"/>
      <c r="CD677" s="442"/>
      <c r="CI677" s="443"/>
      <c r="CJ677" s="443"/>
      <c r="CK677" s="13"/>
      <c r="CL677" s="442"/>
      <c r="CQ677" s="443"/>
      <c r="CR677" s="443"/>
      <c r="CS677" s="13"/>
      <c r="CT677" s="442"/>
      <c r="CY677" s="443"/>
      <c r="CZ677" s="443"/>
      <c r="DA677" s="13"/>
      <c r="DB677" s="442"/>
      <c r="DG677" s="443"/>
      <c r="DH677" s="443"/>
      <c r="DI677" s="13"/>
      <c r="DJ677" s="442"/>
      <c r="DO677" s="443"/>
      <c r="DP677" s="443"/>
      <c r="DQ677" s="13"/>
      <c r="DR677" s="442"/>
      <c r="DW677" s="443"/>
      <c r="DX677" s="443"/>
      <c r="DY677" s="13"/>
      <c r="DZ677" s="442"/>
      <c r="EE677" s="443"/>
      <c r="EF677" s="443"/>
      <c r="EG677" s="13"/>
      <c r="EH677" s="442"/>
      <c r="EM677" s="443"/>
      <c r="EN677" s="443"/>
      <c r="EO677" s="13"/>
      <c r="EP677" s="442"/>
      <c r="EU677" s="443"/>
      <c r="EV677" s="443"/>
      <c r="EW677" s="13"/>
      <c r="EX677" s="442"/>
      <c r="FC677" s="443"/>
      <c r="FD677" s="443"/>
      <c r="FE677" s="13"/>
      <c r="FF677" s="442"/>
      <c r="FK677" s="443"/>
      <c r="FL677" s="443"/>
      <c r="FM677" s="13"/>
      <c r="FN677" s="442"/>
    </row>
    <row r="678" spans="2:170" ht="13">
      <c r="B678" s="442"/>
      <c r="G678" s="443"/>
      <c r="H678" s="443"/>
      <c r="I678" s="13"/>
      <c r="J678" s="442"/>
      <c r="O678" s="443"/>
      <c r="P678" s="443"/>
      <c r="Q678" s="13"/>
      <c r="R678" s="442"/>
      <c r="W678" s="443"/>
      <c r="X678" s="443"/>
      <c r="Y678" s="13"/>
      <c r="Z678" s="442"/>
      <c r="AE678" s="443"/>
      <c r="AF678" s="443"/>
      <c r="AG678" s="13"/>
      <c r="AH678" s="442"/>
      <c r="AM678" s="443"/>
      <c r="AN678" s="443"/>
      <c r="AO678" s="13"/>
      <c r="AP678" s="442"/>
      <c r="AU678" s="443"/>
      <c r="AV678" s="443"/>
      <c r="AW678" s="13"/>
      <c r="AX678" s="442"/>
      <c r="BC678" s="443"/>
      <c r="BD678" s="443"/>
      <c r="BE678" s="13"/>
      <c r="BF678" s="442"/>
      <c r="BK678" s="443"/>
      <c r="BL678" s="443"/>
      <c r="BM678" s="13"/>
      <c r="BN678" s="442"/>
      <c r="BS678" s="443"/>
      <c r="BT678" s="443"/>
      <c r="BU678" s="13"/>
      <c r="BV678" s="442"/>
      <c r="CA678" s="443"/>
      <c r="CB678" s="443"/>
      <c r="CC678" s="13"/>
      <c r="CD678" s="442"/>
      <c r="CI678" s="443"/>
      <c r="CJ678" s="443"/>
      <c r="CK678" s="13"/>
      <c r="CL678" s="442"/>
      <c r="CQ678" s="443"/>
      <c r="CR678" s="443"/>
      <c r="CS678" s="13"/>
      <c r="CT678" s="442"/>
      <c r="CY678" s="443"/>
      <c r="CZ678" s="443"/>
      <c r="DA678" s="13"/>
      <c r="DB678" s="442"/>
      <c r="DG678" s="443"/>
      <c r="DH678" s="443"/>
      <c r="DI678" s="13"/>
      <c r="DJ678" s="442"/>
      <c r="DO678" s="443"/>
      <c r="DP678" s="443"/>
      <c r="DQ678" s="13"/>
      <c r="DR678" s="442"/>
      <c r="DW678" s="443"/>
      <c r="DX678" s="443"/>
      <c r="DY678" s="13"/>
      <c r="DZ678" s="442"/>
      <c r="EE678" s="443"/>
      <c r="EF678" s="443"/>
      <c r="EG678" s="13"/>
      <c r="EH678" s="442"/>
      <c r="EM678" s="443"/>
      <c r="EN678" s="443"/>
      <c r="EO678" s="13"/>
      <c r="EP678" s="442"/>
      <c r="EU678" s="443"/>
      <c r="EV678" s="443"/>
      <c r="EW678" s="13"/>
      <c r="EX678" s="442"/>
      <c r="FC678" s="443"/>
      <c r="FD678" s="443"/>
      <c r="FE678" s="13"/>
      <c r="FF678" s="442"/>
      <c r="FK678" s="443"/>
      <c r="FL678" s="443"/>
      <c r="FM678" s="13"/>
      <c r="FN678" s="442"/>
    </row>
    <row r="679" spans="2:170" ht="13">
      <c r="B679" s="442"/>
      <c r="G679" s="443"/>
      <c r="H679" s="443"/>
      <c r="I679" s="13"/>
      <c r="J679" s="442"/>
      <c r="O679" s="443"/>
      <c r="P679" s="443"/>
      <c r="Q679" s="13"/>
      <c r="R679" s="442"/>
      <c r="W679" s="443"/>
      <c r="X679" s="443"/>
      <c r="Y679" s="13"/>
      <c r="Z679" s="442"/>
      <c r="AE679" s="443"/>
      <c r="AF679" s="443"/>
      <c r="AG679" s="13"/>
      <c r="AH679" s="442"/>
      <c r="AM679" s="443"/>
      <c r="AN679" s="443"/>
      <c r="AO679" s="13"/>
      <c r="AP679" s="442"/>
      <c r="AU679" s="443"/>
      <c r="AV679" s="443"/>
      <c r="AW679" s="13"/>
      <c r="AX679" s="442"/>
      <c r="BC679" s="443"/>
      <c r="BD679" s="443"/>
      <c r="BE679" s="13"/>
      <c r="BF679" s="442"/>
      <c r="BK679" s="443"/>
      <c r="BL679" s="443"/>
      <c r="BM679" s="13"/>
      <c r="BN679" s="442"/>
      <c r="BS679" s="443"/>
      <c r="BT679" s="443"/>
      <c r="BU679" s="13"/>
      <c r="BV679" s="442"/>
      <c r="CA679" s="443"/>
      <c r="CB679" s="443"/>
      <c r="CC679" s="13"/>
      <c r="CD679" s="442"/>
      <c r="CI679" s="443"/>
      <c r="CJ679" s="443"/>
      <c r="CK679" s="13"/>
      <c r="CL679" s="442"/>
      <c r="CQ679" s="443"/>
      <c r="CR679" s="443"/>
      <c r="CS679" s="13"/>
      <c r="CT679" s="442"/>
      <c r="CY679" s="443"/>
      <c r="CZ679" s="443"/>
      <c r="DA679" s="13"/>
      <c r="DB679" s="442"/>
      <c r="DG679" s="443"/>
      <c r="DH679" s="443"/>
      <c r="DI679" s="13"/>
      <c r="DJ679" s="442"/>
      <c r="DO679" s="443"/>
      <c r="DP679" s="443"/>
      <c r="DQ679" s="13"/>
      <c r="DR679" s="442"/>
      <c r="DW679" s="443"/>
      <c r="DX679" s="443"/>
      <c r="DY679" s="13"/>
      <c r="DZ679" s="442"/>
      <c r="EE679" s="443"/>
      <c r="EF679" s="443"/>
      <c r="EG679" s="13"/>
      <c r="EH679" s="442"/>
      <c r="EM679" s="443"/>
      <c r="EN679" s="443"/>
      <c r="EO679" s="13"/>
      <c r="EP679" s="442"/>
      <c r="EU679" s="443"/>
      <c r="EV679" s="443"/>
      <c r="EW679" s="13"/>
      <c r="EX679" s="442"/>
      <c r="FC679" s="443"/>
      <c r="FD679" s="443"/>
      <c r="FE679" s="13"/>
      <c r="FF679" s="442"/>
      <c r="FK679" s="443"/>
      <c r="FL679" s="443"/>
      <c r="FM679" s="13"/>
      <c r="FN679" s="442"/>
    </row>
    <row r="680" spans="2:170" ht="13">
      <c r="B680" s="442"/>
      <c r="G680" s="443"/>
      <c r="H680" s="443"/>
      <c r="I680" s="13"/>
      <c r="J680" s="442"/>
      <c r="O680" s="443"/>
      <c r="P680" s="443"/>
      <c r="Q680" s="13"/>
      <c r="R680" s="442"/>
      <c r="W680" s="443"/>
      <c r="X680" s="443"/>
      <c r="Y680" s="13"/>
      <c r="Z680" s="442"/>
      <c r="AE680" s="443"/>
      <c r="AF680" s="443"/>
      <c r="AG680" s="13"/>
      <c r="AH680" s="442"/>
      <c r="AM680" s="443"/>
      <c r="AN680" s="443"/>
      <c r="AO680" s="13"/>
      <c r="AP680" s="442"/>
      <c r="AU680" s="443"/>
      <c r="AV680" s="443"/>
      <c r="AW680" s="13"/>
      <c r="AX680" s="442"/>
      <c r="BC680" s="443"/>
      <c r="BD680" s="443"/>
      <c r="BE680" s="13"/>
      <c r="BF680" s="442"/>
      <c r="BK680" s="443"/>
      <c r="BL680" s="443"/>
      <c r="BM680" s="13"/>
      <c r="BN680" s="442"/>
      <c r="BS680" s="443"/>
      <c r="BT680" s="443"/>
      <c r="BU680" s="13"/>
      <c r="BV680" s="442"/>
      <c r="CA680" s="443"/>
      <c r="CB680" s="443"/>
      <c r="CC680" s="13"/>
      <c r="CD680" s="442"/>
      <c r="CI680" s="443"/>
      <c r="CJ680" s="443"/>
      <c r="CK680" s="13"/>
      <c r="CL680" s="442"/>
      <c r="CQ680" s="443"/>
      <c r="CR680" s="443"/>
      <c r="CS680" s="13"/>
      <c r="CT680" s="442"/>
      <c r="CY680" s="443"/>
      <c r="CZ680" s="443"/>
      <c r="DA680" s="13"/>
      <c r="DB680" s="442"/>
      <c r="DG680" s="443"/>
      <c r="DH680" s="443"/>
      <c r="DI680" s="13"/>
      <c r="DJ680" s="442"/>
      <c r="DO680" s="443"/>
      <c r="DP680" s="443"/>
      <c r="DQ680" s="13"/>
      <c r="DR680" s="442"/>
      <c r="DW680" s="443"/>
      <c r="DX680" s="443"/>
      <c r="DY680" s="13"/>
      <c r="DZ680" s="442"/>
      <c r="EE680" s="443"/>
      <c r="EF680" s="443"/>
      <c r="EG680" s="13"/>
      <c r="EH680" s="442"/>
      <c r="EM680" s="443"/>
      <c r="EN680" s="443"/>
      <c r="EO680" s="13"/>
      <c r="EP680" s="442"/>
      <c r="EU680" s="443"/>
      <c r="EV680" s="443"/>
      <c r="EW680" s="13"/>
      <c r="EX680" s="442"/>
      <c r="FC680" s="443"/>
      <c r="FD680" s="443"/>
      <c r="FE680" s="13"/>
      <c r="FF680" s="442"/>
      <c r="FK680" s="443"/>
      <c r="FL680" s="443"/>
      <c r="FM680" s="13"/>
      <c r="FN680" s="442"/>
    </row>
    <row r="681" spans="2:170" ht="13">
      <c r="B681" s="442"/>
      <c r="G681" s="443"/>
      <c r="H681" s="443"/>
      <c r="I681" s="13"/>
      <c r="J681" s="442"/>
      <c r="O681" s="443"/>
      <c r="P681" s="443"/>
      <c r="Q681" s="13"/>
      <c r="R681" s="442"/>
      <c r="W681" s="443"/>
      <c r="X681" s="443"/>
      <c r="Y681" s="13"/>
      <c r="Z681" s="442"/>
      <c r="AE681" s="443"/>
      <c r="AF681" s="443"/>
      <c r="AG681" s="13"/>
      <c r="AH681" s="442"/>
      <c r="AM681" s="443"/>
      <c r="AN681" s="443"/>
      <c r="AO681" s="13"/>
      <c r="AP681" s="442"/>
      <c r="AU681" s="443"/>
      <c r="AV681" s="443"/>
      <c r="AW681" s="13"/>
      <c r="AX681" s="442"/>
      <c r="BC681" s="443"/>
      <c r="BD681" s="443"/>
      <c r="BE681" s="13"/>
      <c r="BF681" s="442"/>
      <c r="BK681" s="443"/>
      <c r="BL681" s="443"/>
      <c r="BM681" s="13"/>
      <c r="BN681" s="442"/>
      <c r="BS681" s="443"/>
      <c r="BT681" s="443"/>
      <c r="BU681" s="13"/>
      <c r="BV681" s="442"/>
      <c r="CA681" s="443"/>
      <c r="CB681" s="443"/>
      <c r="CC681" s="13"/>
      <c r="CD681" s="442"/>
      <c r="CI681" s="443"/>
      <c r="CJ681" s="443"/>
      <c r="CK681" s="13"/>
      <c r="CL681" s="442"/>
      <c r="CQ681" s="443"/>
      <c r="CR681" s="443"/>
      <c r="CS681" s="13"/>
      <c r="CT681" s="442"/>
      <c r="CY681" s="443"/>
      <c r="CZ681" s="443"/>
      <c r="DA681" s="13"/>
      <c r="DB681" s="442"/>
      <c r="DG681" s="443"/>
      <c r="DH681" s="443"/>
      <c r="DI681" s="13"/>
      <c r="DJ681" s="442"/>
      <c r="DO681" s="443"/>
      <c r="DP681" s="443"/>
      <c r="DQ681" s="13"/>
      <c r="DR681" s="442"/>
      <c r="DW681" s="443"/>
      <c r="DX681" s="443"/>
      <c r="DY681" s="13"/>
      <c r="DZ681" s="442"/>
      <c r="EE681" s="443"/>
      <c r="EF681" s="443"/>
      <c r="EG681" s="13"/>
      <c r="EH681" s="442"/>
      <c r="EM681" s="443"/>
      <c r="EN681" s="443"/>
      <c r="EO681" s="13"/>
      <c r="EP681" s="442"/>
      <c r="EU681" s="443"/>
      <c r="EV681" s="443"/>
      <c r="EW681" s="13"/>
      <c r="EX681" s="442"/>
      <c r="FC681" s="443"/>
      <c r="FD681" s="443"/>
      <c r="FE681" s="13"/>
      <c r="FF681" s="442"/>
      <c r="FK681" s="443"/>
      <c r="FL681" s="443"/>
      <c r="FM681" s="13"/>
      <c r="FN681" s="442"/>
    </row>
    <row r="682" spans="2:170" ht="13">
      <c r="B682" s="442"/>
      <c r="G682" s="443"/>
      <c r="H682" s="443"/>
      <c r="I682" s="13"/>
      <c r="J682" s="442"/>
      <c r="O682" s="443"/>
      <c r="P682" s="443"/>
      <c r="Q682" s="13"/>
      <c r="R682" s="442"/>
      <c r="W682" s="443"/>
      <c r="X682" s="443"/>
      <c r="Y682" s="13"/>
      <c r="Z682" s="442"/>
      <c r="AE682" s="443"/>
      <c r="AF682" s="443"/>
      <c r="AG682" s="13"/>
      <c r="AH682" s="442"/>
      <c r="AM682" s="443"/>
      <c r="AN682" s="443"/>
      <c r="AO682" s="13"/>
      <c r="AP682" s="442"/>
      <c r="AU682" s="443"/>
      <c r="AV682" s="443"/>
      <c r="AW682" s="13"/>
      <c r="AX682" s="442"/>
      <c r="BC682" s="443"/>
      <c r="BD682" s="443"/>
      <c r="BE682" s="13"/>
      <c r="BF682" s="442"/>
      <c r="BK682" s="443"/>
      <c r="BL682" s="443"/>
      <c r="BM682" s="13"/>
      <c r="BN682" s="442"/>
      <c r="BS682" s="443"/>
      <c r="BT682" s="443"/>
      <c r="BU682" s="13"/>
      <c r="BV682" s="442"/>
      <c r="CA682" s="443"/>
      <c r="CB682" s="443"/>
      <c r="CC682" s="13"/>
      <c r="CD682" s="442"/>
      <c r="CI682" s="443"/>
      <c r="CJ682" s="443"/>
      <c r="CK682" s="13"/>
      <c r="CL682" s="442"/>
      <c r="CQ682" s="443"/>
      <c r="CR682" s="443"/>
      <c r="CS682" s="13"/>
      <c r="CT682" s="442"/>
      <c r="CY682" s="443"/>
      <c r="CZ682" s="443"/>
      <c r="DA682" s="13"/>
      <c r="DB682" s="442"/>
      <c r="DG682" s="443"/>
      <c r="DH682" s="443"/>
      <c r="DI682" s="13"/>
      <c r="DJ682" s="442"/>
      <c r="DO682" s="443"/>
      <c r="DP682" s="443"/>
      <c r="DQ682" s="13"/>
      <c r="DR682" s="442"/>
      <c r="DW682" s="443"/>
      <c r="DX682" s="443"/>
      <c r="DY682" s="13"/>
      <c r="DZ682" s="442"/>
      <c r="EE682" s="443"/>
      <c r="EF682" s="443"/>
      <c r="EG682" s="13"/>
      <c r="EH682" s="442"/>
      <c r="EM682" s="443"/>
      <c r="EN682" s="443"/>
      <c r="EO682" s="13"/>
      <c r="EP682" s="442"/>
      <c r="EU682" s="443"/>
      <c r="EV682" s="443"/>
      <c r="EW682" s="13"/>
      <c r="EX682" s="442"/>
      <c r="FC682" s="443"/>
      <c r="FD682" s="443"/>
      <c r="FE682" s="13"/>
      <c r="FF682" s="442"/>
      <c r="FK682" s="443"/>
      <c r="FL682" s="443"/>
      <c r="FM682" s="13"/>
      <c r="FN682" s="442"/>
    </row>
    <row r="683" spans="2:170" ht="13">
      <c r="B683" s="442"/>
      <c r="G683" s="443"/>
      <c r="H683" s="443"/>
      <c r="I683" s="13"/>
      <c r="J683" s="442"/>
      <c r="O683" s="443"/>
      <c r="P683" s="443"/>
      <c r="Q683" s="13"/>
      <c r="R683" s="442"/>
      <c r="W683" s="443"/>
      <c r="X683" s="443"/>
      <c r="Y683" s="13"/>
      <c r="Z683" s="442"/>
      <c r="AE683" s="443"/>
      <c r="AF683" s="443"/>
      <c r="AG683" s="13"/>
      <c r="AH683" s="442"/>
      <c r="AM683" s="443"/>
      <c r="AN683" s="443"/>
      <c r="AO683" s="13"/>
      <c r="AP683" s="442"/>
      <c r="AU683" s="443"/>
      <c r="AV683" s="443"/>
      <c r="AW683" s="13"/>
      <c r="AX683" s="442"/>
      <c r="BC683" s="443"/>
      <c r="BD683" s="443"/>
      <c r="BE683" s="13"/>
      <c r="BF683" s="442"/>
      <c r="BK683" s="443"/>
      <c r="BL683" s="443"/>
      <c r="BM683" s="13"/>
      <c r="BN683" s="442"/>
      <c r="BS683" s="443"/>
      <c r="BT683" s="443"/>
      <c r="BU683" s="13"/>
      <c r="BV683" s="442"/>
      <c r="CA683" s="443"/>
      <c r="CB683" s="443"/>
      <c r="CC683" s="13"/>
      <c r="CD683" s="442"/>
      <c r="CI683" s="443"/>
      <c r="CJ683" s="443"/>
      <c r="CK683" s="13"/>
      <c r="CL683" s="442"/>
      <c r="CQ683" s="443"/>
      <c r="CR683" s="443"/>
      <c r="CS683" s="13"/>
      <c r="CT683" s="442"/>
      <c r="CY683" s="443"/>
      <c r="CZ683" s="443"/>
      <c r="DA683" s="13"/>
      <c r="DB683" s="442"/>
      <c r="DG683" s="443"/>
      <c r="DH683" s="443"/>
      <c r="DI683" s="13"/>
      <c r="DJ683" s="442"/>
      <c r="DO683" s="443"/>
      <c r="DP683" s="443"/>
      <c r="DQ683" s="13"/>
      <c r="DR683" s="442"/>
      <c r="DW683" s="443"/>
      <c r="DX683" s="443"/>
      <c r="DY683" s="13"/>
      <c r="DZ683" s="442"/>
      <c r="EE683" s="443"/>
      <c r="EF683" s="443"/>
      <c r="EG683" s="13"/>
      <c r="EH683" s="442"/>
      <c r="EM683" s="443"/>
      <c r="EN683" s="443"/>
      <c r="EO683" s="13"/>
      <c r="EP683" s="442"/>
      <c r="EU683" s="443"/>
      <c r="EV683" s="443"/>
      <c r="EW683" s="13"/>
      <c r="EX683" s="442"/>
      <c r="FC683" s="443"/>
      <c r="FD683" s="443"/>
      <c r="FE683" s="13"/>
      <c r="FF683" s="442"/>
      <c r="FK683" s="443"/>
      <c r="FL683" s="443"/>
      <c r="FM683" s="13"/>
      <c r="FN683" s="442"/>
    </row>
    <row r="684" spans="2:170" ht="13">
      <c r="B684" s="442"/>
      <c r="G684" s="443"/>
      <c r="H684" s="443"/>
      <c r="I684" s="13"/>
      <c r="J684" s="442"/>
      <c r="O684" s="443"/>
      <c r="P684" s="443"/>
      <c r="Q684" s="13"/>
      <c r="R684" s="442"/>
      <c r="W684" s="443"/>
      <c r="X684" s="443"/>
      <c r="Y684" s="13"/>
      <c r="Z684" s="442"/>
      <c r="AE684" s="443"/>
      <c r="AF684" s="443"/>
      <c r="AG684" s="13"/>
      <c r="AH684" s="442"/>
      <c r="AM684" s="443"/>
      <c r="AN684" s="443"/>
      <c r="AO684" s="13"/>
      <c r="AP684" s="442"/>
      <c r="AU684" s="443"/>
      <c r="AV684" s="443"/>
      <c r="AW684" s="13"/>
      <c r="AX684" s="442"/>
      <c r="BC684" s="443"/>
      <c r="BD684" s="443"/>
      <c r="BE684" s="13"/>
      <c r="BF684" s="442"/>
      <c r="BK684" s="443"/>
      <c r="BL684" s="443"/>
      <c r="BM684" s="13"/>
      <c r="BN684" s="442"/>
      <c r="BS684" s="443"/>
      <c r="BT684" s="443"/>
      <c r="BU684" s="13"/>
      <c r="BV684" s="442"/>
      <c r="CA684" s="443"/>
      <c r="CB684" s="443"/>
      <c r="CC684" s="13"/>
      <c r="CD684" s="442"/>
      <c r="CI684" s="443"/>
      <c r="CJ684" s="443"/>
      <c r="CK684" s="13"/>
      <c r="CL684" s="442"/>
      <c r="CQ684" s="443"/>
      <c r="CR684" s="443"/>
      <c r="CS684" s="13"/>
      <c r="CT684" s="442"/>
      <c r="CY684" s="443"/>
      <c r="CZ684" s="443"/>
      <c r="DA684" s="13"/>
      <c r="DB684" s="442"/>
      <c r="DG684" s="443"/>
      <c r="DH684" s="443"/>
      <c r="DI684" s="13"/>
      <c r="DJ684" s="442"/>
      <c r="DO684" s="443"/>
      <c r="DP684" s="443"/>
      <c r="DQ684" s="13"/>
      <c r="DR684" s="442"/>
      <c r="DW684" s="443"/>
      <c r="DX684" s="443"/>
      <c r="DY684" s="13"/>
      <c r="DZ684" s="442"/>
      <c r="EE684" s="443"/>
      <c r="EF684" s="443"/>
      <c r="EG684" s="13"/>
      <c r="EH684" s="442"/>
      <c r="EM684" s="443"/>
      <c r="EN684" s="443"/>
      <c r="EO684" s="13"/>
      <c r="EP684" s="442"/>
      <c r="EU684" s="443"/>
      <c r="EV684" s="443"/>
      <c r="EW684" s="13"/>
      <c r="EX684" s="442"/>
      <c r="FC684" s="443"/>
      <c r="FD684" s="443"/>
      <c r="FE684" s="13"/>
      <c r="FF684" s="442"/>
      <c r="FK684" s="443"/>
      <c r="FL684" s="443"/>
      <c r="FM684" s="13"/>
      <c r="FN684" s="442"/>
    </row>
    <row r="685" spans="2:170" ht="13">
      <c r="B685" s="442"/>
      <c r="G685" s="443"/>
      <c r="H685" s="443"/>
      <c r="I685" s="13"/>
      <c r="J685" s="442"/>
      <c r="O685" s="443"/>
      <c r="P685" s="443"/>
      <c r="Q685" s="13"/>
      <c r="R685" s="442"/>
      <c r="W685" s="443"/>
      <c r="X685" s="443"/>
      <c r="Y685" s="13"/>
      <c r="Z685" s="442"/>
      <c r="AE685" s="443"/>
      <c r="AF685" s="443"/>
      <c r="AG685" s="13"/>
      <c r="AH685" s="442"/>
      <c r="AM685" s="443"/>
      <c r="AN685" s="443"/>
      <c r="AO685" s="13"/>
      <c r="AP685" s="442"/>
      <c r="AU685" s="443"/>
      <c r="AV685" s="443"/>
      <c r="AW685" s="13"/>
      <c r="AX685" s="442"/>
      <c r="BC685" s="443"/>
      <c r="BD685" s="443"/>
      <c r="BE685" s="13"/>
      <c r="BF685" s="442"/>
      <c r="BK685" s="443"/>
      <c r="BL685" s="443"/>
      <c r="BM685" s="13"/>
      <c r="BN685" s="442"/>
      <c r="BS685" s="443"/>
      <c r="BT685" s="443"/>
      <c r="BU685" s="13"/>
      <c r="BV685" s="442"/>
      <c r="CA685" s="443"/>
      <c r="CB685" s="443"/>
      <c r="CC685" s="13"/>
      <c r="CD685" s="442"/>
      <c r="CI685" s="443"/>
      <c r="CJ685" s="443"/>
      <c r="CK685" s="13"/>
      <c r="CL685" s="442"/>
      <c r="CQ685" s="443"/>
      <c r="CR685" s="443"/>
      <c r="CS685" s="13"/>
      <c r="CT685" s="442"/>
      <c r="CY685" s="443"/>
      <c r="CZ685" s="443"/>
      <c r="DA685" s="13"/>
      <c r="DB685" s="442"/>
      <c r="DG685" s="443"/>
      <c r="DH685" s="443"/>
      <c r="DI685" s="13"/>
      <c r="DJ685" s="442"/>
      <c r="DO685" s="443"/>
      <c r="DP685" s="443"/>
      <c r="DQ685" s="13"/>
      <c r="DR685" s="442"/>
      <c r="DW685" s="443"/>
      <c r="DX685" s="443"/>
      <c r="DY685" s="13"/>
      <c r="DZ685" s="442"/>
      <c r="EE685" s="443"/>
      <c r="EF685" s="443"/>
      <c r="EG685" s="13"/>
      <c r="EH685" s="442"/>
      <c r="EM685" s="443"/>
      <c r="EN685" s="443"/>
      <c r="EO685" s="13"/>
      <c r="EP685" s="442"/>
      <c r="EU685" s="443"/>
      <c r="EV685" s="443"/>
      <c r="EW685" s="13"/>
      <c r="EX685" s="442"/>
      <c r="FC685" s="443"/>
      <c r="FD685" s="443"/>
      <c r="FE685" s="13"/>
      <c r="FF685" s="442"/>
      <c r="FK685" s="443"/>
      <c r="FL685" s="443"/>
      <c r="FM685" s="13"/>
      <c r="FN685" s="442"/>
    </row>
    <row r="686" spans="2:170" ht="13">
      <c r="B686" s="442"/>
      <c r="G686" s="443"/>
      <c r="H686" s="443"/>
      <c r="I686" s="13"/>
      <c r="J686" s="442"/>
      <c r="O686" s="443"/>
      <c r="P686" s="443"/>
      <c r="Q686" s="13"/>
      <c r="R686" s="442"/>
      <c r="W686" s="443"/>
      <c r="X686" s="443"/>
      <c r="Y686" s="13"/>
      <c r="Z686" s="442"/>
      <c r="AE686" s="443"/>
      <c r="AF686" s="443"/>
      <c r="AG686" s="13"/>
      <c r="AH686" s="442"/>
      <c r="AM686" s="443"/>
      <c r="AN686" s="443"/>
      <c r="AO686" s="13"/>
      <c r="AP686" s="442"/>
      <c r="AU686" s="443"/>
      <c r="AV686" s="443"/>
      <c r="AW686" s="13"/>
      <c r="AX686" s="442"/>
      <c r="BC686" s="443"/>
      <c r="BD686" s="443"/>
      <c r="BE686" s="13"/>
      <c r="BF686" s="442"/>
      <c r="BK686" s="443"/>
      <c r="BL686" s="443"/>
      <c r="BM686" s="13"/>
      <c r="BN686" s="442"/>
      <c r="BS686" s="443"/>
      <c r="BT686" s="443"/>
      <c r="BU686" s="13"/>
      <c r="BV686" s="442"/>
      <c r="CA686" s="443"/>
      <c r="CB686" s="443"/>
      <c r="CC686" s="13"/>
      <c r="CD686" s="442"/>
      <c r="CI686" s="443"/>
      <c r="CJ686" s="443"/>
      <c r="CK686" s="13"/>
      <c r="CL686" s="442"/>
      <c r="CQ686" s="443"/>
      <c r="CR686" s="443"/>
      <c r="CS686" s="13"/>
      <c r="CT686" s="442"/>
      <c r="CY686" s="443"/>
      <c r="CZ686" s="443"/>
      <c r="DA686" s="13"/>
      <c r="DB686" s="442"/>
      <c r="DG686" s="443"/>
      <c r="DH686" s="443"/>
      <c r="DI686" s="13"/>
      <c r="DJ686" s="442"/>
      <c r="DO686" s="443"/>
      <c r="DP686" s="443"/>
      <c r="DQ686" s="13"/>
      <c r="DR686" s="442"/>
      <c r="DW686" s="443"/>
      <c r="DX686" s="443"/>
      <c r="DY686" s="13"/>
      <c r="DZ686" s="442"/>
      <c r="EE686" s="443"/>
      <c r="EF686" s="443"/>
      <c r="EG686" s="13"/>
      <c r="EH686" s="442"/>
      <c r="EM686" s="443"/>
      <c r="EN686" s="443"/>
      <c r="EO686" s="13"/>
      <c r="EP686" s="442"/>
      <c r="EU686" s="443"/>
      <c r="EV686" s="443"/>
      <c r="EW686" s="13"/>
      <c r="EX686" s="442"/>
      <c r="FC686" s="443"/>
      <c r="FD686" s="443"/>
      <c r="FE686" s="13"/>
      <c r="FF686" s="442"/>
      <c r="FK686" s="443"/>
      <c r="FL686" s="443"/>
      <c r="FM686" s="13"/>
      <c r="FN686" s="442"/>
    </row>
    <row r="687" spans="2:170" ht="13">
      <c r="B687" s="442"/>
      <c r="G687" s="443"/>
      <c r="H687" s="443"/>
      <c r="I687" s="13"/>
      <c r="J687" s="442"/>
      <c r="O687" s="443"/>
      <c r="P687" s="443"/>
      <c r="Q687" s="13"/>
      <c r="R687" s="442"/>
      <c r="W687" s="443"/>
      <c r="X687" s="443"/>
      <c r="Y687" s="13"/>
      <c r="Z687" s="442"/>
      <c r="AE687" s="443"/>
      <c r="AF687" s="443"/>
      <c r="AG687" s="13"/>
      <c r="AH687" s="442"/>
      <c r="AM687" s="443"/>
      <c r="AN687" s="443"/>
      <c r="AO687" s="13"/>
      <c r="AP687" s="442"/>
      <c r="AU687" s="443"/>
      <c r="AV687" s="443"/>
      <c r="AW687" s="13"/>
      <c r="AX687" s="442"/>
      <c r="BC687" s="443"/>
      <c r="BD687" s="443"/>
      <c r="BE687" s="13"/>
      <c r="BF687" s="442"/>
      <c r="BK687" s="443"/>
      <c r="BL687" s="443"/>
      <c r="BM687" s="13"/>
      <c r="BN687" s="442"/>
      <c r="BS687" s="443"/>
      <c r="BT687" s="443"/>
      <c r="BU687" s="13"/>
      <c r="BV687" s="442"/>
      <c r="CA687" s="443"/>
      <c r="CB687" s="443"/>
      <c r="CC687" s="13"/>
      <c r="CD687" s="442"/>
      <c r="CI687" s="443"/>
      <c r="CJ687" s="443"/>
      <c r="CK687" s="13"/>
      <c r="CL687" s="442"/>
      <c r="CQ687" s="443"/>
      <c r="CR687" s="443"/>
      <c r="CS687" s="13"/>
      <c r="CT687" s="442"/>
      <c r="CY687" s="443"/>
      <c r="CZ687" s="443"/>
      <c r="DA687" s="13"/>
      <c r="DB687" s="442"/>
      <c r="DG687" s="443"/>
      <c r="DH687" s="443"/>
      <c r="DI687" s="13"/>
      <c r="DJ687" s="442"/>
      <c r="DO687" s="443"/>
      <c r="DP687" s="443"/>
      <c r="DQ687" s="13"/>
      <c r="DR687" s="442"/>
      <c r="DW687" s="443"/>
      <c r="DX687" s="443"/>
      <c r="DY687" s="13"/>
      <c r="DZ687" s="442"/>
      <c r="EE687" s="443"/>
      <c r="EF687" s="443"/>
      <c r="EG687" s="13"/>
      <c r="EH687" s="442"/>
      <c r="EM687" s="443"/>
      <c r="EN687" s="443"/>
      <c r="EO687" s="13"/>
      <c r="EP687" s="442"/>
      <c r="EU687" s="443"/>
      <c r="EV687" s="443"/>
      <c r="EW687" s="13"/>
      <c r="EX687" s="442"/>
      <c r="FC687" s="443"/>
      <c r="FD687" s="443"/>
      <c r="FE687" s="13"/>
      <c r="FF687" s="442"/>
      <c r="FK687" s="443"/>
      <c r="FL687" s="443"/>
      <c r="FM687" s="13"/>
      <c r="FN687" s="442"/>
    </row>
    <row r="688" spans="2:170" ht="13">
      <c r="B688" s="442"/>
      <c r="G688" s="443"/>
      <c r="H688" s="443"/>
      <c r="I688" s="13"/>
      <c r="J688" s="442"/>
      <c r="O688" s="443"/>
      <c r="P688" s="443"/>
      <c r="Q688" s="13"/>
      <c r="R688" s="442"/>
      <c r="W688" s="443"/>
      <c r="X688" s="443"/>
      <c r="Y688" s="13"/>
      <c r="Z688" s="442"/>
      <c r="AE688" s="443"/>
      <c r="AF688" s="443"/>
      <c r="AG688" s="13"/>
      <c r="AH688" s="442"/>
      <c r="AM688" s="443"/>
      <c r="AN688" s="443"/>
      <c r="AO688" s="13"/>
      <c r="AP688" s="442"/>
      <c r="AU688" s="443"/>
      <c r="AV688" s="443"/>
      <c r="AW688" s="13"/>
      <c r="AX688" s="442"/>
      <c r="BC688" s="443"/>
      <c r="BD688" s="443"/>
      <c r="BE688" s="13"/>
      <c r="BF688" s="442"/>
      <c r="BK688" s="443"/>
      <c r="BL688" s="443"/>
      <c r="BM688" s="13"/>
      <c r="BN688" s="442"/>
      <c r="BS688" s="443"/>
      <c r="BT688" s="443"/>
      <c r="BU688" s="13"/>
      <c r="BV688" s="442"/>
      <c r="CA688" s="443"/>
      <c r="CB688" s="443"/>
      <c r="CC688" s="13"/>
      <c r="CD688" s="442"/>
      <c r="CI688" s="443"/>
      <c r="CJ688" s="443"/>
      <c r="CK688" s="13"/>
      <c r="CL688" s="442"/>
      <c r="CQ688" s="443"/>
      <c r="CR688" s="443"/>
      <c r="CS688" s="13"/>
      <c r="CT688" s="442"/>
      <c r="CY688" s="443"/>
      <c r="CZ688" s="443"/>
      <c r="DA688" s="13"/>
      <c r="DB688" s="442"/>
      <c r="DG688" s="443"/>
      <c r="DH688" s="443"/>
      <c r="DI688" s="13"/>
      <c r="DJ688" s="442"/>
      <c r="DO688" s="443"/>
      <c r="DP688" s="443"/>
      <c r="DQ688" s="13"/>
      <c r="DR688" s="442"/>
      <c r="DW688" s="443"/>
      <c r="DX688" s="443"/>
      <c r="DY688" s="13"/>
      <c r="DZ688" s="442"/>
      <c r="EE688" s="443"/>
      <c r="EF688" s="443"/>
      <c r="EG688" s="13"/>
      <c r="EH688" s="442"/>
      <c r="EM688" s="443"/>
      <c r="EN688" s="443"/>
      <c r="EO688" s="13"/>
      <c r="EP688" s="442"/>
      <c r="EU688" s="443"/>
      <c r="EV688" s="443"/>
      <c r="EW688" s="13"/>
      <c r="EX688" s="442"/>
      <c r="FC688" s="443"/>
      <c r="FD688" s="443"/>
      <c r="FE688" s="13"/>
      <c r="FF688" s="442"/>
      <c r="FK688" s="443"/>
      <c r="FL688" s="443"/>
      <c r="FM688" s="13"/>
      <c r="FN688" s="442"/>
    </row>
    <row r="689" spans="2:170" ht="13">
      <c r="B689" s="442"/>
      <c r="G689" s="443"/>
      <c r="H689" s="443"/>
      <c r="I689" s="13"/>
      <c r="J689" s="442"/>
      <c r="O689" s="443"/>
      <c r="P689" s="443"/>
      <c r="Q689" s="13"/>
      <c r="R689" s="442"/>
      <c r="W689" s="443"/>
      <c r="X689" s="443"/>
      <c r="Y689" s="13"/>
      <c r="Z689" s="442"/>
      <c r="AE689" s="443"/>
      <c r="AF689" s="443"/>
      <c r="AG689" s="13"/>
      <c r="AH689" s="442"/>
      <c r="AM689" s="443"/>
      <c r="AN689" s="443"/>
      <c r="AO689" s="13"/>
      <c r="AP689" s="442"/>
      <c r="AU689" s="443"/>
      <c r="AV689" s="443"/>
      <c r="AW689" s="13"/>
      <c r="AX689" s="442"/>
      <c r="BC689" s="443"/>
      <c r="BD689" s="443"/>
      <c r="BE689" s="13"/>
      <c r="BF689" s="442"/>
      <c r="BK689" s="443"/>
      <c r="BL689" s="443"/>
      <c r="BM689" s="13"/>
      <c r="BN689" s="442"/>
      <c r="BS689" s="443"/>
      <c r="BT689" s="443"/>
      <c r="BU689" s="13"/>
      <c r="BV689" s="442"/>
      <c r="CA689" s="443"/>
      <c r="CB689" s="443"/>
      <c r="CC689" s="13"/>
      <c r="CD689" s="442"/>
      <c r="CI689" s="443"/>
      <c r="CJ689" s="443"/>
      <c r="CK689" s="13"/>
      <c r="CL689" s="442"/>
      <c r="CQ689" s="443"/>
      <c r="CR689" s="443"/>
      <c r="CS689" s="13"/>
      <c r="CT689" s="442"/>
      <c r="CY689" s="443"/>
      <c r="CZ689" s="443"/>
      <c r="DA689" s="13"/>
      <c r="DB689" s="442"/>
      <c r="DG689" s="443"/>
      <c r="DH689" s="443"/>
      <c r="DI689" s="13"/>
      <c r="DJ689" s="442"/>
      <c r="DO689" s="443"/>
      <c r="DP689" s="443"/>
      <c r="DQ689" s="13"/>
      <c r="DR689" s="442"/>
      <c r="DW689" s="443"/>
      <c r="DX689" s="443"/>
      <c r="DY689" s="13"/>
      <c r="DZ689" s="442"/>
      <c r="EE689" s="443"/>
      <c r="EF689" s="443"/>
      <c r="EG689" s="13"/>
      <c r="EH689" s="442"/>
      <c r="EM689" s="443"/>
      <c r="EN689" s="443"/>
      <c r="EO689" s="13"/>
      <c r="EP689" s="442"/>
      <c r="EU689" s="443"/>
      <c r="EV689" s="443"/>
      <c r="EW689" s="13"/>
      <c r="EX689" s="442"/>
      <c r="FC689" s="443"/>
      <c r="FD689" s="443"/>
      <c r="FE689" s="13"/>
      <c r="FF689" s="442"/>
      <c r="FK689" s="443"/>
      <c r="FL689" s="443"/>
      <c r="FM689" s="13"/>
      <c r="FN689" s="442"/>
    </row>
    <row r="690" spans="2:170" ht="13">
      <c r="B690" s="442"/>
      <c r="G690" s="443"/>
      <c r="H690" s="443"/>
      <c r="I690" s="13"/>
      <c r="J690" s="442"/>
      <c r="O690" s="443"/>
      <c r="P690" s="443"/>
      <c r="Q690" s="13"/>
      <c r="R690" s="442"/>
      <c r="W690" s="443"/>
      <c r="X690" s="443"/>
      <c r="Y690" s="13"/>
      <c r="Z690" s="442"/>
      <c r="AE690" s="443"/>
      <c r="AF690" s="443"/>
      <c r="AG690" s="13"/>
      <c r="AH690" s="442"/>
      <c r="AM690" s="443"/>
      <c r="AN690" s="443"/>
      <c r="AO690" s="13"/>
      <c r="AP690" s="442"/>
      <c r="AU690" s="443"/>
      <c r="AV690" s="443"/>
      <c r="AW690" s="13"/>
      <c r="AX690" s="442"/>
      <c r="BC690" s="443"/>
      <c r="BD690" s="443"/>
      <c r="BE690" s="13"/>
      <c r="BF690" s="442"/>
      <c r="BK690" s="443"/>
      <c r="BL690" s="443"/>
      <c r="BM690" s="13"/>
      <c r="BN690" s="442"/>
      <c r="BS690" s="443"/>
      <c r="BT690" s="443"/>
      <c r="BU690" s="13"/>
      <c r="BV690" s="442"/>
      <c r="CA690" s="443"/>
      <c r="CB690" s="443"/>
      <c r="CC690" s="13"/>
      <c r="CD690" s="442"/>
      <c r="CI690" s="443"/>
      <c r="CJ690" s="443"/>
      <c r="CK690" s="13"/>
      <c r="CL690" s="442"/>
      <c r="CQ690" s="443"/>
      <c r="CR690" s="443"/>
      <c r="CS690" s="13"/>
      <c r="CT690" s="442"/>
      <c r="CY690" s="443"/>
      <c r="CZ690" s="443"/>
      <c r="DA690" s="13"/>
      <c r="DB690" s="442"/>
      <c r="DG690" s="443"/>
      <c r="DH690" s="443"/>
      <c r="DI690" s="13"/>
      <c r="DJ690" s="442"/>
      <c r="DO690" s="443"/>
      <c r="DP690" s="443"/>
      <c r="DQ690" s="13"/>
      <c r="DR690" s="442"/>
      <c r="DW690" s="443"/>
      <c r="DX690" s="443"/>
      <c r="DY690" s="13"/>
      <c r="DZ690" s="442"/>
      <c r="EE690" s="443"/>
      <c r="EF690" s="443"/>
      <c r="EG690" s="13"/>
      <c r="EH690" s="442"/>
      <c r="EM690" s="443"/>
      <c r="EN690" s="443"/>
      <c r="EO690" s="13"/>
      <c r="EP690" s="442"/>
      <c r="EU690" s="443"/>
      <c r="EV690" s="443"/>
      <c r="EW690" s="13"/>
      <c r="EX690" s="442"/>
      <c r="FC690" s="443"/>
      <c r="FD690" s="443"/>
      <c r="FE690" s="13"/>
      <c r="FF690" s="442"/>
      <c r="FK690" s="443"/>
      <c r="FL690" s="443"/>
      <c r="FM690" s="13"/>
      <c r="FN690" s="442"/>
    </row>
    <row r="691" spans="2:170" ht="13">
      <c r="B691" s="442"/>
      <c r="G691" s="443"/>
      <c r="H691" s="443"/>
      <c r="I691" s="13"/>
      <c r="J691" s="442"/>
      <c r="O691" s="443"/>
      <c r="P691" s="443"/>
      <c r="Q691" s="13"/>
      <c r="R691" s="442"/>
      <c r="W691" s="443"/>
      <c r="X691" s="443"/>
      <c r="Y691" s="13"/>
      <c r="Z691" s="442"/>
      <c r="AE691" s="443"/>
      <c r="AF691" s="443"/>
      <c r="AG691" s="13"/>
      <c r="AH691" s="442"/>
      <c r="AM691" s="443"/>
      <c r="AN691" s="443"/>
      <c r="AO691" s="13"/>
      <c r="AP691" s="442"/>
      <c r="AU691" s="443"/>
      <c r="AV691" s="443"/>
      <c r="AW691" s="13"/>
      <c r="AX691" s="442"/>
      <c r="BC691" s="443"/>
      <c r="BD691" s="443"/>
      <c r="BE691" s="13"/>
      <c r="BF691" s="442"/>
      <c r="BK691" s="443"/>
      <c r="BL691" s="443"/>
      <c r="BM691" s="13"/>
      <c r="BN691" s="442"/>
      <c r="BS691" s="443"/>
      <c r="BT691" s="443"/>
      <c r="BU691" s="13"/>
      <c r="BV691" s="442"/>
      <c r="CA691" s="443"/>
      <c r="CB691" s="443"/>
      <c r="CC691" s="13"/>
      <c r="CD691" s="442"/>
      <c r="CI691" s="443"/>
      <c r="CJ691" s="443"/>
      <c r="CK691" s="13"/>
      <c r="CL691" s="442"/>
      <c r="CQ691" s="443"/>
      <c r="CR691" s="443"/>
      <c r="CS691" s="13"/>
      <c r="CT691" s="442"/>
      <c r="CY691" s="443"/>
      <c r="CZ691" s="443"/>
      <c r="DA691" s="13"/>
      <c r="DB691" s="442"/>
      <c r="DG691" s="443"/>
      <c r="DH691" s="443"/>
      <c r="DI691" s="13"/>
      <c r="DJ691" s="442"/>
      <c r="DO691" s="443"/>
      <c r="DP691" s="443"/>
      <c r="DQ691" s="13"/>
      <c r="DR691" s="442"/>
      <c r="DW691" s="443"/>
      <c r="DX691" s="443"/>
      <c r="DY691" s="13"/>
      <c r="DZ691" s="442"/>
      <c r="EE691" s="443"/>
      <c r="EF691" s="443"/>
      <c r="EG691" s="13"/>
      <c r="EH691" s="442"/>
      <c r="EM691" s="443"/>
      <c r="EN691" s="443"/>
      <c r="EO691" s="13"/>
      <c r="EP691" s="442"/>
      <c r="EU691" s="443"/>
      <c r="EV691" s="443"/>
      <c r="EW691" s="13"/>
      <c r="EX691" s="442"/>
      <c r="FC691" s="443"/>
      <c r="FD691" s="443"/>
      <c r="FE691" s="13"/>
      <c r="FF691" s="442"/>
      <c r="FK691" s="443"/>
      <c r="FL691" s="443"/>
      <c r="FM691" s="13"/>
      <c r="FN691" s="442"/>
    </row>
    <row r="692" spans="2:170" ht="13">
      <c r="B692" s="442"/>
      <c r="G692" s="443"/>
      <c r="H692" s="443"/>
      <c r="I692" s="13"/>
      <c r="J692" s="442"/>
      <c r="O692" s="443"/>
      <c r="P692" s="443"/>
      <c r="Q692" s="13"/>
      <c r="R692" s="442"/>
      <c r="W692" s="443"/>
      <c r="X692" s="443"/>
      <c r="Y692" s="13"/>
      <c r="Z692" s="442"/>
      <c r="AE692" s="443"/>
      <c r="AF692" s="443"/>
      <c r="AG692" s="13"/>
      <c r="AH692" s="442"/>
      <c r="AM692" s="443"/>
      <c r="AN692" s="443"/>
      <c r="AO692" s="13"/>
      <c r="AP692" s="442"/>
      <c r="AU692" s="443"/>
      <c r="AV692" s="443"/>
      <c r="AW692" s="13"/>
      <c r="AX692" s="442"/>
      <c r="BC692" s="443"/>
      <c r="BD692" s="443"/>
      <c r="BE692" s="13"/>
      <c r="BF692" s="442"/>
      <c r="BK692" s="443"/>
      <c r="BL692" s="443"/>
      <c r="BM692" s="13"/>
      <c r="BN692" s="442"/>
      <c r="BS692" s="443"/>
      <c r="BT692" s="443"/>
      <c r="BU692" s="13"/>
      <c r="BV692" s="442"/>
      <c r="CA692" s="443"/>
      <c r="CB692" s="443"/>
      <c r="CC692" s="13"/>
      <c r="CD692" s="442"/>
      <c r="CI692" s="443"/>
      <c r="CJ692" s="443"/>
      <c r="CK692" s="13"/>
      <c r="CL692" s="442"/>
      <c r="CQ692" s="443"/>
      <c r="CR692" s="443"/>
      <c r="CS692" s="13"/>
      <c r="CT692" s="442"/>
      <c r="CY692" s="443"/>
      <c r="CZ692" s="443"/>
      <c r="DA692" s="13"/>
      <c r="DB692" s="442"/>
      <c r="DG692" s="443"/>
      <c r="DH692" s="443"/>
      <c r="DI692" s="13"/>
      <c r="DJ692" s="442"/>
      <c r="DO692" s="443"/>
      <c r="DP692" s="443"/>
      <c r="DQ692" s="13"/>
      <c r="DR692" s="442"/>
      <c r="DW692" s="443"/>
      <c r="DX692" s="443"/>
      <c r="DY692" s="13"/>
      <c r="DZ692" s="442"/>
      <c r="EE692" s="443"/>
      <c r="EF692" s="443"/>
      <c r="EG692" s="13"/>
      <c r="EH692" s="442"/>
      <c r="EM692" s="443"/>
      <c r="EN692" s="443"/>
      <c r="EO692" s="13"/>
      <c r="EP692" s="442"/>
      <c r="EU692" s="443"/>
      <c r="EV692" s="443"/>
      <c r="EW692" s="13"/>
      <c r="EX692" s="442"/>
      <c r="FC692" s="443"/>
      <c r="FD692" s="443"/>
      <c r="FE692" s="13"/>
      <c r="FF692" s="442"/>
      <c r="FK692" s="443"/>
      <c r="FL692" s="443"/>
      <c r="FM692" s="13"/>
      <c r="FN692" s="442"/>
    </row>
    <row r="693" spans="2:170" ht="13">
      <c r="B693" s="442"/>
      <c r="G693" s="443"/>
      <c r="H693" s="443"/>
      <c r="I693" s="13"/>
      <c r="J693" s="442"/>
      <c r="O693" s="443"/>
      <c r="P693" s="443"/>
      <c r="Q693" s="13"/>
      <c r="R693" s="442"/>
      <c r="W693" s="443"/>
      <c r="X693" s="443"/>
      <c r="Y693" s="13"/>
      <c r="Z693" s="442"/>
      <c r="AE693" s="443"/>
      <c r="AF693" s="443"/>
      <c r="AG693" s="13"/>
      <c r="AH693" s="442"/>
      <c r="AM693" s="443"/>
      <c r="AN693" s="443"/>
      <c r="AO693" s="13"/>
      <c r="AP693" s="442"/>
      <c r="AU693" s="443"/>
      <c r="AV693" s="443"/>
      <c r="AW693" s="13"/>
      <c r="AX693" s="442"/>
      <c r="BC693" s="443"/>
      <c r="BD693" s="443"/>
      <c r="BE693" s="13"/>
      <c r="BF693" s="442"/>
      <c r="BK693" s="443"/>
      <c r="BL693" s="443"/>
      <c r="BM693" s="13"/>
      <c r="BN693" s="442"/>
      <c r="BS693" s="443"/>
      <c r="BT693" s="443"/>
      <c r="BU693" s="13"/>
      <c r="BV693" s="442"/>
      <c r="CA693" s="443"/>
      <c r="CB693" s="443"/>
      <c r="CC693" s="13"/>
      <c r="CD693" s="442"/>
      <c r="CI693" s="443"/>
      <c r="CJ693" s="443"/>
      <c r="CK693" s="13"/>
      <c r="CL693" s="442"/>
      <c r="CQ693" s="443"/>
      <c r="CR693" s="443"/>
      <c r="CS693" s="13"/>
      <c r="CT693" s="442"/>
      <c r="CY693" s="443"/>
      <c r="CZ693" s="443"/>
      <c r="DA693" s="13"/>
      <c r="DB693" s="442"/>
      <c r="DG693" s="443"/>
      <c r="DH693" s="443"/>
      <c r="DI693" s="13"/>
      <c r="DJ693" s="442"/>
      <c r="DO693" s="443"/>
      <c r="DP693" s="443"/>
      <c r="DQ693" s="13"/>
      <c r="DR693" s="442"/>
      <c r="DW693" s="443"/>
      <c r="DX693" s="443"/>
      <c r="DY693" s="13"/>
      <c r="DZ693" s="442"/>
      <c r="EE693" s="443"/>
      <c r="EF693" s="443"/>
      <c r="EG693" s="13"/>
      <c r="EH693" s="442"/>
      <c r="EM693" s="443"/>
      <c r="EN693" s="443"/>
      <c r="EO693" s="13"/>
      <c r="EP693" s="442"/>
      <c r="EU693" s="443"/>
      <c r="EV693" s="443"/>
      <c r="EW693" s="13"/>
      <c r="EX693" s="442"/>
      <c r="FC693" s="443"/>
      <c r="FD693" s="443"/>
      <c r="FE693" s="13"/>
      <c r="FF693" s="442"/>
      <c r="FK693" s="443"/>
      <c r="FL693" s="443"/>
      <c r="FM693" s="13"/>
      <c r="FN693" s="442"/>
    </row>
    <row r="694" spans="2:170" ht="13">
      <c r="B694" s="442"/>
      <c r="G694" s="443"/>
      <c r="H694" s="443"/>
      <c r="I694" s="13"/>
      <c r="J694" s="442"/>
      <c r="O694" s="443"/>
      <c r="P694" s="443"/>
      <c r="Q694" s="13"/>
      <c r="R694" s="442"/>
      <c r="W694" s="443"/>
      <c r="X694" s="443"/>
      <c r="Y694" s="13"/>
      <c r="Z694" s="442"/>
      <c r="AE694" s="443"/>
      <c r="AF694" s="443"/>
      <c r="AG694" s="13"/>
      <c r="AH694" s="442"/>
      <c r="AM694" s="443"/>
      <c r="AN694" s="443"/>
      <c r="AO694" s="13"/>
      <c r="AP694" s="442"/>
      <c r="AU694" s="443"/>
      <c r="AV694" s="443"/>
      <c r="AW694" s="13"/>
      <c r="AX694" s="442"/>
      <c r="BC694" s="443"/>
      <c r="BD694" s="443"/>
      <c r="BE694" s="13"/>
      <c r="BF694" s="442"/>
      <c r="BK694" s="443"/>
      <c r="BL694" s="443"/>
      <c r="BM694" s="13"/>
      <c r="BN694" s="442"/>
      <c r="BS694" s="443"/>
      <c r="BT694" s="443"/>
      <c r="BU694" s="13"/>
      <c r="BV694" s="442"/>
      <c r="CA694" s="443"/>
      <c r="CB694" s="443"/>
      <c r="CC694" s="13"/>
      <c r="CD694" s="442"/>
      <c r="CI694" s="443"/>
      <c r="CJ694" s="443"/>
      <c r="CK694" s="13"/>
      <c r="CL694" s="442"/>
      <c r="CQ694" s="443"/>
      <c r="CR694" s="443"/>
      <c r="CS694" s="13"/>
      <c r="CT694" s="442"/>
      <c r="CY694" s="443"/>
      <c r="CZ694" s="443"/>
      <c r="DA694" s="13"/>
      <c r="DB694" s="442"/>
      <c r="DG694" s="443"/>
      <c r="DH694" s="443"/>
      <c r="DI694" s="13"/>
      <c r="DJ694" s="442"/>
      <c r="DO694" s="443"/>
      <c r="DP694" s="443"/>
      <c r="DQ694" s="13"/>
      <c r="DR694" s="442"/>
      <c r="DW694" s="443"/>
      <c r="DX694" s="443"/>
      <c r="DY694" s="13"/>
      <c r="DZ694" s="442"/>
      <c r="EE694" s="443"/>
      <c r="EF694" s="443"/>
      <c r="EG694" s="13"/>
      <c r="EH694" s="442"/>
      <c r="EM694" s="443"/>
      <c r="EN694" s="443"/>
      <c r="EO694" s="13"/>
      <c r="EP694" s="442"/>
      <c r="EU694" s="443"/>
      <c r="EV694" s="443"/>
      <c r="EW694" s="13"/>
      <c r="EX694" s="442"/>
      <c r="FC694" s="443"/>
      <c r="FD694" s="443"/>
      <c r="FE694" s="13"/>
      <c r="FF694" s="442"/>
      <c r="FK694" s="443"/>
      <c r="FL694" s="443"/>
      <c r="FM694" s="13"/>
      <c r="FN694" s="442"/>
    </row>
    <row r="695" spans="2:170" ht="13">
      <c r="B695" s="442"/>
      <c r="G695" s="443"/>
      <c r="H695" s="443"/>
      <c r="I695" s="13"/>
      <c r="J695" s="442"/>
      <c r="O695" s="443"/>
      <c r="P695" s="443"/>
      <c r="Q695" s="13"/>
      <c r="R695" s="442"/>
      <c r="W695" s="443"/>
      <c r="X695" s="443"/>
      <c r="Y695" s="13"/>
      <c r="Z695" s="442"/>
      <c r="AE695" s="443"/>
      <c r="AF695" s="443"/>
      <c r="AG695" s="13"/>
      <c r="AH695" s="442"/>
      <c r="AM695" s="443"/>
      <c r="AN695" s="443"/>
      <c r="AO695" s="13"/>
      <c r="AP695" s="442"/>
      <c r="AU695" s="443"/>
      <c r="AV695" s="443"/>
      <c r="AW695" s="13"/>
      <c r="AX695" s="442"/>
      <c r="BC695" s="443"/>
      <c r="BD695" s="443"/>
      <c r="BE695" s="13"/>
      <c r="BF695" s="442"/>
      <c r="BK695" s="443"/>
      <c r="BL695" s="443"/>
      <c r="BM695" s="13"/>
      <c r="BN695" s="442"/>
      <c r="BS695" s="443"/>
      <c r="BT695" s="443"/>
      <c r="BU695" s="13"/>
      <c r="BV695" s="442"/>
      <c r="CA695" s="443"/>
      <c r="CB695" s="443"/>
      <c r="CC695" s="13"/>
      <c r="CD695" s="442"/>
      <c r="CI695" s="443"/>
      <c r="CJ695" s="443"/>
      <c r="CK695" s="13"/>
      <c r="CL695" s="442"/>
      <c r="CQ695" s="443"/>
      <c r="CR695" s="443"/>
      <c r="CS695" s="13"/>
      <c r="CT695" s="442"/>
      <c r="CY695" s="443"/>
      <c r="CZ695" s="443"/>
      <c r="DA695" s="13"/>
      <c r="DB695" s="442"/>
      <c r="DG695" s="443"/>
      <c r="DH695" s="443"/>
      <c r="DI695" s="13"/>
      <c r="DJ695" s="442"/>
      <c r="DO695" s="443"/>
      <c r="DP695" s="443"/>
      <c r="DQ695" s="13"/>
      <c r="DR695" s="442"/>
      <c r="DW695" s="443"/>
      <c r="DX695" s="443"/>
      <c r="DY695" s="13"/>
      <c r="DZ695" s="442"/>
      <c r="EE695" s="443"/>
      <c r="EF695" s="443"/>
      <c r="EG695" s="13"/>
      <c r="EH695" s="442"/>
      <c r="EM695" s="443"/>
      <c r="EN695" s="443"/>
      <c r="EO695" s="13"/>
      <c r="EP695" s="442"/>
      <c r="EU695" s="443"/>
      <c r="EV695" s="443"/>
      <c r="EW695" s="13"/>
      <c r="EX695" s="442"/>
      <c r="FC695" s="443"/>
      <c r="FD695" s="443"/>
      <c r="FE695" s="13"/>
      <c r="FF695" s="442"/>
      <c r="FK695" s="443"/>
      <c r="FL695" s="443"/>
      <c r="FM695" s="13"/>
      <c r="FN695" s="442"/>
    </row>
    <row r="696" spans="2:170" ht="13">
      <c r="B696" s="442"/>
      <c r="G696" s="443"/>
      <c r="H696" s="443"/>
      <c r="I696" s="13"/>
      <c r="J696" s="442"/>
      <c r="O696" s="443"/>
      <c r="P696" s="443"/>
      <c r="Q696" s="13"/>
      <c r="R696" s="442"/>
      <c r="W696" s="443"/>
      <c r="X696" s="443"/>
      <c r="Y696" s="13"/>
      <c r="Z696" s="442"/>
      <c r="AE696" s="443"/>
      <c r="AF696" s="443"/>
      <c r="AG696" s="13"/>
      <c r="AH696" s="442"/>
      <c r="AM696" s="443"/>
      <c r="AN696" s="443"/>
      <c r="AO696" s="13"/>
      <c r="AP696" s="442"/>
      <c r="AU696" s="443"/>
      <c r="AV696" s="443"/>
      <c r="AW696" s="13"/>
      <c r="AX696" s="442"/>
      <c r="BC696" s="443"/>
      <c r="BD696" s="443"/>
      <c r="BE696" s="13"/>
      <c r="BF696" s="442"/>
      <c r="BK696" s="443"/>
      <c r="BL696" s="443"/>
      <c r="BM696" s="13"/>
      <c r="BN696" s="442"/>
      <c r="BS696" s="443"/>
      <c r="BT696" s="443"/>
      <c r="BU696" s="13"/>
      <c r="BV696" s="442"/>
      <c r="CA696" s="443"/>
      <c r="CB696" s="443"/>
      <c r="CC696" s="13"/>
      <c r="CD696" s="442"/>
      <c r="CI696" s="443"/>
      <c r="CJ696" s="443"/>
      <c r="CK696" s="13"/>
      <c r="CL696" s="442"/>
      <c r="CQ696" s="443"/>
      <c r="CR696" s="443"/>
      <c r="CS696" s="13"/>
      <c r="CT696" s="442"/>
      <c r="CY696" s="443"/>
      <c r="CZ696" s="443"/>
      <c r="DA696" s="13"/>
      <c r="DB696" s="442"/>
      <c r="DG696" s="443"/>
      <c r="DH696" s="443"/>
      <c r="DI696" s="13"/>
      <c r="DJ696" s="442"/>
      <c r="DO696" s="443"/>
      <c r="DP696" s="443"/>
      <c r="DQ696" s="13"/>
      <c r="DR696" s="442"/>
      <c r="DW696" s="443"/>
      <c r="DX696" s="443"/>
      <c r="DY696" s="13"/>
      <c r="DZ696" s="442"/>
      <c r="EE696" s="443"/>
      <c r="EF696" s="443"/>
      <c r="EG696" s="13"/>
      <c r="EH696" s="442"/>
      <c r="EM696" s="443"/>
      <c r="EN696" s="443"/>
      <c r="EO696" s="13"/>
      <c r="EP696" s="442"/>
      <c r="EU696" s="443"/>
      <c r="EV696" s="443"/>
      <c r="EW696" s="13"/>
      <c r="EX696" s="442"/>
      <c r="FC696" s="443"/>
      <c r="FD696" s="443"/>
      <c r="FE696" s="13"/>
      <c r="FF696" s="442"/>
      <c r="FK696" s="443"/>
      <c r="FL696" s="443"/>
      <c r="FM696" s="13"/>
      <c r="FN696" s="442"/>
    </row>
    <row r="697" spans="2:170" ht="13">
      <c r="B697" s="442"/>
      <c r="G697" s="443"/>
      <c r="H697" s="443"/>
      <c r="I697" s="13"/>
      <c r="J697" s="442"/>
      <c r="O697" s="443"/>
      <c r="P697" s="443"/>
      <c r="Q697" s="13"/>
      <c r="R697" s="442"/>
      <c r="W697" s="443"/>
      <c r="X697" s="443"/>
      <c r="Y697" s="13"/>
      <c r="Z697" s="442"/>
      <c r="AE697" s="443"/>
      <c r="AF697" s="443"/>
      <c r="AG697" s="13"/>
      <c r="AH697" s="442"/>
      <c r="AM697" s="443"/>
      <c r="AN697" s="443"/>
      <c r="AO697" s="13"/>
      <c r="AP697" s="442"/>
      <c r="AU697" s="443"/>
      <c r="AV697" s="443"/>
      <c r="AW697" s="13"/>
      <c r="AX697" s="442"/>
      <c r="BC697" s="443"/>
      <c r="BD697" s="443"/>
      <c r="BE697" s="13"/>
      <c r="BF697" s="442"/>
      <c r="BK697" s="443"/>
      <c r="BL697" s="443"/>
      <c r="BM697" s="13"/>
      <c r="BN697" s="442"/>
      <c r="BS697" s="443"/>
      <c r="BT697" s="443"/>
      <c r="BU697" s="13"/>
      <c r="BV697" s="442"/>
      <c r="CA697" s="443"/>
      <c r="CB697" s="443"/>
      <c r="CC697" s="13"/>
      <c r="CD697" s="442"/>
      <c r="CI697" s="443"/>
      <c r="CJ697" s="443"/>
      <c r="CK697" s="13"/>
      <c r="CL697" s="442"/>
      <c r="CQ697" s="443"/>
      <c r="CR697" s="443"/>
      <c r="CS697" s="13"/>
      <c r="CT697" s="442"/>
      <c r="CY697" s="443"/>
      <c r="CZ697" s="443"/>
      <c r="DA697" s="13"/>
      <c r="DB697" s="442"/>
      <c r="DG697" s="443"/>
      <c r="DH697" s="443"/>
      <c r="DI697" s="13"/>
      <c r="DJ697" s="442"/>
      <c r="DO697" s="443"/>
      <c r="DP697" s="443"/>
      <c r="DQ697" s="13"/>
      <c r="DR697" s="442"/>
      <c r="DW697" s="443"/>
      <c r="DX697" s="443"/>
      <c r="DY697" s="13"/>
      <c r="DZ697" s="442"/>
      <c r="EE697" s="443"/>
      <c r="EF697" s="443"/>
      <c r="EG697" s="13"/>
      <c r="EH697" s="442"/>
      <c r="EM697" s="443"/>
      <c r="EN697" s="443"/>
      <c r="EO697" s="13"/>
      <c r="EP697" s="442"/>
      <c r="EU697" s="443"/>
      <c r="EV697" s="443"/>
      <c r="EW697" s="13"/>
      <c r="EX697" s="442"/>
      <c r="FC697" s="443"/>
      <c r="FD697" s="443"/>
      <c r="FE697" s="13"/>
      <c r="FF697" s="442"/>
      <c r="FK697" s="443"/>
      <c r="FL697" s="443"/>
      <c r="FM697" s="13"/>
      <c r="FN697" s="442"/>
    </row>
    <row r="698" spans="2:170" ht="13">
      <c r="B698" s="442"/>
      <c r="G698" s="443"/>
      <c r="H698" s="443"/>
      <c r="I698" s="13"/>
      <c r="J698" s="442"/>
      <c r="O698" s="443"/>
      <c r="P698" s="443"/>
      <c r="Q698" s="13"/>
      <c r="R698" s="442"/>
      <c r="W698" s="443"/>
      <c r="X698" s="443"/>
      <c r="Y698" s="13"/>
      <c r="Z698" s="442"/>
      <c r="AE698" s="443"/>
      <c r="AF698" s="443"/>
      <c r="AG698" s="13"/>
      <c r="AH698" s="442"/>
      <c r="AM698" s="443"/>
      <c r="AN698" s="443"/>
      <c r="AO698" s="13"/>
      <c r="AP698" s="442"/>
      <c r="AU698" s="443"/>
      <c r="AV698" s="443"/>
      <c r="AW698" s="13"/>
      <c r="AX698" s="442"/>
      <c r="BC698" s="443"/>
      <c r="BD698" s="443"/>
      <c r="BE698" s="13"/>
      <c r="BF698" s="442"/>
      <c r="BK698" s="443"/>
      <c r="BL698" s="443"/>
      <c r="BM698" s="13"/>
      <c r="BN698" s="442"/>
      <c r="BS698" s="443"/>
      <c r="BT698" s="443"/>
      <c r="BU698" s="13"/>
      <c r="BV698" s="442"/>
      <c r="CA698" s="443"/>
      <c r="CB698" s="443"/>
      <c r="CC698" s="13"/>
      <c r="CD698" s="442"/>
      <c r="CI698" s="443"/>
      <c r="CJ698" s="443"/>
      <c r="CK698" s="13"/>
      <c r="CL698" s="442"/>
      <c r="CQ698" s="443"/>
      <c r="CR698" s="443"/>
      <c r="CS698" s="13"/>
      <c r="CT698" s="442"/>
      <c r="CY698" s="443"/>
      <c r="CZ698" s="443"/>
      <c r="DA698" s="13"/>
      <c r="DB698" s="442"/>
      <c r="DG698" s="443"/>
      <c r="DH698" s="443"/>
      <c r="DI698" s="13"/>
      <c r="DJ698" s="442"/>
      <c r="DO698" s="443"/>
      <c r="DP698" s="443"/>
      <c r="DQ698" s="13"/>
      <c r="DR698" s="442"/>
      <c r="DW698" s="443"/>
      <c r="DX698" s="443"/>
      <c r="DY698" s="13"/>
      <c r="DZ698" s="442"/>
      <c r="EE698" s="443"/>
      <c r="EF698" s="443"/>
      <c r="EG698" s="13"/>
      <c r="EH698" s="442"/>
      <c r="EM698" s="443"/>
      <c r="EN698" s="443"/>
      <c r="EO698" s="13"/>
      <c r="EP698" s="442"/>
      <c r="EU698" s="443"/>
      <c r="EV698" s="443"/>
      <c r="EW698" s="13"/>
      <c r="EX698" s="442"/>
      <c r="FC698" s="443"/>
      <c r="FD698" s="443"/>
      <c r="FE698" s="13"/>
      <c r="FF698" s="442"/>
      <c r="FK698" s="443"/>
      <c r="FL698" s="443"/>
      <c r="FM698" s="13"/>
      <c r="FN698" s="442"/>
    </row>
    <row r="699" spans="2:170" ht="13">
      <c r="B699" s="442"/>
      <c r="G699" s="443"/>
      <c r="H699" s="443"/>
      <c r="I699" s="13"/>
      <c r="J699" s="442"/>
      <c r="O699" s="443"/>
      <c r="P699" s="443"/>
      <c r="Q699" s="13"/>
      <c r="R699" s="442"/>
      <c r="W699" s="443"/>
      <c r="X699" s="443"/>
      <c r="Y699" s="13"/>
      <c r="Z699" s="442"/>
      <c r="AE699" s="443"/>
      <c r="AF699" s="443"/>
      <c r="AG699" s="13"/>
      <c r="AH699" s="442"/>
      <c r="AM699" s="443"/>
      <c r="AN699" s="443"/>
      <c r="AO699" s="13"/>
      <c r="AP699" s="442"/>
      <c r="AU699" s="443"/>
      <c r="AV699" s="443"/>
      <c r="AW699" s="13"/>
      <c r="AX699" s="442"/>
      <c r="BC699" s="443"/>
      <c r="BD699" s="443"/>
      <c r="BE699" s="13"/>
      <c r="BF699" s="442"/>
      <c r="BK699" s="443"/>
      <c r="BL699" s="443"/>
      <c r="BM699" s="13"/>
      <c r="BN699" s="442"/>
      <c r="BS699" s="443"/>
      <c r="BT699" s="443"/>
      <c r="BU699" s="13"/>
      <c r="BV699" s="442"/>
      <c r="CA699" s="443"/>
      <c r="CB699" s="443"/>
      <c r="CC699" s="13"/>
      <c r="CD699" s="442"/>
      <c r="CI699" s="443"/>
      <c r="CJ699" s="443"/>
      <c r="CK699" s="13"/>
      <c r="CL699" s="442"/>
      <c r="CQ699" s="443"/>
      <c r="CR699" s="443"/>
      <c r="CS699" s="13"/>
      <c r="CT699" s="442"/>
      <c r="CY699" s="443"/>
      <c r="CZ699" s="443"/>
      <c r="DA699" s="13"/>
      <c r="DB699" s="442"/>
      <c r="DG699" s="443"/>
      <c r="DH699" s="443"/>
      <c r="DI699" s="13"/>
      <c r="DJ699" s="442"/>
      <c r="DO699" s="443"/>
      <c r="DP699" s="443"/>
      <c r="DQ699" s="13"/>
      <c r="DR699" s="442"/>
      <c r="DW699" s="443"/>
      <c r="DX699" s="443"/>
      <c r="DY699" s="13"/>
      <c r="DZ699" s="442"/>
      <c r="EE699" s="443"/>
      <c r="EF699" s="443"/>
      <c r="EG699" s="13"/>
      <c r="EH699" s="442"/>
      <c r="EM699" s="443"/>
      <c r="EN699" s="443"/>
      <c r="EO699" s="13"/>
      <c r="EP699" s="442"/>
      <c r="EU699" s="443"/>
      <c r="EV699" s="443"/>
      <c r="EW699" s="13"/>
      <c r="EX699" s="442"/>
      <c r="FC699" s="443"/>
      <c r="FD699" s="443"/>
      <c r="FE699" s="13"/>
      <c r="FF699" s="442"/>
      <c r="FK699" s="443"/>
      <c r="FL699" s="443"/>
      <c r="FM699" s="13"/>
      <c r="FN699" s="442"/>
    </row>
    <row r="700" spans="2:170" ht="13">
      <c r="B700" s="442"/>
      <c r="G700" s="443"/>
      <c r="H700" s="443"/>
      <c r="I700" s="13"/>
      <c r="J700" s="442"/>
      <c r="O700" s="443"/>
      <c r="P700" s="443"/>
      <c r="Q700" s="13"/>
      <c r="R700" s="442"/>
      <c r="W700" s="443"/>
      <c r="X700" s="443"/>
      <c r="Y700" s="13"/>
      <c r="Z700" s="442"/>
      <c r="AE700" s="443"/>
      <c r="AF700" s="443"/>
      <c r="AG700" s="13"/>
      <c r="AH700" s="442"/>
      <c r="AM700" s="443"/>
      <c r="AN700" s="443"/>
      <c r="AO700" s="13"/>
      <c r="AP700" s="442"/>
      <c r="AU700" s="443"/>
      <c r="AV700" s="443"/>
      <c r="AW700" s="13"/>
      <c r="AX700" s="442"/>
      <c r="BC700" s="443"/>
      <c r="BD700" s="443"/>
      <c r="BE700" s="13"/>
      <c r="BF700" s="442"/>
      <c r="BK700" s="443"/>
      <c r="BL700" s="443"/>
      <c r="BM700" s="13"/>
      <c r="BN700" s="442"/>
      <c r="BS700" s="443"/>
      <c r="BT700" s="443"/>
      <c r="BU700" s="13"/>
      <c r="BV700" s="442"/>
      <c r="CA700" s="443"/>
      <c r="CB700" s="443"/>
      <c r="CC700" s="13"/>
      <c r="CD700" s="442"/>
      <c r="CI700" s="443"/>
      <c r="CJ700" s="443"/>
      <c r="CK700" s="13"/>
      <c r="CL700" s="442"/>
      <c r="CQ700" s="443"/>
      <c r="CR700" s="443"/>
      <c r="CS700" s="13"/>
      <c r="CT700" s="442"/>
      <c r="CY700" s="443"/>
      <c r="CZ700" s="443"/>
      <c r="DA700" s="13"/>
      <c r="DB700" s="442"/>
      <c r="DG700" s="443"/>
      <c r="DH700" s="443"/>
      <c r="DI700" s="13"/>
      <c r="DJ700" s="442"/>
      <c r="DO700" s="443"/>
      <c r="DP700" s="443"/>
      <c r="DQ700" s="13"/>
      <c r="DR700" s="442"/>
      <c r="DW700" s="443"/>
      <c r="DX700" s="443"/>
      <c r="DY700" s="13"/>
      <c r="DZ700" s="442"/>
      <c r="EE700" s="443"/>
      <c r="EF700" s="443"/>
      <c r="EG700" s="13"/>
      <c r="EH700" s="442"/>
      <c r="EM700" s="443"/>
      <c r="EN700" s="443"/>
      <c r="EO700" s="13"/>
      <c r="EP700" s="442"/>
      <c r="EU700" s="443"/>
      <c r="EV700" s="443"/>
      <c r="EW700" s="13"/>
      <c r="EX700" s="442"/>
      <c r="FC700" s="443"/>
      <c r="FD700" s="443"/>
      <c r="FE700" s="13"/>
      <c r="FF700" s="442"/>
      <c r="FK700" s="443"/>
      <c r="FL700" s="443"/>
      <c r="FM700" s="13"/>
      <c r="FN700" s="442"/>
    </row>
    <row r="701" spans="2:170" ht="13">
      <c r="B701" s="442"/>
      <c r="G701" s="443"/>
      <c r="H701" s="443"/>
      <c r="I701" s="13"/>
      <c r="J701" s="442"/>
      <c r="O701" s="443"/>
      <c r="P701" s="443"/>
      <c r="Q701" s="13"/>
      <c r="R701" s="442"/>
      <c r="W701" s="443"/>
      <c r="X701" s="443"/>
      <c r="Y701" s="13"/>
      <c r="Z701" s="442"/>
      <c r="AE701" s="443"/>
      <c r="AF701" s="443"/>
      <c r="AG701" s="13"/>
      <c r="AH701" s="442"/>
      <c r="AM701" s="443"/>
      <c r="AN701" s="443"/>
      <c r="AO701" s="13"/>
      <c r="AP701" s="442"/>
      <c r="AU701" s="443"/>
      <c r="AV701" s="443"/>
      <c r="AW701" s="13"/>
      <c r="AX701" s="442"/>
      <c r="BC701" s="443"/>
      <c r="BD701" s="443"/>
      <c r="BE701" s="13"/>
      <c r="BF701" s="442"/>
      <c r="BK701" s="443"/>
      <c r="BL701" s="443"/>
      <c r="BM701" s="13"/>
      <c r="BN701" s="442"/>
      <c r="BS701" s="443"/>
      <c r="BT701" s="443"/>
      <c r="BU701" s="13"/>
      <c r="BV701" s="442"/>
      <c r="CA701" s="443"/>
      <c r="CB701" s="443"/>
      <c r="CC701" s="13"/>
      <c r="CD701" s="442"/>
      <c r="CI701" s="443"/>
      <c r="CJ701" s="443"/>
      <c r="CK701" s="13"/>
      <c r="CL701" s="442"/>
      <c r="CQ701" s="443"/>
      <c r="CR701" s="443"/>
      <c r="CS701" s="13"/>
      <c r="CT701" s="442"/>
      <c r="CY701" s="443"/>
      <c r="CZ701" s="443"/>
      <c r="DA701" s="13"/>
      <c r="DB701" s="442"/>
      <c r="DG701" s="443"/>
      <c r="DH701" s="443"/>
      <c r="DI701" s="13"/>
      <c r="DJ701" s="442"/>
      <c r="DO701" s="443"/>
      <c r="DP701" s="443"/>
      <c r="DQ701" s="13"/>
      <c r="DR701" s="442"/>
      <c r="DW701" s="443"/>
      <c r="DX701" s="443"/>
      <c r="DY701" s="13"/>
      <c r="DZ701" s="442"/>
      <c r="EE701" s="443"/>
      <c r="EF701" s="443"/>
      <c r="EG701" s="13"/>
      <c r="EH701" s="442"/>
      <c r="EM701" s="443"/>
      <c r="EN701" s="443"/>
      <c r="EO701" s="13"/>
      <c r="EP701" s="442"/>
      <c r="EU701" s="443"/>
      <c r="EV701" s="443"/>
      <c r="EW701" s="13"/>
      <c r="EX701" s="442"/>
      <c r="FC701" s="443"/>
      <c r="FD701" s="443"/>
      <c r="FE701" s="13"/>
      <c r="FF701" s="442"/>
      <c r="FK701" s="443"/>
      <c r="FL701" s="443"/>
      <c r="FM701" s="13"/>
      <c r="FN701" s="442"/>
    </row>
    <row r="702" spans="2:170" ht="13">
      <c r="B702" s="442"/>
      <c r="G702" s="443"/>
      <c r="H702" s="443"/>
      <c r="I702" s="13"/>
      <c r="J702" s="442"/>
      <c r="O702" s="443"/>
      <c r="P702" s="443"/>
      <c r="Q702" s="13"/>
      <c r="R702" s="442"/>
      <c r="W702" s="443"/>
      <c r="X702" s="443"/>
      <c r="Y702" s="13"/>
      <c r="Z702" s="442"/>
      <c r="AE702" s="443"/>
      <c r="AF702" s="443"/>
      <c r="AG702" s="13"/>
      <c r="AH702" s="442"/>
      <c r="AM702" s="443"/>
      <c r="AN702" s="443"/>
      <c r="AO702" s="13"/>
      <c r="AP702" s="442"/>
      <c r="AU702" s="443"/>
      <c r="AV702" s="443"/>
      <c r="AW702" s="13"/>
      <c r="AX702" s="442"/>
      <c r="BC702" s="443"/>
      <c r="BD702" s="443"/>
      <c r="BE702" s="13"/>
      <c r="BF702" s="442"/>
      <c r="BK702" s="443"/>
      <c r="BL702" s="443"/>
      <c r="BM702" s="13"/>
      <c r="BN702" s="442"/>
      <c r="BS702" s="443"/>
      <c r="BT702" s="443"/>
      <c r="BU702" s="13"/>
      <c r="BV702" s="442"/>
      <c r="CA702" s="443"/>
      <c r="CB702" s="443"/>
      <c r="CC702" s="13"/>
      <c r="CD702" s="442"/>
      <c r="CI702" s="443"/>
      <c r="CJ702" s="443"/>
      <c r="CK702" s="13"/>
      <c r="CL702" s="442"/>
      <c r="CQ702" s="443"/>
      <c r="CR702" s="443"/>
      <c r="CS702" s="13"/>
      <c r="CT702" s="442"/>
      <c r="CY702" s="443"/>
      <c r="CZ702" s="443"/>
      <c r="DA702" s="13"/>
      <c r="DB702" s="442"/>
      <c r="DG702" s="443"/>
      <c r="DH702" s="443"/>
      <c r="DI702" s="13"/>
      <c r="DJ702" s="442"/>
      <c r="DO702" s="443"/>
      <c r="DP702" s="443"/>
      <c r="DQ702" s="13"/>
      <c r="DR702" s="442"/>
      <c r="DW702" s="443"/>
      <c r="DX702" s="443"/>
      <c r="DY702" s="13"/>
      <c r="DZ702" s="442"/>
      <c r="EE702" s="443"/>
      <c r="EF702" s="443"/>
      <c r="EG702" s="13"/>
      <c r="EH702" s="442"/>
      <c r="EM702" s="443"/>
      <c r="EN702" s="443"/>
      <c r="EO702" s="13"/>
      <c r="EP702" s="442"/>
      <c r="EU702" s="443"/>
      <c r="EV702" s="443"/>
      <c r="EW702" s="13"/>
      <c r="EX702" s="442"/>
      <c r="FC702" s="443"/>
      <c r="FD702" s="443"/>
      <c r="FE702" s="13"/>
      <c r="FF702" s="442"/>
      <c r="FK702" s="443"/>
      <c r="FL702" s="443"/>
      <c r="FM702" s="13"/>
      <c r="FN702" s="442"/>
    </row>
    <row r="703" spans="2:170" ht="13">
      <c r="B703" s="442"/>
      <c r="G703" s="443"/>
      <c r="H703" s="443"/>
      <c r="I703" s="13"/>
      <c r="J703" s="442"/>
      <c r="O703" s="443"/>
      <c r="P703" s="443"/>
      <c r="Q703" s="13"/>
      <c r="R703" s="442"/>
      <c r="W703" s="443"/>
      <c r="X703" s="443"/>
      <c r="Y703" s="13"/>
      <c r="Z703" s="442"/>
      <c r="AE703" s="443"/>
      <c r="AF703" s="443"/>
      <c r="AG703" s="13"/>
      <c r="AH703" s="442"/>
      <c r="AM703" s="443"/>
      <c r="AN703" s="443"/>
      <c r="AO703" s="13"/>
      <c r="AP703" s="442"/>
      <c r="AU703" s="443"/>
      <c r="AV703" s="443"/>
      <c r="AW703" s="13"/>
      <c r="AX703" s="442"/>
      <c r="BC703" s="443"/>
      <c r="BD703" s="443"/>
      <c r="BE703" s="13"/>
      <c r="BF703" s="442"/>
      <c r="BK703" s="443"/>
      <c r="BL703" s="443"/>
      <c r="BM703" s="13"/>
      <c r="BN703" s="442"/>
      <c r="BS703" s="443"/>
      <c r="BT703" s="443"/>
      <c r="BU703" s="13"/>
      <c r="BV703" s="442"/>
      <c r="CA703" s="443"/>
      <c r="CB703" s="443"/>
      <c r="CC703" s="13"/>
      <c r="CD703" s="442"/>
      <c r="CI703" s="443"/>
      <c r="CJ703" s="443"/>
      <c r="CK703" s="13"/>
      <c r="CL703" s="442"/>
      <c r="CQ703" s="443"/>
      <c r="CR703" s="443"/>
      <c r="CS703" s="13"/>
      <c r="CT703" s="442"/>
      <c r="CY703" s="443"/>
      <c r="CZ703" s="443"/>
      <c r="DA703" s="13"/>
      <c r="DB703" s="442"/>
      <c r="DG703" s="443"/>
      <c r="DH703" s="443"/>
      <c r="DI703" s="13"/>
      <c r="DJ703" s="442"/>
      <c r="DO703" s="443"/>
      <c r="DP703" s="443"/>
      <c r="DQ703" s="13"/>
      <c r="DR703" s="442"/>
      <c r="DW703" s="443"/>
      <c r="DX703" s="443"/>
      <c r="DY703" s="13"/>
      <c r="DZ703" s="442"/>
      <c r="EE703" s="443"/>
      <c r="EF703" s="443"/>
      <c r="EG703" s="13"/>
      <c r="EH703" s="442"/>
      <c r="EM703" s="443"/>
      <c r="EN703" s="443"/>
      <c r="EO703" s="13"/>
      <c r="EP703" s="442"/>
      <c r="EU703" s="443"/>
      <c r="EV703" s="443"/>
      <c r="EW703" s="13"/>
      <c r="EX703" s="442"/>
      <c r="FC703" s="443"/>
      <c r="FD703" s="443"/>
      <c r="FE703" s="13"/>
      <c r="FF703" s="442"/>
      <c r="FK703" s="443"/>
      <c r="FL703" s="443"/>
      <c r="FM703" s="13"/>
      <c r="FN703" s="442"/>
    </row>
    <row r="704" spans="2:170" ht="13">
      <c r="B704" s="442"/>
      <c r="G704" s="443"/>
      <c r="H704" s="443"/>
      <c r="I704" s="13"/>
      <c r="J704" s="442"/>
      <c r="O704" s="443"/>
      <c r="P704" s="443"/>
      <c r="Q704" s="13"/>
      <c r="R704" s="442"/>
      <c r="W704" s="443"/>
      <c r="X704" s="443"/>
      <c r="Y704" s="13"/>
      <c r="Z704" s="442"/>
      <c r="AE704" s="443"/>
      <c r="AF704" s="443"/>
      <c r="AG704" s="13"/>
      <c r="AH704" s="442"/>
      <c r="AM704" s="443"/>
      <c r="AN704" s="443"/>
      <c r="AO704" s="13"/>
      <c r="AP704" s="442"/>
      <c r="AU704" s="443"/>
      <c r="AV704" s="443"/>
      <c r="AW704" s="13"/>
      <c r="AX704" s="442"/>
      <c r="BC704" s="443"/>
      <c r="BD704" s="443"/>
      <c r="BE704" s="13"/>
      <c r="BF704" s="442"/>
      <c r="BK704" s="443"/>
      <c r="BL704" s="443"/>
      <c r="BM704" s="13"/>
      <c r="BN704" s="442"/>
      <c r="BS704" s="443"/>
      <c r="BT704" s="443"/>
      <c r="BU704" s="13"/>
      <c r="BV704" s="442"/>
      <c r="CA704" s="443"/>
      <c r="CB704" s="443"/>
      <c r="CC704" s="13"/>
      <c r="CD704" s="442"/>
      <c r="CI704" s="443"/>
      <c r="CJ704" s="443"/>
      <c r="CK704" s="13"/>
      <c r="CL704" s="442"/>
      <c r="CQ704" s="443"/>
      <c r="CR704" s="443"/>
      <c r="CS704" s="13"/>
      <c r="CT704" s="442"/>
      <c r="CY704" s="443"/>
      <c r="CZ704" s="443"/>
      <c r="DA704" s="13"/>
      <c r="DB704" s="442"/>
      <c r="DG704" s="443"/>
      <c r="DH704" s="443"/>
      <c r="DI704" s="13"/>
      <c r="DJ704" s="442"/>
      <c r="DO704" s="443"/>
      <c r="DP704" s="443"/>
      <c r="DQ704" s="13"/>
      <c r="DR704" s="442"/>
      <c r="DW704" s="443"/>
      <c r="DX704" s="443"/>
      <c r="DY704" s="13"/>
      <c r="DZ704" s="442"/>
      <c r="EE704" s="443"/>
      <c r="EF704" s="443"/>
      <c r="EG704" s="13"/>
      <c r="EH704" s="442"/>
      <c r="EM704" s="443"/>
      <c r="EN704" s="443"/>
      <c r="EO704" s="13"/>
      <c r="EP704" s="442"/>
      <c r="EU704" s="443"/>
      <c r="EV704" s="443"/>
      <c r="EW704" s="13"/>
      <c r="EX704" s="442"/>
      <c r="FC704" s="443"/>
      <c r="FD704" s="443"/>
      <c r="FE704" s="13"/>
      <c r="FF704" s="442"/>
      <c r="FK704" s="443"/>
      <c r="FL704" s="443"/>
      <c r="FM704" s="13"/>
      <c r="FN704" s="442"/>
    </row>
    <row r="705" spans="2:170" ht="13">
      <c r="B705" s="442"/>
      <c r="G705" s="443"/>
      <c r="H705" s="443"/>
      <c r="I705" s="13"/>
      <c r="J705" s="442"/>
      <c r="O705" s="443"/>
      <c r="P705" s="443"/>
      <c r="Q705" s="13"/>
      <c r="R705" s="442"/>
      <c r="W705" s="443"/>
      <c r="X705" s="443"/>
      <c r="Y705" s="13"/>
      <c r="Z705" s="442"/>
      <c r="AE705" s="443"/>
      <c r="AF705" s="443"/>
      <c r="AG705" s="13"/>
      <c r="AH705" s="442"/>
      <c r="AM705" s="443"/>
      <c r="AN705" s="443"/>
      <c r="AO705" s="13"/>
      <c r="AP705" s="442"/>
      <c r="AU705" s="443"/>
      <c r="AV705" s="443"/>
      <c r="AW705" s="13"/>
      <c r="AX705" s="442"/>
      <c r="BC705" s="443"/>
      <c r="BD705" s="443"/>
      <c r="BE705" s="13"/>
      <c r="BF705" s="442"/>
      <c r="BK705" s="443"/>
      <c r="BL705" s="443"/>
      <c r="BM705" s="13"/>
      <c r="BN705" s="442"/>
      <c r="BS705" s="443"/>
      <c r="BT705" s="443"/>
      <c r="BU705" s="13"/>
      <c r="BV705" s="442"/>
      <c r="CA705" s="443"/>
      <c r="CB705" s="443"/>
      <c r="CC705" s="13"/>
      <c r="CD705" s="442"/>
      <c r="CI705" s="443"/>
      <c r="CJ705" s="443"/>
      <c r="CK705" s="13"/>
      <c r="CL705" s="442"/>
      <c r="CQ705" s="443"/>
      <c r="CR705" s="443"/>
      <c r="CS705" s="13"/>
      <c r="CT705" s="442"/>
      <c r="CY705" s="443"/>
      <c r="CZ705" s="443"/>
      <c r="DA705" s="13"/>
      <c r="DB705" s="442"/>
      <c r="DG705" s="443"/>
      <c r="DH705" s="443"/>
      <c r="DI705" s="13"/>
      <c r="DJ705" s="442"/>
      <c r="DO705" s="443"/>
      <c r="DP705" s="443"/>
      <c r="DQ705" s="13"/>
      <c r="DR705" s="442"/>
      <c r="DW705" s="443"/>
      <c r="DX705" s="443"/>
      <c r="DY705" s="13"/>
      <c r="DZ705" s="442"/>
      <c r="EE705" s="443"/>
      <c r="EF705" s="443"/>
      <c r="EG705" s="13"/>
      <c r="EH705" s="442"/>
      <c r="EM705" s="443"/>
      <c r="EN705" s="443"/>
      <c r="EO705" s="13"/>
      <c r="EP705" s="442"/>
      <c r="EU705" s="443"/>
      <c r="EV705" s="443"/>
      <c r="EW705" s="13"/>
      <c r="EX705" s="442"/>
      <c r="FC705" s="443"/>
      <c r="FD705" s="443"/>
      <c r="FE705" s="13"/>
      <c r="FF705" s="442"/>
      <c r="FK705" s="443"/>
      <c r="FL705" s="443"/>
      <c r="FM705" s="13"/>
      <c r="FN705" s="442"/>
    </row>
    <row r="706" spans="2:170" ht="13">
      <c r="B706" s="442"/>
      <c r="G706" s="443"/>
      <c r="H706" s="443"/>
      <c r="I706" s="13"/>
      <c r="J706" s="442"/>
      <c r="O706" s="443"/>
      <c r="P706" s="443"/>
      <c r="Q706" s="13"/>
      <c r="R706" s="442"/>
      <c r="W706" s="443"/>
      <c r="X706" s="443"/>
      <c r="Y706" s="13"/>
      <c r="Z706" s="442"/>
      <c r="AE706" s="443"/>
      <c r="AF706" s="443"/>
      <c r="AG706" s="13"/>
      <c r="AH706" s="442"/>
      <c r="AM706" s="443"/>
      <c r="AN706" s="443"/>
      <c r="AO706" s="13"/>
      <c r="AP706" s="442"/>
      <c r="AU706" s="443"/>
      <c r="AV706" s="443"/>
      <c r="AW706" s="13"/>
      <c r="AX706" s="442"/>
      <c r="BC706" s="443"/>
      <c r="BD706" s="443"/>
      <c r="BE706" s="13"/>
      <c r="BF706" s="442"/>
      <c r="BK706" s="443"/>
      <c r="BL706" s="443"/>
      <c r="BM706" s="13"/>
      <c r="BN706" s="442"/>
      <c r="BS706" s="443"/>
      <c r="BT706" s="443"/>
      <c r="BU706" s="13"/>
      <c r="BV706" s="442"/>
      <c r="CA706" s="443"/>
      <c r="CB706" s="443"/>
      <c r="CC706" s="13"/>
      <c r="CD706" s="442"/>
      <c r="CI706" s="443"/>
      <c r="CJ706" s="443"/>
      <c r="CK706" s="13"/>
      <c r="CL706" s="442"/>
      <c r="CQ706" s="443"/>
      <c r="CR706" s="443"/>
      <c r="CS706" s="13"/>
      <c r="CT706" s="442"/>
      <c r="CY706" s="443"/>
      <c r="CZ706" s="443"/>
      <c r="DA706" s="13"/>
      <c r="DB706" s="442"/>
      <c r="DG706" s="443"/>
      <c r="DH706" s="443"/>
      <c r="DI706" s="13"/>
      <c r="DJ706" s="442"/>
      <c r="DO706" s="443"/>
      <c r="DP706" s="443"/>
      <c r="DQ706" s="13"/>
      <c r="DR706" s="442"/>
      <c r="DW706" s="443"/>
      <c r="DX706" s="443"/>
      <c r="DY706" s="13"/>
      <c r="DZ706" s="442"/>
      <c r="EE706" s="443"/>
      <c r="EF706" s="443"/>
      <c r="EG706" s="13"/>
      <c r="EH706" s="442"/>
      <c r="EM706" s="443"/>
      <c r="EN706" s="443"/>
      <c r="EO706" s="13"/>
      <c r="EP706" s="442"/>
      <c r="EU706" s="443"/>
      <c r="EV706" s="443"/>
      <c r="EW706" s="13"/>
      <c r="EX706" s="442"/>
      <c r="FC706" s="443"/>
      <c r="FD706" s="443"/>
      <c r="FE706" s="13"/>
      <c r="FF706" s="442"/>
      <c r="FK706" s="443"/>
      <c r="FL706" s="443"/>
      <c r="FM706" s="13"/>
      <c r="FN706" s="442"/>
    </row>
    <row r="707" spans="2:170" ht="13">
      <c r="B707" s="442"/>
      <c r="G707" s="443"/>
      <c r="H707" s="443"/>
      <c r="I707" s="13"/>
      <c r="J707" s="442"/>
      <c r="O707" s="443"/>
      <c r="P707" s="443"/>
      <c r="Q707" s="13"/>
      <c r="R707" s="442"/>
      <c r="W707" s="443"/>
      <c r="X707" s="443"/>
      <c r="Y707" s="13"/>
      <c r="Z707" s="442"/>
      <c r="AE707" s="443"/>
      <c r="AF707" s="443"/>
      <c r="AG707" s="13"/>
      <c r="AH707" s="442"/>
      <c r="AM707" s="443"/>
      <c r="AN707" s="443"/>
      <c r="AO707" s="13"/>
      <c r="AP707" s="442"/>
      <c r="AU707" s="443"/>
      <c r="AV707" s="443"/>
      <c r="AW707" s="13"/>
      <c r="AX707" s="442"/>
      <c r="BC707" s="443"/>
      <c r="BD707" s="443"/>
      <c r="BE707" s="13"/>
      <c r="BF707" s="442"/>
      <c r="BK707" s="443"/>
      <c r="BL707" s="443"/>
      <c r="BM707" s="13"/>
      <c r="BN707" s="442"/>
      <c r="BS707" s="443"/>
      <c r="BT707" s="443"/>
      <c r="BU707" s="13"/>
      <c r="BV707" s="442"/>
      <c r="CA707" s="443"/>
      <c r="CB707" s="443"/>
      <c r="CC707" s="13"/>
      <c r="CD707" s="442"/>
      <c r="CI707" s="443"/>
      <c r="CJ707" s="443"/>
      <c r="CK707" s="13"/>
      <c r="CL707" s="442"/>
      <c r="CQ707" s="443"/>
      <c r="CR707" s="443"/>
      <c r="CS707" s="13"/>
      <c r="CT707" s="442"/>
      <c r="CY707" s="443"/>
      <c r="CZ707" s="443"/>
      <c r="DA707" s="13"/>
      <c r="DB707" s="442"/>
      <c r="DG707" s="443"/>
      <c r="DH707" s="443"/>
      <c r="DI707" s="13"/>
      <c r="DJ707" s="442"/>
      <c r="DO707" s="443"/>
      <c r="DP707" s="443"/>
      <c r="DQ707" s="13"/>
      <c r="DR707" s="442"/>
      <c r="DW707" s="443"/>
      <c r="DX707" s="443"/>
      <c r="DY707" s="13"/>
      <c r="DZ707" s="442"/>
      <c r="EE707" s="443"/>
      <c r="EF707" s="443"/>
      <c r="EG707" s="13"/>
      <c r="EH707" s="442"/>
      <c r="EM707" s="443"/>
      <c r="EN707" s="443"/>
      <c r="EO707" s="13"/>
      <c r="EP707" s="442"/>
      <c r="EU707" s="443"/>
      <c r="EV707" s="443"/>
      <c r="EW707" s="13"/>
      <c r="EX707" s="442"/>
      <c r="FC707" s="443"/>
      <c r="FD707" s="443"/>
      <c r="FE707" s="13"/>
      <c r="FF707" s="442"/>
      <c r="FK707" s="443"/>
      <c r="FL707" s="443"/>
      <c r="FM707" s="13"/>
      <c r="FN707" s="442"/>
    </row>
    <row r="708" spans="2:170" ht="13">
      <c r="B708" s="442"/>
      <c r="G708" s="443"/>
      <c r="H708" s="443"/>
      <c r="I708" s="13"/>
      <c r="J708" s="442"/>
      <c r="O708" s="443"/>
      <c r="P708" s="443"/>
      <c r="Q708" s="13"/>
      <c r="R708" s="442"/>
      <c r="W708" s="443"/>
      <c r="X708" s="443"/>
      <c r="Y708" s="13"/>
      <c r="Z708" s="442"/>
      <c r="AE708" s="443"/>
      <c r="AF708" s="443"/>
      <c r="AG708" s="13"/>
      <c r="AH708" s="442"/>
      <c r="AM708" s="443"/>
      <c r="AN708" s="443"/>
      <c r="AO708" s="13"/>
      <c r="AP708" s="442"/>
      <c r="AU708" s="443"/>
      <c r="AV708" s="443"/>
      <c r="AW708" s="13"/>
      <c r="AX708" s="442"/>
      <c r="BC708" s="443"/>
      <c r="BD708" s="443"/>
      <c r="BE708" s="13"/>
      <c r="BF708" s="442"/>
      <c r="BK708" s="443"/>
      <c r="BL708" s="443"/>
      <c r="BM708" s="13"/>
      <c r="BN708" s="442"/>
      <c r="BS708" s="443"/>
      <c r="BT708" s="443"/>
      <c r="BU708" s="13"/>
      <c r="BV708" s="442"/>
      <c r="CA708" s="443"/>
      <c r="CB708" s="443"/>
      <c r="CC708" s="13"/>
      <c r="CD708" s="442"/>
      <c r="CI708" s="443"/>
      <c r="CJ708" s="443"/>
      <c r="CK708" s="13"/>
      <c r="CL708" s="442"/>
      <c r="CQ708" s="443"/>
      <c r="CR708" s="443"/>
      <c r="CS708" s="13"/>
      <c r="CT708" s="442"/>
      <c r="CY708" s="443"/>
      <c r="CZ708" s="443"/>
      <c r="DA708" s="13"/>
      <c r="DB708" s="442"/>
      <c r="DG708" s="443"/>
      <c r="DH708" s="443"/>
      <c r="DI708" s="13"/>
      <c r="DJ708" s="442"/>
      <c r="DO708" s="443"/>
      <c r="DP708" s="443"/>
      <c r="DQ708" s="13"/>
      <c r="DR708" s="442"/>
      <c r="DW708" s="443"/>
      <c r="DX708" s="443"/>
      <c r="DY708" s="13"/>
      <c r="DZ708" s="442"/>
      <c r="EE708" s="443"/>
      <c r="EF708" s="443"/>
      <c r="EG708" s="13"/>
      <c r="EH708" s="442"/>
      <c r="EM708" s="443"/>
      <c r="EN708" s="443"/>
      <c r="EO708" s="13"/>
      <c r="EP708" s="442"/>
      <c r="EU708" s="443"/>
      <c r="EV708" s="443"/>
      <c r="EW708" s="13"/>
      <c r="EX708" s="442"/>
      <c r="FC708" s="443"/>
      <c r="FD708" s="443"/>
      <c r="FE708" s="13"/>
      <c r="FF708" s="442"/>
      <c r="FK708" s="443"/>
      <c r="FL708" s="443"/>
      <c r="FM708" s="13"/>
      <c r="FN708" s="442"/>
    </row>
    <row r="709" spans="2:170" ht="13">
      <c r="B709" s="442"/>
      <c r="G709" s="443"/>
      <c r="H709" s="443"/>
      <c r="I709" s="13"/>
      <c r="J709" s="442"/>
      <c r="O709" s="443"/>
      <c r="P709" s="443"/>
      <c r="Q709" s="13"/>
      <c r="R709" s="442"/>
      <c r="W709" s="443"/>
      <c r="X709" s="443"/>
      <c r="Y709" s="13"/>
      <c r="Z709" s="442"/>
      <c r="AE709" s="443"/>
      <c r="AF709" s="443"/>
      <c r="AG709" s="13"/>
      <c r="AH709" s="442"/>
      <c r="AM709" s="443"/>
      <c r="AN709" s="443"/>
      <c r="AO709" s="13"/>
      <c r="AP709" s="442"/>
      <c r="AU709" s="443"/>
      <c r="AV709" s="443"/>
      <c r="AW709" s="13"/>
      <c r="AX709" s="442"/>
      <c r="BC709" s="443"/>
      <c r="BD709" s="443"/>
      <c r="BE709" s="13"/>
      <c r="BF709" s="442"/>
      <c r="BK709" s="443"/>
      <c r="BL709" s="443"/>
      <c r="BM709" s="13"/>
      <c r="BN709" s="442"/>
      <c r="BS709" s="443"/>
      <c r="BT709" s="443"/>
      <c r="BU709" s="13"/>
      <c r="BV709" s="442"/>
      <c r="CA709" s="443"/>
      <c r="CB709" s="443"/>
      <c r="CC709" s="13"/>
      <c r="CD709" s="442"/>
      <c r="CI709" s="443"/>
      <c r="CJ709" s="443"/>
      <c r="CK709" s="13"/>
      <c r="CL709" s="442"/>
      <c r="CQ709" s="443"/>
      <c r="CR709" s="443"/>
      <c r="CS709" s="13"/>
      <c r="CT709" s="442"/>
      <c r="CY709" s="443"/>
      <c r="CZ709" s="443"/>
      <c r="DA709" s="13"/>
      <c r="DB709" s="442"/>
      <c r="DG709" s="443"/>
      <c r="DH709" s="443"/>
      <c r="DI709" s="13"/>
      <c r="DJ709" s="442"/>
      <c r="DO709" s="443"/>
      <c r="DP709" s="443"/>
      <c r="DQ709" s="13"/>
      <c r="DR709" s="442"/>
      <c r="DW709" s="443"/>
      <c r="DX709" s="443"/>
      <c r="DY709" s="13"/>
      <c r="DZ709" s="442"/>
      <c r="EE709" s="443"/>
      <c r="EF709" s="443"/>
      <c r="EG709" s="13"/>
      <c r="EH709" s="442"/>
      <c r="EM709" s="443"/>
      <c r="EN709" s="443"/>
      <c r="EO709" s="13"/>
      <c r="EP709" s="442"/>
      <c r="EU709" s="443"/>
      <c r="EV709" s="443"/>
      <c r="EW709" s="13"/>
      <c r="EX709" s="442"/>
      <c r="FC709" s="443"/>
      <c r="FD709" s="443"/>
      <c r="FE709" s="13"/>
      <c r="FF709" s="442"/>
      <c r="FK709" s="443"/>
      <c r="FL709" s="443"/>
      <c r="FM709" s="13"/>
      <c r="FN709" s="442"/>
    </row>
    <row r="710" spans="2:170" ht="13">
      <c r="B710" s="442"/>
      <c r="G710" s="443"/>
      <c r="H710" s="443"/>
      <c r="I710" s="13"/>
      <c r="J710" s="442"/>
      <c r="O710" s="443"/>
      <c r="P710" s="443"/>
      <c r="Q710" s="13"/>
      <c r="R710" s="442"/>
      <c r="W710" s="443"/>
      <c r="X710" s="443"/>
      <c r="Y710" s="13"/>
      <c r="Z710" s="442"/>
      <c r="AE710" s="443"/>
      <c r="AF710" s="443"/>
      <c r="AG710" s="13"/>
      <c r="AH710" s="442"/>
      <c r="AM710" s="443"/>
      <c r="AN710" s="443"/>
      <c r="AO710" s="13"/>
      <c r="AP710" s="442"/>
      <c r="AU710" s="443"/>
      <c r="AV710" s="443"/>
      <c r="AW710" s="13"/>
      <c r="AX710" s="442"/>
      <c r="BC710" s="443"/>
      <c r="BD710" s="443"/>
      <c r="BE710" s="13"/>
      <c r="BF710" s="442"/>
      <c r="BK710" s="443"/>
      <c r="BL710" s="443"/>
      <c r="BM710" s="13"/>
      <c r="BN710" s="442"/>
      <c r="BS710" s="443"/>
      <c r="BT710" s="443"/>
      <c r="BU710" s="13"/>
      <c r="BV710" s="442"/>
      <c r="CA710" s="443"/>
      <c r="CB710" s="443"/>
      <c r="CC710" s="13"/>
      <c r="CD710" s="442"/>
      <c r="CI710" s="443"/>
      <c r="CJ710" s="443"/>
      <c r="CK710" s="13"/>
      <c r="CL710" s="442"/>
      <c r="CQ710" s="443"/>
      <c r="CR710" s="443"/>
      <c r="CS710" s="13"/>
      <c r="CT710" s="442"/>
      <c r="CY710" s="443"/>
      <c r="CZ710" s="443"/>
      <c r="DA710" s="13"/>
      <c r="DB710" s="442"/>
      <c r="DG710" s="443"/>
      <c r="DH710" s="443"/>
      <c r="DI710" s="13"/>
      <c r="DJ710" s="442"/>
      <c r="DO710" s="443"/>
      <c r="DP710" s="443"/>
      <c r="DQ710" s="13"/>
      <c r="DR710" s="442"/>
      <c r="DW710" s="443"/>
      <c r="DX710" s="443"/>
      <c r="DY710" s="13"/>
      <c r="DZ710" s="442"/>
      <c r="EE710" s="443"/>
      <c r="EF710" s="443"/>
      <c r="EG710" s="13"/>
      <c r="EH710" s="442"/>
      <c r="EM710" s="443"/>
      <c r="EN710" s="443"/>
      <c r="EO710" s="13"/>
      <c r="EP710" s="442"/>
      <c r="EU710" s="443"/>
      <c r="EV710" s="443"/>
      <c r="EW710" s="13"/>
      <c r="EX710" s="442"/>
      <c r="FC710" s="443"/>
      <c r="FD710" s="443"/>
      <c r="FE710" s="13"/>
      <c r="FF710" s="442"/>
      <c r="FK710" s="443"/>
      <c r="FL710" s="443"/>
      <c r="FM710" s="13"/>
      <c r="FN710" s="442"/>
    </row>
    <row r="711" spans="2:170" ht="13">
      <c r="B711" s="442"/>
      <c r="G711" s="443"/>
      <c r="H711" s="443"/>
      <c r="I711" s="13"/>
      <c r="J711" s="442"/>
      <c r="O711" s="443"/>
      <c r="P711" s="443"/>
      <c r="Q711" s="13"/>
      <c r="R711" s="442"/>
      <c r="W711" s="443"/>
      <c r="X711" s="443"/>
      <c r="Y711" s="13"/>
      <c r="Z711" s="442"/>
      <c r="AE711" s="443"/>
      <c r="AF711" s="443"/>
      <c r="AG711" s="13"/>
      <c r="AH711" s="442"/>
      <c r="AM711" s="443"/>
      <c r="AN711" s="443"/>
      <c r="AO711" s="13"/>
      <c r="AP711" s="442"/>
      <c r="AU711" s="443"/>
      <c r="AV711" s="443"/>
      <c r="AW711" s="13"/>
      <c r="AX711" s="442"/>
      <c r="BC711" s="443"/>
      <c r="BD711" s="443"/>
      <c r="BE711" s="13"/>
      <c r="BF711" s="442"/>
      <c r="BK711" s="443"/>
      <c r="BL711" s="443"/>
      <c r="BM711" s="13"/>
      <c r="BN711" s="442"/>
      <c r="BS711" s="443"/>
      <c r="BT711" s="443"/>
      <c r="BU711" s="13"/>
      <c r="BV711" s="442"/>
      <c r="CA711" s="443"/>
      <c r="CB711" s="443"/>
      <c r="CC711" s="13"/>
      <c r="CD711" s="442"/>
      <c r="CI711" s="443"/>
      <c r="CJ711" s="443"/>
      <c r="CK711" s="13"/>
      <c r="CL711" s="442"/>
      <c r="CQ711" s="443"/>
      <c r="CR711" s="443"/>
      <c r="CS711" s="13"/>
      <c r="CT711" s="442"/>
      <c r="CY711" s="443"/>
      <c r="CZ711" s="443"/>
      <c r="DA711" s="13"/>
      <c r="DB711" s="442"/>
      <c r="DG711" s="443"/>
      <c r="DH711" s="443"/>
      <c r="DI711" s="13"/>
      <c r="DJ711" s="442"/>
      <c r="DO711" s="443"/>
      <c r="DP711" s="443"/>
      <c r="DQ711" s="13"/>
      <c r="DR711" s="442"/>
      <c r="DW711" s="443"/>
      <c r="DX711" s="443"/>
      <c r="DY711" s="13"/>
      <c r="DZ711" s="442"/>
      <c r="EE711" s="443"/>
      <c r="EF711" s="443"/>
      <c r="EG711" s="13"/>
      <c r="EH711" s="442"/>
      <c r="EM711" s="443"/>
      <c r="EN711" s="443"/>
      <c r="EO711" s="13"/>
      <c r="EP711" s="442"/>
      <c r="EU711" s="443"/>
      <c r="EV711" s="443"/>
      <c r="EW711" s="13"/>
      <c r="EX711" s="442"/>
      <c r="FC711" s="443"/>
      <c r="FD711" s="443"/>
      <c r="FE711" s="13"/>
      <c r="FF711" s="442"/>
      <c r="FK711" s="443"/>
      <c r="FL711" s="443"/>
      <c r="FM711" s="13"/>
      <c r="FN711" s="442"/>
    </row>
    <row r="712" spans="2:170" ht="13">
      <c r="B712" s="442"/>
      <c r="G712" s="443"/>
      <c r="H712" s="443"/>
      <c r="I712" s="13"/>
      <c r="J712" s="442"/>
      <c r="O712" s="443"/>
      <c r="P712" s="443"/>
      <c r="Q712" s="13"/>
      <c r="R712" s="442"/>
      <c r="W712" s="443"/>
      <c r="X712" s="443"/>
      <c r="Y712" s="13"/>
      <c r="Z712" s="442"/>
      <c r="AE712" s="443"/>
      <c r="AF712" s="443"/>
      <c r="AG712" s="13"/>
      <c r="AH712" s="442"/>
      <c r="AM712" s="443"/>
      <c r="AN712" s="443"/>
      <c r="AO712" s="13"/>
      <c r="AP712" s="442"/>
      <c r="AU712" s="443"/>
      <c r="AV712" s="443"/>
      <c r="AW712" s="13"/>
      <c r="AX712" s="442"/>
      <c r="BC712" s="443"/>
      <c r="BD712" s="443"/>
      <c r="BE712" s="13"/>
      <c r="BF712" s="442"/>
      <c r="BK712" s="443"/>
      <c r="BL712" s="443"/>
      <c r="BM712" s="13"/>
      <c r="BN712" s="442"/>
      <c r="BS712" s="443"/>
      <c r="BT712" s="443"/>
      <c r="BU712" s="13"/>
      <c r="BV712" s="442"/>
      <c r="CA712" s="443"/>
      <c r="CB712" s="443"/>
      <c r="CC712" s="13"/>
      <c r="CD712" s="442"/>
      <c r="CI712" s="443"/>
      <c r="CJ712" s="443"/>
      <c r="CK712" s="13"/>
      <c r="CL712" s="442"/>
      <c r="CQ712" s="443"/>
      <c r="CR712" s="443"/>
      <c r="CS712" s="13"/>
      <c r="CT712" s="442"/>
      <c r="CY712" s="443"/>
      <c r="CZ712" s="443"/>
      <c r="DA712" s="13"/>
      <c r="DB712" s="442"/>
      <c r="DG712" s="443"/>
      <c r="DH712" s="443"/>
      <c r="DI712" s="13"/>
      <c r="DJ712" s="442"/>
      <c r="DO712" s="443"/>
      <c r="DP712" s="443"/>
      <c r="DQ712" s="13"/>
      <c r="DR712" s="442"/>
      <c r="DW712" s="443"/>
      <c r="DX712" s="443"/>
      <c r="DY712" s="13"/>
      <c r="DZ712" s="442"/>
      <c r="EE712" s="443"/>
      <c r="EF712" s="443"/>
      <c r="EG712" s="13"/>
      <c r="EH712" s="442"/>
      <c r="EM712" s="443"/>
      <c r="EN712" s="443"/>
      <c r="EO712" s="13"/>
      <c r="EP712" s="442"/>
      <c r="EU712" s="443"/>
      <c r="EV712" s="443"/>
      <c r="EW712" s="13"/>
      <c r="EX712" s="442"/>
      <c r="FC712" s="443"/>
      <c r="FD712" s="443"/>
      <c r="FE712" s="13"/>
      <c r="FF712" s="442"/>
      <c r="FK712" s="443"/>
      <c r="FL712" s="443"/>
      <c r="FM712" s="13"/>
      <c r="FN712" s="442"/>
    </row>
    <row r="713" spans="2:170" ht="13">
      <c r="B713" s="442"/>
      <c r="G713" s="443"/>
      <c r="H713" s="443"/>
      <c r="I713" s="13"/>
      <c r="J713" s="442"/>
      <c r="O713" s="443"/>
      <c r="P713" s="443"/>
      <c r="Q713" s="13"/>
      <c r="R713" s="442"/>
      <c r="W713" s="443"/>
      <c r="X713" s="443"/>
      <c r="Y713" s="13"/>
      <c r="Z713" s="442"/>
      <c r="AE713" s="443"/>
      <c r="AF713" s="443"/>
      <c r="AG713" s="13"/>
      <c r="AH713" s="442"/>
      <c r="AM713" s="443"/>
      <c r="AN713" s="443"/>
      <c r="AO713" s="13"/>
      <c r="AP713" s="442"/>
      <c r="AU713" s="443"/>
      <c r="AV713" s="443"/>
      <c r="AW713" s="13"/>
      <c r="AX713" s="442"/>
      <c r="BC713" s="443"/>
      <c r="BD713" s="443"/>
      <c r="BE713" s="13"/>
      <c r="BF713" s="442"/>
      <c r="BK713" s="443"/>
      <c r="BL713" s="443"/>
      <c r="BM713" s="13"/>
      <c r="BN713" s="442"/>
      <c r="BS713" s="443"/>
      <c r="BT713" s="443"/>
      <c r="BU713" s="13"/>
      <c r="BV713" s="442"/>
      <c r="CA713" s="443"/>
      <c r="CB713" s="443"/>
      <c r="CC713" s="13"/>
      <c r="CD713" s="442"/>
      <c r="CI713" s="443"/>
      <c r="CJ713" s="443"/>
      <c r="CK713" s="13"/>
      <c r="CL713" s="442"/>
      <c r="CQ713" s="443"/>
      <c r="CR713" s="443"/>
      <c r="CS713" s="13"/>
      <c r="CT713" s="442"/>
      <c r="CY713" s="443"/>
      <c r="CZ713" s="443"/>
      <c r="DA713" s="13"/>
      <c r="DB713" s="442"/>
      <c r="DG713" s="443"/>
      <c r="DH713" s="443"/>
      <c r="DI713" s="13"/>
      <c r="DJ713" s="442"/>
      <c r="DO713" s="443"/>
      <c r="DP713" s="443"/>
      <c r="DQ713" s="13"/>
      <c r="DR713" s="442"/>
      <c r="DW713" s="443"/>
      <c r="DX713" s="443"/>
      <c r="DY713" s="13"/>
      <c r="DZ713" s="442"/>
      <c r="EE713" s="443"/>
      <c r="EF713" s="443"/>
      <c r="EG713" s="13"/>
      <c r="EH713" s="442"/>
      <c r="EM713" s="443"/>
      <c r="EN713" s="443"/>
      <c r="EO713" s="13"/>
      <c r="EP713" s="442"/>
      <c r="EU713" s="443"/>
      <c r="EV713" s="443"/>
      <c r="EW713" s="13"/>
      <c r="EX713" s="442"/>
      <c r="FC713" s="443"/>
      <c r="FD713" s="443"/>
      <c r="FE713" s="13"/>
      <c r="FF713" s="442"/>
      <c r="FK713" s="443"/>
      <c r="FL713" s="443"/>
      <c r="FM713" s="13"/>
      <c r="FN713" s="442"/>
    </row>
    <row r="714" spans="2:170" ht="13">
      <c r="B714" s="442"/>
      <c r="G714" s="443"/>
      <c r="H714" s="443"/>
      <c r="I714" s="13"/>
      <c r="J714" s="442"/>
      <c r="O714" s="443"/>
      <c r="P714" s="443"/>
      <c r="Q714" s="13"/>
      <c r="R714" s="442"/>
      <c r="W714" s="443"/>
      <c r="X714" s="443"/>
      <c r="Y714" s="13"/>
      <c r="Z714" s="442"/>
      <c r="AE714" s="443"/>
      <c r="AF714" s="443"/>
      <c r="AG714" s="13"/>
      <c r="AH714" s="442"/>
      <c r="AM714" s="443"/>
      <c r="AN714" s="443"/>
      <c r="AO714" s="13"/>
      <c r="AP714" s="442"/>
      <c r="AU714" s="443"/>
      <c r="AV714" s="443"/>
      <c r="AW714" s="13"/>
      <c r="AX714" s="442"/>
      <c r="BC714" s="443"/>
      <c r="BD714" s="443"/>
      <c r="BE714" s="13"/>
      <c r="BF714" s="442"/>
      <c r="BK714" s="443"/>
      <c r="BL714" s="443"/>
      <c r="BM714" s="13"/>
      <c r="BN714" s="442"/>
      <c r="BS714" s="443"/>
      <c r="BT714" s="443"/>
      <c r="BU714" s="13"/>
      <c r="BV714" s="442"/>
      <c r="CA714" s="443"/>
      <c r="CB714" s="443"/>
      <c r="CC714" s="13"/>
      <c r="CD714" s="442"/>
      <c r="CI714" s="443"/>
      <c r="CJ714" s="443"/>
      <c r="CK714" s="13"/>
      <c r="CL714" s="442"/>
      <c r="CQ714" s="443"/>
      <c r="CR714" s="443"/>
      <c r="CS714" s="13"/>
      <c r="CT714" s="442"/>
      <c r="CY714" s="443"/>
      <c r="CZ714" s="443"/>
      <c r="DA714" s="13"/>
      <c r="DB714" s="442"/>
      <c r="DG714" s="443"/>
      <c r="DH714" s="443"/>
      <c r="DI714" s="13"/>
      <c r="DJ714" s="442"/>
      <c r="DO714" s="443"/>
      <c r="DP714" s="443"/>
      <c r="DQ714" s="13"/>
      <c r="DR714" s="442"/>
      <c r="DW714" s="443"/>
      <c r="DX714" s="443"/>
      <c r="DY714" s="13"/>
      <c r="DZ714" s="442"/>
      <c r="EE714" s="443"/>
      <c r="EF714" s="443"/>
      <c r="EG714" s="13"/>
      <c r="EH714" s="442"/>
      <c r="EM714" s="443"/>
      <c r="EN714" s="443"/>
      <c r="EO714" s="13"/>
      <c r="EP714" s="442"/>
      <c r="EU714" s="443"/>
      <c r="EV714" s="443"/>
      <c r="EW714" s="13"/>
      <c r="EX714" s="442"/>
      <c r="FC714" s="443"/>
      <c r="FD714" s="443"/>
      <c r="FE714" s="13"/>
      <c r="FF714" s="442"/>
      <c r="FK714" s="443"/>
      <c r="FL714" s="443"/>
      <c r="FM714" s="13"/>
      <c r="FN714" s="442"/>
    </row>
    <row r="715" spans="2:170" ht="13">
      <c r="B715" s="442"/>
      <c r="G715" s="443"/>
      <c r="H715" s="443"/>
      <c r="I715" s="13"/>
      <c r="J715" s="442"/>
      <c r="O715" s="443"/>
      <c r="P715" s="443"/>
      <c r="Q715" s="13"/>
      <c r="R715" s="442"/>
      <c r="W715" s="443"/>
      <c r="X715" s="443"/>
      <c r="Y715" s="13"/>
      <c r="Z715" s="442"/>
      <c r="AE715" s="443"/>
      <c r="AF715" s="443"/>
      <c r="AG715" s="13"/>
      <c r="AH715" s="442"/>
      <c r="AM715" s="443"/>
      <c r="AN715" s="443"/>
      <c r="AO715" s="13"/>
      <c r="AP715" s="442"/>
      <c r="AU715" s="443"/>
      <c r="AV715" s="443"/>
      <c r="AW715" s="13"/>
      <c r="AX715" s="442"/>
      <c r="BC715" s="443"/>
      <c r="BD715" s="443"/>
      <c r="BE715" s="13"/>
      <c r="BF715" s="442"/>
      <c r="BK715" s="443"/>
      <c r="BL715" s="443"/>
      <c r="BM715" s="13"/>
      <c r="BN715" s="442"/>
      <c r="BS715" s="443"/>
      <c r="BT715" s="443"/>
      <c r="BU715" s="13"/>
      <c r="BV715" s="442"/>
      <c r="CA715" s="443"/>
      <c r="CB715" s="443"/>
      <c r="CC715" s="13"/>
      <c r="CD715" s="442"/>
      <c r="CI715" s="443"/>
      <c r="CJ715" s="443"/>
      <c r="CK715" s="13"/>
      <c r="CL715" s="442"/>
      <c r="CQ715" s="443"/>
      <c r="CR715" s="443"/>
      <c r="CS715" s="13"/>
      <c r="CT715" s="442"/>
      <c r="CY715" s="443"/>
      <c r="CZ715" s="443"/>
      <c r="DA715" s="13"/>
      <c r="DB715" s="442"/>
      <c r="DG715" s="443"/>
      <c r="DH715" s="443"/>
      <c r="DI715" s="13"/>
      <c r="DJ715" s="442"/>
      <c r="DO715" s="443"/>
      <c r="DP715" s="443"/>
      <c r="DQ715" s="13"/>
      <c r="DR715" s="442"/>
      <c r="DW715" s="443"/>
      <c r="DX715" s="443"/>
      <c r="DY715" s="13"/>
      <c r="DZ715" s="442"/>
      <c r="EE715" s="443"/>
      <c r="EF715" s="443"/>
      <c r="EG715" s="13"/>
      <c r="EH715" s="442"/>
      <c r="EM715" s="443"/>
      <c r="EN715" s="443"/>
      <c r="EO715" s="13"/>
      <c r="EP715" s="442"/>
      <c r="EU715" s="443"/>
      <c r="EV715" s="443"/>
      <c r="EW715" s="13"/>
      <c r="EX715" s="442"/>
      <c r="FC715" s="443"/>
      <c r="FD715" s="443"/>
      <c r="FE715" s="13"/>
      <c r="FF715" s="442"/>
      <c r="FK715" s="443"/>
      <c r="FL715" s="443"/>
      <c r="FM715" s="13"/>
      <c r="FN715" s="442"/>
    </row>
    <row r="716" spans="2:170" ht="13">
      <c r="B716" s="442"/>
      <c r="G716" s="443"/>
      <c r="H716" s="443"/>
      <c r="I716" s="13"/>
      <c r="J716" s="442"/>
      <c r="O716" s="443"/>
      <c r="P716" s="443"/>
      <c r="Q716" s="13"/>
      <c r="R716" s="442"/>
      <c r="W716" s="443"/>
      <c r="X716" s="443"/>
      <c r="Y716" s="13"/>
      <c r="Z716" s="442"/>
      <c r="AE716" s="443"/>
      <c r="AF716" s="443"/>
      <c r="AG716" s="13"/>
      <c r="AH716" s="442"/>
      <c r="AM716" s="443"/>
      <c r="AN716" s="443"/>
      <c r="AO716" s="13"/>
      <c r="AP716" s="442"/>
      <c r="AU716" s="443"/>
      <c r="AV716" s="443"/>
      <c r="AW716" s="13"/>
      <c r="AX716" s="442"/>
      <c r="BC716" s="443"/>
      <c r="BD716" s="443"/>
      <c r="BE716" s="13"/>
      <c r="BF716" s="442"/>
      <c r="BK716" s="443"/>
      <c r="BL716" s="443"/>
      <c r="BM716" s="13"/>
      <c r="BN716" s="442"/>
      <c r="BS716" s="443"/>
      <c r="BT716" s="443"/>
      <c r="BU716" s="13"/>
      <c r="BV716" s="442"/>
      <c r="CA716" s="443"/>
      <c r="CB716" s="443"/>
      <c r="CC716" s="13"/>
      <c r="CD716" s="442"/>
      <c r="CI716" s="443"/>
      <c r="CJ716" s="443"/>
      <c r="CK716" s="13"/>
      <c r="CL716" s="442"/>
      <c r="CQ716" s="443"/>
      <c r="CR716" s="443"/>
      <c r="CS716" s="13"/>
      <c r="CT716" s="442"/>
      <c r="CY716" s="443"/>
      <c r="CZ716" s="443"/>
      <c r="DA716" s="13"/>
      <c r="DB716" s="442"/>
      <c r="DG716" s="443"/>
      <c r="DH716" s="443"/>
      <c r="DI716" s="13"/>
      <c r="DJ716" s="442"/>
      <c r="DO716" s="443"/>
      <c r="DP716" s="443"/>
      <c r="DQ716" s="13"/>
      <c r="DR716" s="442"/>
      <c r="DW716" s="443"/>
      <c r="DX716" s="443"/>
      <c r="DY716" s="13"/>
      <c r="DZ716" s="442"/>
      <c r="EE716" s="443"/>
      <c r="EF716" s="443"/>
      <c r="EG716" s="13"/>
      <c r="EH716" s="442"/>
      <c r="EM716" s="443"/>
      <c r="EN716" s="443"/>
      <c r="EO716" s="13"/>
      <c r="EP716" s="442"/>
      <c r="EU716" s="443"/>
      <c r="EV716" s="443"/>
      <c r="EW716" s="13"/>
      <c r="EX716" s="442"/>
      <c r="FC716" s="443"/>
      <c r="FD716" s="443"/>
      <c r="FE716" s="13"/>
      <c r="FF716" s="442"/>
      <c r="FK716" s="443"/>
      <c r="FL716" s="443"/>
      <c r="FM716" s="13"/>
      <c r="FN716" s="442"/>
    </row>
    <row r="717" spans="2:170" ht="13">
      <c r="B717" s="442"/>
      <c r="G717" s="443"/>
      <c r="H717" s="443"/>
      <c r="I717" s="13"/>
      <c r="J717" s="442"/>
      <c r="O717" s="443"/>
      <c r="P717" s="443"/>
      <c r="Q717" s="13"/>
      <c r="R717" s="442"/>
      <c r="W717" s="443"/>
      <c r="X717" s="443"/>
      <c r="Y717" s="13"/>
      <c r="Z717" s="442"/>
      <c r="AE717" s="443"/>
      <c r="AF717" s="443"/>
      <c r="AG717" s="13"/>
      <c r="AH717" s="442"/>
      <c r="AM717" s="443"/>
      <c r="AN717" s="443"/>
      <c r="AO717" s="13"/>
      <c r="AP717" s="442"/>
      <c r="AU717" s="443"/>
      <c r="AV717" s="443"/>
      <c r="AW717" s="13"/>
      <c r="AX717" s="442"/>
      <c r="BC717" s="443"/>
      <c r="BD717" s="443"/>
      <c r="BE717" s="13"/>
      <c r="BF717" s="442"/>
      <c r="BK717" s="443"/>
      <c r="BL717" s="443"/>
      <c r="BM717" s="13"/>
      <c r="BN717" s="442"/>
      <c r="BS717" s="443"/>
      <c r="BT717" s="443"/>
      <c r="BU717" s="13"/>
      <c r="BV717" s="442"/>
      <c r="CA717" s="443"/>
      <c r="CB717" s="443"/>
      <c r="CC717" s="13"/>
      <c r="CD717" s="442"/>
      <c r="CI717" s="443"/>
      <c r="CJ717" s="443"/>
      <c r="CK717" s="13"/>
      <c r="CL717" s="442"/>
      <c r="CQ717" s="443"/>
      <c r="CR717" s="443"/>
      <c r="CS717" s="13"/>
      <c r="CT717" s="442"/>
      <c r="CY717" s="443"/>
      <c r="CZ717" s="443"/>
      <c r="DA717" s="13"/>
      <c r="DB717" s="442"/>
      <c r="DG717" s="443"/>
      <c r="DH717" s="443"/>
      <c r="DI717" s="13"/>
      <c r="DJ717" s="442"/>
      <c r="DO717" s="443"/>
      <c r="DP717" s="443"/>
      <c r="DQ717" s="13"/>
      <c r="DR717" s="442"/>
      <c r="DW717" s="443"/>
      <c r="DX717" s="443"/>
      <c r="DY717" s="13"/>
      <c r="DZ717" s="442"/>
      <c r="EE717" s="443"/>
      <c r="EF717" s="443"/>
      <c r="EG717" s="13"/>
      <c r="EH717" s="442"/>
      <c r="EM717" s="443"/>
      <c r="EN717" s="443"/>
      <c r="EO717" s="13"/>
      <c r="EP717" s="442"/>
      <c r="EU717" s="443"/>
      <c r="EV717" s="443"/>
      <c r="EW717" s="13"/>
      <c r="EX717" s="442"/>
      <c r="FC717" s="443"/>
      <c r="FD717" s="443"/>
      <c r="FE717" s="13"/>
      <c r="FF717" s="442"/>
      <c r="FK717" s="443"/>
      <c r="FL717" s="443"/>
      <c r="FM717" s="13"/>
      <c r="FN717" s="442"/>
    </row>
    <row r="718" spans="2:170" ht="13">
      <c r="B718" s="442"/>
      <c r="G718" s="443"/>
      <c r="H718" s="443"/>
      <c r="I718" s="13"/>
      <c r="J718" s="442"/>
      <c r="O718" s="443"/>
      <c r="P718" s="443"/>
      <c r="Q718" s="13"/>
      <c r="R718" s="442"/>
      <c r="W718" s="443"/>
      <c r="X718" s="443"/>
      <c r="Y718" s="13"/>
      <c r="Z718" s="442"/>
      <c r="AE718" s="443"/>
      <c r="AF718" s="443"/>
      <c r="AG718" s="13"/>
      <c r="AH718" s="442"/>
      <c r="AM718" s="443"/>
      <c r="AN718" s="443"/>
      <c r="AO718" s="13"/>
      <c r="AP718" s="442"/>
      <c r="AU718" s="443"/>
      <c r="AV718" s="443"/>
      <c r="AW718" s="13"/>
      <c r="AX718" s="442"/>
      <c r="BC718" s="443"/>
      <c r="BD718" s="443"/>
      <c r="BE718" s="13"/>
      <c r="BF718" s="442"/>
      <c r="BK718" s="443"/>
      <c r="BL718" s="443"/>
      <c r="BM718" s="13"/>
      <c r="BN718" s="442"/>
      <c r="BS718" s="443"/>
      <c r="BT718" s="443"/>
      <c r="BU718" s="13"/>
      <c r="BV718" s="442"/>
      <c r="CA718" s="443"/>
      <c r="CB718" s="443"/>
      <c r="CC718" s="13"/>
      <c r="CD718" s="442"/>
      <c r="CI718" s="443"/>
      <c r="CJ718" s="443"/>
      <c r="CK718" s="13"/>
      <c r="CL718" s="442"/>
      <c r="CQ718" s="443"/>
      <c r="CR718" s="443"/>
      <c r="CS718" s="13"/>
      <c r="CT718" s="442"/>
      <c r="CY718" s="443"/>
      <c r="CZ718" s="443"/>
      <c r="DA718" s="13"/>
      <c r="DB718" s="442"/>
      <c r="DG718" s="443"/>
      <c r="DH718" s="443"/>
      <c r="DI718" s="13"/>
      <c r="DJ718" s="442"/>
      <c r="DO718" s="443"/>
      <c r="DP718" s="443"/>
      <c r="DQ718" s="13"/>
      <c r="DR718" s="442"/>
      <c r="DW718" s="443"/>
      <c r="DX718" s="443"/>
      <c r="DY718" s="13"/>
      <c r="DZ718" s="442"/>
      <c r="EE718" s="443"/>
      <c r="EF718" s="443"/>
      <c r="EG718" s="13"/>
      <c r="EH718" s="442"/>
      <c r="EM718" s="443"/>
      <c r="EN718" s="443"/>
      <c r="EO718" s="13"/>
      <c r="EP718" s="442"/>
      <c r="EU718" s="443"/>
      <c r="EV718" s="443"/>
      <c r="EW718" s="13"/>
      <c r="EX718" s="442"/>
      <c r="FC718" s="443"/>
      <c r="FD718" s="443"/>
      <c r="FE718" s="13"/>
      <c r="FF718" s="442"/>
      <c r="FK718" s="443"/>
      <c r="FL718" s="443"/>
      <c r="FM718" s="13"/>
      <c r="FN718" s="442"/>
    </row>
    <row r="719" spans="2:170" ht="13">
      <c r="B719" s="442"/>
      <c r="G719" s="443"/>
      <c r="H719" s="443"/>
      <c r="I719" s="13"/>
      <c r="J719" s="442"/>
      <c r="O719" s="443"/>
      <c r="P719" s="443"/>
      <c r="Q719" s="13"/>
      <c r="R719" s="442"/>
      <c r="W719" s="443"/>
      <c r="X719" s="443"/>
      <c r="Y719" s="13"/>
      <c r="Z719" s="442"/>
      <c r="AE719" s="443"/>
      <c r="AF719" s="443"/>
      <c r="AG719" s="13"/>
      <c r="AH719" s="442"/>
      <c r="AM719" s="443"/>
      <c r="AN719" s="443"/>
      <c r="AO719" s="13"/>
      <c r="AP719" s="442"/>
      <c r="AU719" s="443"/>
      <c r="AV719" s="443"/>
      <c r="AW719" s="13"/>
      <c r="AX719" s="442"/>
      <c r="BC719" s="443"/>
      <c r="BD719" s="443"/>
      <c r="BE719" s="13"/>
      <c r="BF719" s="442"/>
      <c r="BK719" s="443"/>
      <c r="BL719" s="443"/>
      <c r="BM719" s="13"/>
      <c r="BN719" s="442"/>
      <c r="BS719" s="443"/>
      <c r="BT719" s="443"/>
      <c r="BU719" s="13"/>
      <c r="BV719" s="442"/>
      <c r="CA719" s="443"/>
      <c r="CB719" s="443"/>
      <c r="CC719" s="13"/>
      <c r="CD719" s="442"/>
      <c r="CI719" s="443"/>
      <c r="CJ719" s="443"/>
      <c r="CK719" s="13"/>
      <c r="CL719" s="442"/>
      <c r="CQ719" s="443"/>
      <c r="CR719" s="443"/>
      <c r="CS719" s="13"/>
      <c r="CT719" s="442"/>
      <c r="CY719" s="443"/>
      <c r="CZ719" s="443"/>
      <c r="DA719" s="13"/>
      <c r="DB719" s="442"/>
      <c r="DG719" s="443"/>
      <c r="DH719" s="443"/>
      <c r="DI719" s="13"/>
      <c r="DJ719" s="442"/>
      <c r="DO719" s="443"/>
      <c r="DP719" s="443"/>
      <c r="DQ719" s="13"/>
      <c r="DR719" s="442"/>
      <c r="DW719" s="443"/>
      <c r="DX719" s="443"/>
      <c r="DY719" s="13"/>
      <c r="DZ719" s="442"/>
      <c r="EE719" s="443"/>
      <c r="EF719" s="443"/>
      <c r="EG719" s="13"/>
      <c r="EH719" s="442"/>
      <c r="EM719" s="443"/>
      <c r="EN719" s="443"/>
      <c r="EO719" s="13"/>
      <c r="EP719" s="442"/>
      <c r="EU719" s="443"/>
      <c r="EV719" s="443"/>
      <c r="EW719" s="13"/>
      <c r="EX719" s="442"/>
      <c r="FC719" s="443"/>
      <c r="FD719" s="443"/>
      <c r="FE719" s="13"/>
      <c r="FF719" s="442"/>
      <c r="FK719" s="443"/>
      <c r="FL719" s="443"/>
      <c r="FM719" s="13"/>
      <c r="FN719" s="442"/>
    </row>
    <row r="720" spans="2:170" ht="13">
      <c r="B720" s="442"/>
      <c r="G720" s="443"/>
      <c r="H720" s="443"/>
      <c r="I720" s="13"/>
      <c r="J720" s="442"/>
      <c r="O720" s="443"/>
      <c r="P720" s="443"/>
      <c r="Q720" s="13"/>
      <c r="R720" s="442"/>
      <c r="W720" s="443"/>
      <c r="X720" s="443"/>
      <c r="Y720" s="13"/>
      <c r="Z720" s="442"/>
      <c r="AE720" s="443"/>
      <c r="AF720" s="443"/>
      <c r="AG720" s="13"/>
      <c r="AH720" s="442"/>
      <c r="AM720" s="443"/>
      <c r="AN720" s="443"/>
      <c r="AO720" s="13"/>
      <c r="AP720" s="442"/>
      <c r="AU720" s="443"/>
      <c r="AV720" s="443"/>
      <c r="AW720" s="13"/>
      <c r="AX720" s="442"/>
      <c r="BC720" s="443"/>
      <c r="BD720" s="443"/>
      <c r="BE720" s="13"/>
      <c r="BF720" s="442"/>
      <c r="BK720" s="443"/>
      <c r="BL720" s="443"/>
      <c r="BM720" s="13"/>
      <c r="BN720" s="442"/>
      <c r="BS720" s="443"/>
      <c r="BT720" s="443"/>
      <c r="BU720" s="13"/>
      <c r="BV720" s="442"/>
      <c r="CA720" s="443"/>
      <c r="CB720" s="443"/>
      <c r="CC720" s="13"/>
      <c r="CD720" s="442"/>
      <c r="CI720" s="443"/>
      <c r="CJ720" s="443"/>
      <c r="CK720" s="13"/>
      <c r="CL720" s="442"/>
      <c r="CQ720" s="443"/>
      <c r="CR720" s="443"/>
      <c r="CS720" s="13"/>
      <c r="CT720" s="442"/>
      <c r="CY720" s="443"/>
      <c r="CZ720" s="443"/>
      <c r="DA720" s="13"/>
      <c r="DB720" s="442"/>
      <c r="DG720" s="443"/>
      <c r="DH720" s="443"/>
      <c r="DI720" s="13"/>
      <c r="DJ720" s="442"/>
      <c r="DO720" s="443"/>
      <c r="DP720" s="443"/>
      <c r="DQ720" s="13"/>
      <c r="DR720" s="442"/>
      <c r="DW720" s="443"/>
      <c r="DX720" s="443"/>
      <c r="DY720" s="13"/>
      <c r="DZ720" s="442"/>
      <c r="EE720" s="443"/>
      <c r="EF720" s="443"/>
      <c r="EG720" s="13"/>
      <c r="EH720" s="442"/>
      <c r="EM720" s="443"/>
      <c r="EN720" s="443"/>
      <c r="EO720" s="13"/>
      <c r="EP720" s="442"/>
      <c r="EU720" s="443"/>
      <c r="EV720" s="443"/>
      <c r="EW720" s="13"/>
      <c r="EX720" s="442"/>
      <c r="FC720" s="443"/>
      <c r="FD720" s="443"/>
      <c r="FE720" s="13"/>
      <c r="FF720" s="442"/>
      <c r="FK720" s="443"/>
      <c r="FL720" s="443"/>
      <c r="FM720" s="13"/>
      <c r="FN720" s="442"/>
    </row>
    <row r="721" spans="2:170" ht="13">
      <c r="B721" s="442"/>
      <c r="G721" s="443"/>
      <c r="H721" s="443"/>
      <c r="I721" s="13"/>
      <c r="J721" s="442"/>
      <c r="O721" s="443"/>
      <c r="P721" s="443"/>
      <c r="Q721" s="13"/>
      <c r="R721" s="442"/>
      <c r="W721" s="443"/>
      <c r="X721" s="443"/>
      <c r="Y721" s="13"/>
      <c r="Z721" s="442"/>
      <c r="AE721" s="443"/>
      <c r="AF721" s="443"/>
      <c r="AG721" s="13"/>
      <c r="AH721" s="442"/>
      <c r="AM721" s="443"/>
      <c r="AN721" s="443"/>
      <c r="AO721" s="13"/>
      <c r="AP721" s="442"/>
      <c r="AU721" s="443"/>
      <c r="AV721" s="443"/>
      <c r="AW721" s="13"/>
      <c r="AX721" s="442"/>
      <c r="BC721" s="443"/>
      <c r="BD721" s="443"/>
      <c r="BE721" s="13"/>
      <c r="BF721" s="442"/>
      <c r="BK721" s="443"/>
      <c r="BL721" s="443"/>
      <c r="BM721" s="13"/>
      <c r="BN721" s="442"/>
      <c r="BS721" s="443"/>
      <c r="BT721" s="443"/>
      <c r="BU721" s="13"/>
      <c r="BV721" s="442"/>
      <c r="CA721" s="443"/>
      <c r="CB721" s="443"/>
      <c r="CC721" s="13"/>
      <c r="CD721" s="442"/>
      <c r="CI721" s="443"/>
      <c r="CJ721" s="443"/>
      <c r="CK721" s="13"/>
      <c r="CL721" s="442"/>
      <c r="CQ721" s="443"/>
      <c r="CR721" s="443"/>
      <c r="CS721" s="13"/>
      <c r="CT721" s="442"/>
      <c r="CY721" s="443"/>
      <c r="CZ721" s="443"/>
      <c r="DA721" s="13"/>
      <c r="DB721" s="442"/>
      <c r="DG721" s="443"/>
      <c r="DH721" s="443"/>
      <c r="DI721" s="13"/>
      <c r="DJ721" s="442"/>
      <c r="DO721" s="443"/>
      <c r="DP721" s="443"/>
      <c r="DQ721" s="13"/>
      <c r="DR721" s="442"/>
      <c r="DW721" s="443"/>
      <c r="DX721" s="443"/>
      <c r="DY721" s="13"/>
      <c r="DZ721" s="442"/>
      <c r="EE721" s="443"/>
      <c r="EF721" s="443"/>
      <c r="EG721" s="13"/>
      <c r="EH721" s="442"/>
      <c r="EM721" s="443"/>
      <c r="EN721" s="443"/>
      <c r="EO721" s="13"/>
      <c r="EP721" s="442"/>
      <c r="EU721" s="443"/>
      <c r="EV721" s="443"/>
      <c r="EW721" s="13"/>
      <c r="EX721" s="442"/>
      <c r="FC721" s="443"/>
      <c r="FD721" s="443"/>
      <c r="FE721" s="13"/>
      <c r="FF721" s="442"/>
      <c r="FK721" s="443"/>
      <c r="FL721" s="443"/>
      <c r="FM721" s="13"/>
      <c r="FN721" s="442"/>
    </row>
    <row r="722" spans="2:170" ht="13">
      <c r="B722" s="442"/>
      <c r="G722" s="443"/>
      <c r="H722" s="443"/>
      <c r="I722" s="13"/>
      <c r="J722" s="442"/>
      <c r="O722" s="443"/>
      <c r="P722" s="443"/>
      <c r="Q722" s="13"/>
      <c r="R722" s="442"/>
      <c r="W722" s="443"/>
      <c r="X722" s="443"/>
      <c r="Y722" s="13"/>
      <c r="Z722" s="442"/>
      <c r="AE722" s="443"/>
      <c r="AF722" s="443"/>
      <c r="AG722" s="13"/>
      <c r="AH722" s="442"/>
      <c r="AM722" s="443"/>
      <c r="AN722" s="443"/>
      <c r="AO722" s="13"/>
      <c r="AP722" s="442"/>
      <c r="AU722" s="443"/>
      <c r="AV722" s="443"/>
      <c r="AW722" s="13"/>
      <c r="AX722" s="442"/>
      <c r="BC722" s="443"/>
      <c r="BD722" s="443"/>
      <c r="BE722" s="13"/>
      <c r="BF722" s="442"/>
      <c r="BK722" s="443"/>
      <c r="BL722" s="443"/>
      <c r="BM722" s="13"/>
      <c r="BN722" s="442"/>
      <c r="BS722" s="443"/>
      <c r="BT722" s="443"/>
      <c r="BU722" s="13"/>
      <c r="BV722" s="442"/>
      <c r="CA722" s="443"/>
      <c r="CB722" s="443"/>
      <c r="CC722" s="13"/>
      <c r="CD722" s="442"/>
      <c r="CI722" s="443"/>
      <c r="CJ722" s="443"/>
      <c r="CK722" s="13"/>
      <c r="CL722" s="442"/>
      <c r="CQ722" s="443"/>
      <c r="CR722" s="443"/>
      <c r="CS722" s="13"/>
      <c r="CT722" s="442"/>
      <c r="CY722" s="443"/>
      <c r="CZ722" s="443"/>
      <c r="DA722" s="13"/>
      <c r="DB722" s="442"/>
      <c r="DG722" s="443"/>
      <c r="DH722" s="443"/>
      <c r="DI722" s="13"/>
      <c r="DJ722" s="442"/>
      <c r="DO722" s="443"/>
      <c r="DP722" s="443"/>
      <c r="DQ722" s="13"/>
      <c r="DR722" s="442"/>
      <c r="DW722" s="443"/>
      <c r="DX722" s="443"/>
      <c r="DY722" s="13"/>
      <c r="DZ722" s="442"/>
      <c r="EE722" s="443"/>
      <c r="EF722" s="443"/>
      <c r="EG722" s="13"/>
      <c r="EH722" s="442"/>
      <c r="EM722" s="443"/>
      <c r="EN722" s="443"/>
      <c r="EO722" s="13"/>
      <c r="EP722" s="442"/>
      <c r="EU722" s="443"/>
      <c r="EV722" s="443"/>
      <c r="EW722" s="13"/>
      <c r="EX722" s="442"/>
      <c r="FC722" s="443"/>
      <c r="FD722" s="443"/>
      <c r="FE722" s="13"/>
      <c r="FF722" s="442"/>
      <c r="FK722" s="443"/>
      <c r="FL722" s="443"/>
      <c r="FM722" s="13"/>
      <c r="FN722" s="442"/>
    </row>
    <row r="723" spans="2:170" ht="13">
      <c r="B723" s="442"/>
      <c r="G723" s="443"/>
      <c r="H723" s="443"/>
      <c r="I723" s="13"/>
      <c r="J723" s="442"/>
      <c r="O723" s="443"/>
      <c r="P723" s="443"/>
      <c r="Q723" s="13"/>
      <c r="R723" s="442"/>
      <c r="W723" s="443"/>
      <c r="X723" s="443"/>
      <c r="Y723" s="13"/>
      <c r="Z723" s="442"/>
      <c r="AE723" s="443"/>
      <c r="AF723" s="443"/>
      <c r="AG723" s="13"/>
      <c r="AH723" s="442"/>
      <c r="AM723" s="443"/>
      <c r="AN723" s="443"/>
      <c r="AO723" s="13"/>
      <c r="AP723" s="442"/>
      <c r="AU723" s="443"/>
      <c r="AV723" s="443"/>
      <c r="AW723" s="13"/>
      <c r="AX723" s="442"/>
      <c r="BC723" s="443"/>
      <c r="BD723" s="443"/>
      <c r="BE723" s="13"/>
      <c r="BF723" s="442"/>
      <c r="BK723" s="443"/>
      <c r="BL723" s="443"/>
      <c r="BM723" s="13"/>
      <c r="BN723" s="442"/>
      <c r="BS723" s="443"/>
      <c r="BT723" s="443"/>
      <c r="BU723" s="13"/>
      <c r="BV723" s="442"/>
      <c r="CA723" s="443"/>
      <c r="CB723" s="443"/>
      <c r="CC723" s="13"/>
      <c r="CD723" s="442"/>
      <c r="CI723" s="443"/>
      <c r="CJ723" s="443"/>
      <c r="CK723" s="13"/>
      <c r="CL723" s="442"/>
      <c r="CQ723" s="443"/>
      <c r="CR723" s="443"/>
      <c r="CS723" s="13"/>
      <c r="CT723" s="442"/>
      <c r="CY723" s="443"/>
      <c r="CZ723" s="443"/>
      <c r="DA723" s="13"/>
      <c r="DB723" s="442"/>
      <c r="DG723" s="443"/>
      <c r="DH723" s="443"/>
      <c r="DI723" s="13"/>
      <c r="DJ723" s="442"/>
      <c r="DO723" s="443"/>
      <c r="DP723" s="443"/>
      <c r="DQ723" s="13"/>
      <c r="DR723" s="442"/>
      <c r="DW723" s="443"/>
      <c r="DX723" s="443"/>
      <c r="DY723" s="13"/>
      <c r="DZ723" s="442"/>
      <c r="EE723" s="443"/>
      <c r="EF723" s="443"/>
      <c r="EG723" s="13"/>
      <c r="EH723" s="442"/>
      <c r="EM723" s="443"/>
      <c r="EN723" s="443"/>
      <c r="EO723" s="13"/>
      <c r="EP723" s="442"/>
      <c r="EU723" s="443"/>
      <c r="EV723" s="443"/>
      <c r="EW723" s="13"/>
      <c r="EX723" s="442"/>
      <c r="FC723" s="443"/>
      <c r="FD723" s="443"/>
      <c r="FE723" s="13"/>
      <c r="FF723" s="442"/>
      <c r="FK723" s="443"/>
      <c r="FL723" s="443"/>
      <c r="FM723" s="13"/>
      <c r="FN723" s="442"/>
    </row>
    <row r="724" spans="2:170" ht="13">
      <c r="B724" s="442"/>
      <c r="G724" s="443"/>
      <c r="H724" s="443"/>
      <c r="I724" s="13"/>
      <c r="J724" s="442"/>
      <c r="O724" s="443"/>
      <c r="P724" s="443"/>
      <c r="Q724" s="13"/>
      <c r="R724" s="442"/>
      <c r="W724" s="443"/>
      <c r="X724" s="443"/>
      <c r="Y724" s="13"/>
      <c r="Z724" s="442"/>
      <c r="AE724" s="443"/>
      <c r="AF724" s="443"/>
      <c r="AG724" s="13"/>
      <c r="AH724" s="442"/>
      <c r="AM724" s="443"/>
      <c r="AN724" s="443"/>
      <c r="AO724" s="13"/>
      <c r="AP724" s="442"/>
      <c r="AU724" s="443"/>
      <c r="AV724" s="443"/>
      <c r="AW724" s="13"/>
      <c r="AX724" s="442"/>
      <c r="BC724" s="443"/>
      <c r="BD724" s="443"/>
      <c r="BE724" s="13"/>
      <c r="BF724" s="442"/>
      <c r="BK724" s="443"/>
      <c r="BL724" s="443"/>
      <c r="BM724" s="13"/>
      <c r="BN724" s="442"/>
      <c r="BS724" s="443"/>
      <c r="BT724" s="443"/>
      <c r="BU724" s="13"/>
      <c r="BV724" s="442"/>
      <c r="CA724" s="443"/>
      <c r="CB724" s="443"/>
      <c r="CC724" s="13"/>
      <c r="CD724" s="442"/>
      <c r="CI724" s="443"/>
      <c r="CJ724" s="443"/>
      <c r="CK724" s="13"/>
      <c r="CL724" s="442"/>
      <c r="CQ724" s="443"/>
      <c r="CR724" s="443"/>
      <c r="CS724" s="13"/>
      <c r="CT724" s="442"/>
      <c r="CY724" s="443"/>
      <c r="CZ724" s="443"/>
      <c r="DA724" s="13"/>
      <c r="DB724" s="442"/>
      <c r="DG724" s="443"/>
      <c r="DH724" s="443"/>
      <c r="DI724" s="13"/>
      <c r="DJ724" s="442"/>
      <c r="DO724" s="443"/>
      <c r="DP724" s="443"/>
      <c r="DQ724" s="13"/>
      <c r="DR724" s="442"/>
      <c r="DW724" s="443"/>
      <c r="DX724" s="443"/>
      <c r="DY724" s="13"/>
      <c r="DZ724" s="442"/>
      <c r="EE724" s="443"/>
      <c r="EF724" s="443"/>
      <c r="EG724" s="13"/>
      <c r="EH724" s="442"/>
      <c r="EM724" s="443"/>
      <c r="EN724" s="443"/>
      <c r="EO724" s="13"/>
      <c r="EP724" s="442"/>
      <c r="EU724" s="443"/>
      <c r="EV724" s="443"/>
      <c r="EW724" s="13"/>
      <c r="EX724" s="442"/>
      <c r="FC724" s="443"/>
      <c r="FD724" s="443"/>
      <c r="FE724" s="13"/>
      <c r="FF724" s="442"/>
      <c r="FK724" s="443"/>
      <c r="FL724" s="443"/>
      <c r="FM724" s="13"/>
      <c r="FN724" s="442"/>
    </row>
    <row r="725" spans="2:170" ht="13">
      <c r="B725" s="442"/>
      <c r="G725" s="443"/>
      <c r="H725" s="443"/>
      <c r="I725" s="13"/>
      <c r="J725" s="442"/>
      <c r="O725" s="443"/>
      <c r="P725" s="443"/>
      <c r="Q725" s="13"/>
      <c r="R725" s="442"/>
      <c r="W725" s="443"/>
      <c r="X725" s="443"/>
      <c r="Y725" s="13"/>
      <c r="Z725" s="442"/>
      <c r="AE725" s="443"/>
      <c r="AF725" s="443"/>
      <c r="AG725" s="13"/>
      <c r="AH725" s="442"/>
      <c r="AM725" s="443"/>
      <c r="AN725" s="443"/>
      <c r="AO725" s="13"/>
      <c r="AP725" s="442"/>
      <c r="AU725" s="443"/>
      <c r="AV725" s="443"/>
      <c r="AW725" s="13"/>
      <c r="AX725" s="442"/>
      <c r="BC725" s="443"/>
      <c r="BD725" s="443"/>
      <c r="BE725" s="13"/>
      <c r="BF725" s="442"/>
      <c r="BK725" s="443"/>
      <c r="BL725" s="443"/>
      <c r="BM725" s="13"/>
      <c r="BN725" s="442"/>
      <c r="BS725" s="443"/>
      <c r="BT725" s="443"/>
      <c r="BU725" s="13"/>
      <c r="BV725" s="442"/>
      <c r="CA725" s="443"/>
      <c r="CB725" s="443"/>
      <c r="CC725" s="13"/>
      <c r="CD725" s="442"/>
      <c r="CI725" s="443"/>
      <c r="CJ725" s="443"/>
      <c r="CK725" s="13"/>
      <c r="CL725" s="442"/>
      <c r="CQ725" s="443"/>
      <c r="CR725" s="443"/>
      <c r="CS725" s="13"/>
      <c r="CT725" s="442"/>
      <c r="CY725" s="443"/>
      <c r="CZ725" s="443"/>
      <c r="DA725" s="13"/>
      <c r="DB725" s="442"/>
      <c r="DG725" s="443"/>
      <c r="DH725" s="443"/>
      <c r="DI725" s="13"/>
      <c r="DJ725" s="442"/>
      <c r="DO725" s="443"/>
      <c r="DP725" s="443"/>
      <c r="DQ725" s="13"/>
      <c r="DR725" s="442"/>
      <c r="DW725" s="443"/>
      <c r="DX725" s="443"/>
      <c r="DY725" s="13"/>
      <c r="DZ725" s="442"/>
      <c r="EE725" s="443"/>
      <c r="EF725" s="443"/>
      <c r="EG725" s="13"/>
      <c r="EH725" s="442"/>
      <c r="EM725" s="443"/>
      <c r="EN725" s="443"/>
      <c r="EO725" s="13"/>
      <c r="EP725" s="442"/>
      <c r="EU725" s="443"/>
      <c r="EV725" s="443"/>
      <c r="EW725" s="13"/>
      <c r="EX725" s="442"/>
      <c r="FC725" s="443"/>
      <c r="FD725" s="443"/>
      <c r="FE725" s="13"/>
      <c r="FF725" s="442"/>
      <c r="FK725" s="443"/>
      <c r="FL725" s="443"/>
      <c r="FM725" s="13"/>
      <c r="FN725" s="442"/>
    </row>
    <row r="726" spans="2:170" ht="13">
      <c r="B726" s="442"/>
      <c r="G726" s="443"/>
      <c r="H726" s="443"/>
      <c r="I726" s="13"/>
      <c r="J726" s="442"/>
      <c r="O726" s="443"/>
      <c r="P726" s="443"/>
      <c r="Q726" s="13"/>
      <c r="R726" s="442"/>
      <c r="W726" s="443"/>
      <c r="X726" s="443"/>
      <c r="Y726" s="13"/>
      <c r="Z726" s="442"/>
      <c r="AE726" s="443"/>
      <c r="AF726" s="443"/>
      <c r="AG726" s="13"/>
      <c r="AH726" s="442"/>
      <c r="AM726" s="443"/>
      <c r="AN726" s="443"/>
      <c r="AO726" s="13"/>
      <c r="AP726" s="442"/>
      <c r="AU726" s="443"/>
      <c r="AV726" s="443"/>
      <c r="AW726" s="13"/>
      <c r="AX726" s="442"/>
      <c r="BC726" s="443"/>
      <c r="BD726" s="443"/>
      <c r="BE726" s="13"/>
      <c r="BF726" s="442"/>
      <c r="BK726" s="443"/>
      <c r="BL726" s="443"/>
      <c r="BM726" s="13"/>
      <c r="BN726" s="442"/>
      <c r="BS726" s="443"/>
      <c r="BT726" s="443"/>
      <c r="BU726" s="13"/>
      <c r="BV726" s="442"/>
      <c r="CA726" s="443"/>
      <c r="CB726" s="443"/>
      <c r="CC726" s="13"/>
      <c r="CD726" s="442"/>
      <c r="CI726" s="443"/>
      <c r="CJ726" s="443"/>
      <c r="CK726" s="13"/>
      <c r="CL726" s="442"/>
      <c r="CQ726" s="443"/>
      <c r="CR726" s="443"/>
      <c r="CS726" s="13"/>
      <c r="CT726" s="442"/>
      <c r="CY726" s="443"/>
      <c r="CZ726" s="443"/>
      <c r="DA726" s="13"/>
      <c r="DB726" s="442"/>
      <c r="DG726" s="443"/>
      <c r="DH726" s="443"/>
      <c r="DI726" s="13"/>
      <c r="DJ726" s="442"/>
      <c r="DO726" s="443"/>
      <c r="DP726" s="443"/>
      <c r="DQ726" s="13"/>
      <c r="DR726" s="442"/>
      <c r="DW726" s="443"/>
      <c r="DX726" s="443"/>
      <c r="DY726" s="13"/>
      <c r="DZ726" s="442"/>
      <c r="EE726" s="443"/>
      <c r="EF726" s="443"/>
      <c r="EG726" s="13"/>
      <c r="EH726" s="442"/>
      <c r="EM726" s="443"/>
      <c r="EN726" s="443"/>
      <c r="EO726" s="13"/>
      <c r="EP726" s="442"/>
      <c r="EU726" s="443"/>
      <c r="EV726" s="443"/>
      <c r="EW726" s="13"/>
      <c r="EX726" s="442"/>
      <c r="FC726" s="443"/>
      <c r="FD726" s="443"/>
      <c r="FE726" s="13"/>
      <c r="FF726" s="442"/>
      <c r="FK726" s="443"/>
      <c r="FL726" s="443"/>
      <c r="FM726" s="13"/>
      <c r="FN726" s="442"/>
    </row>
    <row r="727" spans="2:170" ht="13">
      <c r="B727" s="442"/>
      <c r="G727" s="443"/>
      <c r="H727" s="443"/>
      <c r="I727" s="13"/>
      <c r="J727" s="442"/>
      <c r="O727" s="443"/>
      <c r="P727" s="443"/>
      <c r="Q727" s="13"/>
      <c r="R727" s="442"/>
      <c r="W727" s="443"/>
      <c r="X727" s="443"/>
      <c r="Y727" s="13"/>
      <c r="Z727" s="442"/>
      <c r="AE727" s="443"/>
      <c r="AF727" s="443"/>
      <c r="AG727" s="13"/>
      <c r="AH727" s="442"/>
      <c r="AM727" s="443"/>
      <c r="AN727" s="443"/>
      <c r="AO727" s="13"/>
      <c r="AP727" s="442"/>
      <c r="AU727" s="443"/>
      <c r="AV727" s="443"/>
      <c r="AW727" s="13"/>
      <c r="AX727" s="442"/>
      <c r="BC727" s="443"/>
      <c r="BD727" s="443"/>
      <c r="BE727" s="13"/>
      <c r="BF727" s="442"/>
      <c r="BK727" s="443"/>
      <c r="BL727" s="443"/>
      <c r="BM727" s="13"/>
      <c r="BN727" s="442"/>
      <c r="BS727" s="443"/>
      <c r="BT727" s="443"/>
      <c r="BU727" s="13"/>
      <c r="BV727" s="442"/>
      <c r="CA727" s="443"/>
      <c r="CB727" s="443"/>
      <c r="CC727" s="13"/>
      <c r="CD727" s="442"/>
      <c r="CI727" s="443"/>
      <c r="CJ727" s="443"/>
      <c r="CK727" s="13"/>
      <c r="CL727" s="442"/>
      <c r="CQ727" s="443"/>
      <c r="CR727" s="443"/>
      <c r="CS727" s="13"/>
      <c r="CT727" s="442"/>
      <c r="CY727" s="443"/>
      <c r="CZ727" s="443"/>
      <c r="DA727" s="13"/>
      <c r="DB727" s="442"/>
      <c r="DG727" s="443"/>
      <c r="DH727" s="443"/>
      <c r="DI727" s="13"/>
      <c r="DJ727" s="442"/>
      <c r="DO727" s="443"/>
      <c r="DP727" s="443"/>
      <c r="DQ727" s="13"/>
      <c r="DR727" s="442"/>
      <c r="DW727" s="443"/>
      <c r="DX727" s="443"/>
      <c r="DY727" s="13"/>
      <c r="DZ727" s="442"/>
      <c r="EE727" s="443"/>
      <c r="EF727" s="443"/>
      <c r="EG727" s="13"/>
      <c r="EH727" s="442"/>
      <c r="EM727" s="443"/>
      <c r="EN727" s="443"/>
      <c r="EO727" s="13"/>
      <c r="EP727" s="442"/>
      <c r="EU727" s="443"/>
      <c r="EV727" s="443"/>
      <c r="EW727" s="13"/>
      <c r="EX727" s="442"/>
      <c r="FC727" s="443"/>
      <c r="FD727" s="443"/>
      <c r="FE727" s="13"/>
      <c r="FF727" s="442"/>
      <c r="FK727" s="443"/>
      <c r="FL727" s="443"/>
      <c r="FM727" s="13"/>
      <c r="FN727" s="442"/>
    </row>
    <row r="728" spans="2:170" ht="13">
      <c r="B728" s="442"/>
      <c r="G728" s="443"/>
      <c r="H728" s="443"/>
      <c r="I728" s="13"/>
      <c r="J728" s="442"/>
      <c r="O728" s="443"/>
      <c r="P728" s="443"/>
      <c r="Q728" s="13"/>
      <c r="R728" s="442"/>
      <c r="W728" s="443"/>
      <c r="X728" s="443"/>
      <c r="Y728" s="13"/>
      <c r="Z728" s="442"/>
      <c r="AE728" s="443"/>
      <c r="AF728" s="443"/>
      <c r="AG728" s="13"/>
      <c r="AH728" s="442"/>
      <c r="AM728" s="443"/>
      <c r="AN728" s="443"/>
      <c r="AO728" s="13"/>
      <c r="AP728" s="442"/>
      <c r="AU728" s="443"/>
      <c r="AV728" s="443"/>
      <c r="AW728" s="13"/>
      <c r="AX728" s="442"/>
      <c r="BC728" s="443"/>
      <c r="BD728" s="443"/>
      <c r="BE728" s="13"/>
      <c r="BF728" s="442"/>
      <c r="BK728" s="443"/>
      <c r="BL728" s="443"/>
      <c r="BM728" s="13"/>
      <c r="BN728" s="442"/>
      <c r="BS728" s="443"/>
      <c r="BT728" s="443"/>
      <c r="BU728" s="13"/>
      <c r="BV728" s="442"/>
      <c r="CA728" s="443"/>
      <c r="CB728" s="443"/>
      <c r="CC728" s="13"/>
      <c r="CD728" s="442"/>
      <c r="CI728" s="443"/>
      <c r="CJ728" s="443"/>
      <c r="CK728" s="13"/>
      <c r="CL728" s="442"/>
      <c r="CQ728" s="443"/>
      <c r="CR728" s="443"/>
      <c r="CS728" s="13"/>
      <c r="CT728" s="442"/>
      <c r="CY728" s="443"/>
      <c r="CZ728" s="443"/>
      <c r="DA728" s="13"/>
      <c r="DB728" s="442"/>
      <c r="DG728" s="443"/>
      <c r="DH728" s="443"/>
      <c r="DI728" s="13"/>
      <c r="DJ728" s="442"/>
      <c r="DO728" s="443"/>
      <c r="DP728" s="443"/>
      <c r="DQ728" s="13"/>
      <c r="DR728" s="442"/>
      <c r="DW728" s="443"/>
      <c r="DX728" s="443"/>
      <c r="DY728" s="13"/>
      <c r="DZ728" s="442"/>
      <c r="EE728" s="443"/>
      <c r="EF728" s="443"/>
      <c r="EG728" s="13"/>
      <c r="EH728" s="442"/>
      <c r="EM728" s="443"/>
      <c r="EN728" s="443"/>
      <c r="EO728" s="13"/>
      <c r="EP728" s="442"/>
      <c r="EU728" s="443"/>
      <c r="EV728" s="443"/>
      <c r="EW728" s="13"/>
      <c r="EX728" s="442"/>
      <c r="FC728" s="443"/>
      <c r="FD728" s="443"/>
      <c r="FE728" s="13"/>
      <c r="FF728" s="442"/>
      <c r="FK728" s="443"/>
      <c r="FL728" s="443"/>
      <c r="FM728" s="13"/>
      <c r="FN728" s="442"/>
    </row>
    <row r="729" spans="2:170" ht="13">
      <c r="B729" s="442"/>
      <c r="G729" s="443"/>
      <c r="H729" s="443"/>
      <c r="I729" s="13"/>
      <c r="J729" s="442"/>
      <c r="O729" s="443"/>
      <c r="P729" s="443"/>
      <c r="Q729" s="13"/>
      <c r="R729" s="442"/>
      <c r="W729" s="443"/>
      <c r="X729" s="443"/>
      <c r="Y729" s="13"/>
      <c r="Z729" s="442"/>
      <c r="AE729" s="443"/>
      <c r="AF729" s="443"/>
      <c r="AG729" s="13"/>
      <c r="AH729" s="442"/>
      <c r="AM729" s="443"/>
      <c r="AN729" s="443"/>
      <c r="AO729" s="13"/>
      <c r="AP729" s="442"/>
      <c r="AU729" s="443"/>
      <c r="AV729" s="443"/>
      <c r="AW729" s="13"/>
      <c r="AX729" s="442"/>
      <c r="BC729" s="443"/>
      <c r="BD729" s="443"/>
      <c r="BE729" s="13"/>
      <c r="BF729" s="442"/>
      <c r="BK729" s="443"/>
      <c r="BL729" s="443"/>
      <c r="BM729" s="13"/>
      <c r="BN729" s="442"/>
      <c r="BS729" s="443"/>
      <c r="BT729" s="443"/>
      <c r="BU729" s="13"/>
      <c r="BV729" s="442"/>
      <c r="CA729" s="443"/>
      <c r="CB729" s="443"/>
      <c r="CC729" s="13"/>
      <c r="CD729" s="442"/>
      <c r="CI729" s="443"/>
      <c r="CJ729" s="443"/>
      <c r="CK729" s="13"/>
      <c r="CL729" s="442"/>
      <c r="CQ729" s="443"/>
      <c r="CR729" s="443"/>
      <c r="CS729" s="13"/>
      <c r="CT729" s="442"/>
      <c r="CY729" s="443"/>
      <c r="CZ729" s="443"/>
      <c r="DA729" s="13"/>
      <c r="DB729" s="442"/>
      <c r="DG729" s="443"/>
      <c r="DH729" s="443"/>
      <c r="DI729" s="13"/>
      <c r="DJ729" s="442"/>
      <c r="DO729" s="443"/>
      <c r="DP729" s="443"/>
      <c r="DQ729" s="13"/>
      <c r="DR729" s="442"/>
      <c r="DW729" s="443"/>
      <c r="DX729" s="443"/>
      <c r="DY729" s="13"/>
      <c r="DZ729" s="442"/>
      <c r="EE729" s="443"/>
      <c r="EF729" s="443"/>
      <c r="EG729" s="13"/>
      <c r="EH729" s="442"/>
      <c r="EM729" s="443"/>
      <c r="EN729" s="443"/>
      <c r="EO729" s="13"/>
      <c r="EP729" s="442"/>
      <c r="EU729" s="443"/>
      <c r="EV729" s="443"/>
      <c r="EW729" s="13"/>
      <c r="EX729" s="442"/>
      <c r="FC729" s="443"/>
      <c r="FD729" s="443"/>
      <c r="FE729" s="13"/>
      <c r="FF729" s="442"/>
      <c r="FK729" s="443"/>
      <c r="FL729" s="443"/>
      <c r="FM729" s="13"/>
      <c r="FN729" s="442"/>
    </row>
    <row r="730" spans="2:170" ht="13">
      <c r="B730" s="442"/>
      <c r="G730" s="443"/>
      <c r="H730" s="443"/>
      <c r="I730" s="13"/>
      <c r="J730" s="442"/>
      <c r="O730" s="443"/>
      <c r="P730" s="443"/>
      <c r="Q730" s="13"/>
      <c r="R730" s="442"/>
      <c r="W730" s="443"/>
      <c r="X730" s="443"/>
      <c r="Y730" s="13"/>
      <c r="Z730" s="442"/>
      <c r="AE730" s="443"/>
      <c r="AF730" s="443"/>
      <c r="AG730" s="13"/>
      <c r="AH730" s="442"/>
      <c r="AM730" s="443"/>
      <c r="AN730" s="443"/>
      <c r="AO730" s="13"/>
      <c r="AP730" s="442"/>
      <c r="AU730" s="443"/>
      <c r="AV730" s="443"/>
      <c r="AW730" s="13"/>
      <c r="AX730" s="442"/>
      <c r="BC730" s="443"/>
      <c r="BD730" s="443"/>
      <c r="BE730" s="13"/>
      <c r="BF730" s="442"/>
      <c r="BK730" s="443"/>
      <c r="BL730" s="443"/>
      <c r="BM730" s="13"/>
      <c r="BN730" s="442"/>
      <c r="BS730" s="443"/>
      <c r="BT730" s="443"/>
      <c r="BU730" s="13"/>
      <c r="BV730" s="442"/>
      <c r="CA730" s="443"/>
      <c r="CB730" s="443"/>
      <c r="CC730" s="13"/>
      <c r="CD730" s="442"/>
      <c r="CI730" s="443"/>
      <c r="CJ730" s="443"/>
      <c r="CK730" s="13"/>
      <c r="CL730" s="442"/>
      <c r="CQ730" s="443"/>
      <c r="CR730" s="443"/>
      <c r="CS730" s="13"/>
      <c r="CT730" s="442"/>
      <c r="CY730" s="443"/>
      <c r="CZ730" s="443"/>
      <c r="DA730" s="13"/>
      <c r="DB730" s="442"/>
      <c r="DG730" s="443"/>
      <c r="DH730" s="443"/>
      <c r="DI730" s="13"/>
      <c r="DJ730" s="442"/>
      <c r="DO730" s="443"/>
      <c r="DP730" s="443"/>
      <c r="DQ730" s="13"/>
      <c r="DR730" s="442"/>
      <c r="DW730" s="443"/>
      <c r="DX730" s="443"/>
      <c r="DY730" s="13"/>
      <c r="DZ730" s="442"/>
      <c r="EE730" s="443"/>
      <c r="EF730" s="443"/>
      <c r="EG730" s="13"/>
      <c r="EH730" s="442"/>
      <c r="EM730" s="443"/>
      <c r="EN730" s="443"/>
      <c r="EO730" s="13"/>
      <c r="EP730" s="442"/>
      <c r="EU730" s="443"/>
      <c r="EV730" s="443"/>
      <c r="EW730" s="13"/>
      <c r="EX730" s="442"/>
      <c r="FC730" s="443"/>
      <c r="FD730" s="443"/>
      <c r="FE730" s="13"/>
      <c r="FF730" s="442"/>
      <c r="FK730" s="443"/>
      <c r="FL730" s="443"/>
      <c r="FM730" s="13"/>
      <c r="FN730" s="442"/>
    </row>
    <row r="731" spans="2:170" ht="13">
      <c r="B731" s="442"/>
      <c r="G731" s="443"/>
      <c r="H731" s="443"/>
      <c r="I731" s="13"/>
      <c r="J731" s="442"/>
      <c r="O731" s="443"/>
      <c r="P731" s="443"/>
      <c r="Q731" s="13"/>
      <c r="R731" s="442"/>
      <c r="W731" s="443"/>
      <c r="X731" s="443"/>
      <c r="Y731" s="13"/>
      <c r="Z731" s="442"/>
      <c r="AE731" s="443"/>
      <c r="AF731" s="443"/>
      <c r="AG731" s="13"/>
      <c r="AH731" s="442"/>
      <c r="AM731" s="443"/>
      <c r="AN731" s="443"/>
      <c r="AO731" s="13"/>
      <c r="AP731" s="442"/>
      <c r="AU731" s="443"/>
      <c r="AV731" s="443"/>
      <c r="AW731" s="13"/>
      <c r="AX731" s="442"/>
      <c r="BC731" s="443"/>
      <c r="BD731" s="443"/>
      <c r="BE731" s="13"/>
      <c r="BF731" s="442"/>
      <c r="BK731" s="443"/>
      <c r="BL731" s="443"/>
      <c r="BM731" s="13"/>
      <c r="BN731" s="442"/>
      <c r="BS731" s="443"/>
      <c r="BT731" s="443"/>
      <c r="BU731" s="13"/>
      <c r="BV731" s="442"/>
      <c r="CA731" s="443"/>
      <c r="CB731" s="443"/>
      <c r="CC731" s="13"/>
      <c r="CD731" s="442"/>
      <c r="CI731" s="443"/>
      <c r="CJ731" s="443"/>
      <c r="CK731" s="13"/>
      <c r="CL731" s="442"/>
      <c r="CQ731" s="443"/>
      <c r="CR731" s="443"/>
      <c r="CS731" s="13"/>
      <c r="CT731" s="442"/>
      <c r="CY731" s="443"/>
      <c r="CZ731" s="443"/>
      <c r="DA731" s="13"/>
      <c r="DB731" s="442"/>
      <c r="DG731" s="443"/>
      <c r="DH731" s="443"/>
      <c r="DI731" s="13"/>
      <c r="DJ731" s="442"/>
      <c r="DO731" s="443"/>
      <c r="DP731" s="443"/>
      <c r="DQ731" s="13"/>
      <c r="DR731" s="442"/>
      <c r="DW731" s="443"/>
      <c r="DX731" s="443"/>
      <c r="DY731" s="13"/>
      <c r="DZ731" s="442"/>
      <c r="EE731" s="443"/>
      <c r="EF731" s="443"/>
      <c r="EG731" s="13"/>
      <c r="EH731" s="442"/>
      <c r="EM731" s="443"/>
      <c r="EN731" s="443"/>
      <c r="EO731" s="13"/>
      <c r="EP731" s="442"/>
      <c r="EU731" s="443"/>
      <c r="EV731" s="443"/>
      <c r="EW731" s="13"/>
      <c r="EX731" s="442"/>
      <c r="FC731" s="443"/>
      <c r="FD731" s="443"/>
      <c r="FE731" s="13"/>
      <c r="FF731" s="442"/>
      <c r="FK731" s="443"/>
      <c r="FL731" s="443"/>
      <c r="FM731" s="13"/>
      <c r="FN731" s="442"/>
    </row>
    <row r="732" spans="2:170" ht="13">
      <c r="B732" s="442"/>
      <c r="G732" s="443"/>
      <c r="H732" s="443"/>
      <c r="I732" s="13"/>
      <c r="J732" s="442"/>
      <c r="O732" s="443"/>
      <c r="P732" s="443"/>
      <c r="Q732" s="13"/>
      <c r="R732" s="442"/>
      <c r="W732" s="443"/>
      <c r="X732" s="443"/>
      <c r="Y732" s="13"/>
      <c r="Z732" s="442"/>
      <c r="AE732" s="443"/>
      <c r="AF732" s="443"/>
      <c r="AG732" s="13"/>
      <c r="AH732" s="442"/>
      <c r="AM732" s="443"/>
      <c r="AN732" s="443"/>
      <c r="AO732" s="13"/>
      <c r="AP732" s="442"/>
      <c r="AU732" s="443"/>
      <c r="AV732" s="443"/>
      <c r="AW732" s="13"/>
      <c r="AX732" s="442"/>
      <c r="BC732" s="443"/>
      <c r="BD732" s="443"/>
      <c r="BE732" s="13"/>
      <c r="BF732" s="442"/>
      <c r="BK732" s="443"/>
      <c r="BL732" s="443"/>
      <c r="BM732" s="13"/>
      <c r="BN732" s="442"/>
      <c r="BS732" s="443"/>
      <c r="BT732" s="443"/>
      <c r="BU732" s="13"/>
      <c r="BV732" s="442"/>
      <c r="CA732" s="443"/>
      <c r="CB732" s="443"/>
      <c r="CC732" s="13"/>
      <c r="CD732" s="442"/>
      <c r="CI732" s="443"/>
      <c r="CJ732" s="443"/>
      <c r="CK732" s="13"/>
      <c r="CL732" s="442"/>
      <c r="CQ732" s="443"/>
      <c r="CR732" s="443"/>
      <c r="CS732" s="13"/>
      <c r="CT732" s="442"/>
      <c r="CY732" s="443"/>
      <c r="CZ732" s="443"/>
      <c r="DA732" s="13"/>
      <c r="DB732" s="442"/>
      <c r="DG732" s="443"/>
      <c r="DH732" s="443"/>
      <c r="DI732" s="13"/>
      <c r="DJ732" s="442"/>
      <c r="DO732" s="443"/>
      <c r="DP732" s="443"/>
      <c r="DQ732" s="13"/>
      <c r="DR732" s="442"/>
      <c r="DW732" s="443"/>
      <c r="DX732" s="443"/>
      <c r="DY732" s="13"/>
      <c r="DZ732" s="442"/>
      <c r="EE732" s="443"/>
      <c r="EF732" s="443"/>
      <c r="EG732" s="13"/>
      <c r="EH732" s="442"/>
      <c r="EM732" s="443"/>
      <c r="EN732" s="443"/>
      <c r="EO732" s="13"/>
      <c r="EP732" s="442"/>
      <c r="EU732" s="443"/>
      <c r="EV732" s="443"/>
      <c r="EW732" s="13"/>
      <c r="EX732" s="442"/>
      <c r="FC732" s="443"/>
      <c r="FD732" s="443"/>
      <c r="FE732" s="13"/>
      <c r="FF732" s="442"/>
      <c r="FK732" s="443"/>
      <c r="FL732" s="443"/>
      <c r="FM732" s="13"/>
      <c r="FN732" s="442"/>
    </row>
    <row r="733" spans="2:170" ht="13">
      <c r="B733" s="442"/>
      <c r="G733" s="443"/>
      <c r="H733" s="443"/>
      <c r="I733" s="13"/>
      <c r="J733" s="442"/>
      <c r="O733" s="443"/>
      <c r="P733" s="443"/>
      <c r="Q733" s="13"/>
      <c r="R733" s="442"/>
      <c r="W733" s="443"/>
      <c r="X733" s="443"/>
      <c r="Y733" s="13"/>
      <c r="Z733" s="442"/>
      <c r="AE733" s="443"/>
      <c r="AF733" s="443"/>
      <c r="AG733" s="13"/>
      <c r="AH733" s="442"/>
      <c r="AM733" s="443"/>
      <c r="AN733" s="443"/>
      <c r="AO733" s="13"/>
      <c r="AP733" s="442"/>
      <c r="AU733" s="443"/>
      <c r="AV733" s="443"/>
      <c r="AW733" s="13"/>
      <c r="AX733" s="442"/>
      <c r="BC733" s="443"/>
      <c r="BD733" s="443"/>
      <c r="BE733" s="13"/>
      <c r="BF733" s="442"/>
      <c r="BK733" s="443"/>
      <c r="BL733" s="443"/>
      <c r="BM733" s="13"/>
      <c r="BN733" s="442"/>
      <c r="BS733" s="443"/>
      <c r="BT733" s="443"/>
      <c r="BU733" s="13"/>
      <c r="BV733" s="442"/>
      <c r="CA733" s="443"/>
      <c r="CB733" s="443"/>
      <c r="CC733" s="13"/>
      <c r="CD733" s="442"/>
      <c r="CI733" s="443"/>
      <c r="CJ733" s="443"/>
      <c r="CK733" s="13"/>
      <c r="CL733" s="442"/>
      <c r="CQ733" s="443"/>
      <c r="CR733" s="443"/>
      <c r="CS733" s="13"/>
      <c r="CT733" s="442"/>
      <c r="CY733" s="443"/>
      <c r="CZ733" s="443"/>
      <c r="DA733" s="13"/>
      <c r="DB733" s="442"/>
      <c r="DG733" s="443"/>
      <c r="DH733" s="443"/>
      <c r="DI733" s="13"/>
      <c r="DJ733" s="442"/>
      <c r="DO733" s="443"/>
      <c r="DP733" s="443"/>
      <c r="DQ733" s="13"/>
      <c r="DR733" s="442"/>
      <c r="DW733" s="443"/>
      <c r="DX733" s="443"/>
      <c r="DY733" s="13"/>
      <c r="DZ733" s="442"/>
      <c r="EE733" s="443"/>
      <c r="EF733" s="443"/>
      <c r="EG733" s="13"/>
      <c r="EH733" s="442"/>
      <c r="EM733" s="443"/>
      <c r="EN733" s="443"/>
      <c r="EO733" s="13"/>
      <c r="EP733" s="442"/>
      <c r="EU733" s="443"/>
      <c r="EV733" s="443"/>
      <c r="EW733" s="13"/>
      <c r="EX733" s="442"/>
      <c r="FC733" s="443"/>
      <c r="FD733" s="443"/>
      <c r="FE733" s="13"/>
      <c r="FF733" s="442"/>
      <c r="FK733" s="443"/>
      <c r="FL733" s="443"/>
      <c r="FM733" s="13"/>
      <c r="FN733" s="442"/>
    </row>
    <row r="734" spans="2:170" ht="13">
      <c r="B734" s="442"/>
      <c r="G734" s="443"/>
      <c r="H734" s="443"/>
      <c r="I734" s="13"/>
      <c r="J734" s="442"/>
      <c r="O734" s="443"/>
      <c r="P734" s="443"/>
      <c r="Q734" s="13"/>
      <c r="R734" s="442"/>
      <c r="W734" s="443"/>
      <c r="X734" s="443"/>
      <c r="Y734" s="13"/>
      <c r="Z734" s="442"/>
      <c r="AE734" s="443"/>
      <c r="AF734" s="443"/>
      <c r="AG734" s="13"/>
      <c r="AH734" s="442"/>
      <c r="AM734" s="443"/>
      <c r="AN734" s="443"/>
      <c r="AO734" s="13"/>
      <c r="AP734" s="442"/>
      <c r="AU734" s="443"/>
      <c r="AV734" s="443"/>
      <c r="AW734" s="13"/>
      <c r="AX734" s="442"/>
      <c r="BC734" s="443"/>
      <c r="BD734" s="443"/>
      <c r="BE734" s="13"/>
      <c r="BF734" s="442"/>
      <c r="BK734" s="443"/>
      <c r="BL734" s="443"/>
      <c r="BM734" s="13"/>
      <c r="BN734" s="442"/>
      <c r="BS734" s="443"/>
      <c r="BT734" s="443"/>
      <c r="BU734" s="13"/>
      <c r="BV734" s="442"/>
      <c r="CA734" s="443"/>
      <c r="CB734" s="443"/>
      <c r="CC734" s="13"/>
      <c r="CD734" s="442"/>
      <c r="CI734" s="443"/>
      <c r="CJ734" s="443"/>
      <c r="CK734" s="13"/>
      <c r="CL734" s="442"/>
      <c r="CQ734" s="443"/>
      <c r="CR734" s="443"/>
      <c r="CS734" s="13"/>
      <c r="CT734" s="442"/>
      <c r="CY734" s="443"/>
      <c r="CZ734" s="443"/>
      <c r="DA734" s="13"/>
      <c r="DB734" s="442"/>
      <c r="DG734" s="443"/>
      <c r="DH734" s="443"/>
      <c r="DI734" s="13"/>
      <c r="DJ734" s="442"/>
      <c r="DO734" s="443"/>
      <c r="DP734" s="443"/>
      <c r="DQ734" s="13"/>
      <c r="DR734" s="442"/>
      <c r="DW734" s="443"/>
      <c r="DX734" s="443"/>
      <c r="DY734" s="13"/>
      <c r="DZ734" s="442"/>
      <c r="EE734" s="443"/>
      <c r="EF734" s="443"/>
      <c r="EG734" s="13"/>
      <c r="EH734" s="442"/>
      <c r="EM734" s="443"/>
      <c r="EN734" s="443"/>
      <c r="EO734" s="13"/>
      <c r="EP734" s="442"/>
      <c r="EU734" s="443"/>
      <c r="EV734" s="443"/>
      <c r="EW734" s="13"/>
      <c r="EX734" s="442"/>
      <c r="FC734" s="443"/>
      <c r="FD734" s="443"/>
      <c r="FE734" s="13"/>
      <c r="FF734" s="442"/>
      <c r="FK734" s="443"/>
      <c r="FL734" s="443"/>
      <c r="FM734" s="13"/>
      <c r="FN734" s="442"/>
    </row>
    <row r="735" spans="2:170" ht="13">
      <c r="B735" s="442"/>
      <c r="G735" s="443"/>
      <c r="H735" s="443"/>
      <c r="I735" s="13"/>
      <c r="J735" s="442"/>
      <c r="O735" s="443"/>
      <c r="P735" s="443"/>
      <c r="Q735" s="13"/>
      <c r="R735" s="442"/>
      <c r="W735" s="443"/>
      <c r="X735" s="443"/>
      <c r="Y735" s="13"/>
      <c r="Z735" s="442"/>
      <c r="AE735" s="443"/>
      <c r="AF735" s="443"/>
      <c r="AG735" s="13"/>
      <c r="AH735" s="442"/>
      <c r="AM735" s="443"/>
      <c r="AN735" s="443"/>
      <c r="AO735" s="13"/>
      <c r="AP735" s="442"/>
      <c r="AU735" s="443"/>
      <c r="AV735" s="443"/>
      <c r="AW735" s="13"/>
      <c r="AX735" s="442"/>
      <c r="BC735" s="443"/>
      <c r="BD735" s="443"/>
      <c r="BE735" s="13"/>
      <c r="BF735" s="442"/>
      <c r="BK735" s="443"/>
      <c r="BL735" s="443"/>
      <c r="BM735" s="13"/>
      <c r="BN735" s="442"/>
      <c r="BS735" s="443"/>
      <c r="BT735" s="443"/>
      <c r="BU735" s="13"/>
      <c r="BV735" s="442"/>
      <c r="CA735" s="443"/>
      <c r="CB735" s="443"/>
      <c r="CC735" s="13"/>
      <c r="CD735" s="442"/>
      <c r="CI735" s="443"/>
      <c r="CJ735" s="443"/>
      <c r="CK735" s="13"/>
      <c r="CL735" s="442"/>
      <c r="CQ735" s="443"/>
      <c r="CR735" s="443"/>
      <c r="CS735" s="13"/>
      <c r="CT735" s="442"/>
      <c r="CY735" s="443"/>
      <c r="CZ735" s="443"/>
      <c r="DA735" s="13"/>
      <c r="DB735" s="442"/>
      <c r="DG735" s="443"/>
      <c r="DH735" s="443"/>
      <c r="DI735" s="13"/>
      <c r="DJ735" s="442"/>
      <c r="DO735" s="443"/>
      <c r="DP735" s="443"/>
      <c r="DQ735" s="13"/>
      <c r="DR735" s="442"/>
      <c r="DW735" s="443"/>
      <c r="DX735" s="443"/>
      <c r="DY735" s="13"/>
      <c r="DZ735" s="442"/>
      <c r="EE735" s="443"/>
      <c r="EF735" s="443"/>
      <c r="EG735" s="13"/>
      <c r="EH735" s="442"/>
      <c r="EM735" s="443"/>
      <c r="EN735" s="443"/>
      <c r="EO735" s="13"/>
      <c r="EP735" s="442"/>
      <c r="EU735" s="443"/>
      <c r="EV735" s="443"/>
      <c r="EW735" s="13"/>
      <c r="EX735" s="442"/>
      <c r="FC735" s="443"/>
      <c r="FD735" s="443"/>
      <c r="FE735" s="13"/>
      <c r="FF735" s="442"/>
      <c r="FK735" s="443"/>
      <c r="FL735" s="443"/>
      <c r="FM735" s="13"/>
      <c r="FN735" s="442"/>
    </row>
    <row r="736" spans="2:170" ht="13">
      <c r="B736" s="442"/>
      <c r="G736" s="443"/>
      <c r="H736" s="443"/>
      <c r="I736" s="13"/>
      <c r="J736" s="442"/>
      <c r="O736" s="443"/>
      <c r="P736" s="443"/>
      <c r="Q736" s="13"/>
      <c r="R736" s="442"/>
      <c r="W736" s="443"/>
      <c r="X736" s="443"/>
      <c r="Y736" s="13"/>
      <c r="Z736" s="442"/>
      <c r="AE736" s="443"/>
      <c r="AF736" s="443"/>
      <c r="AG736" s="13"/>
      <c r="AH736" s="442"/>
      <c r="AM736" s="443"/>
      <c r="AN736" s="443"/>
      <c r="AO736" s="13"/>
      <c r="AP736" s="442"/>
      <c r="AU736" s="443"/>
      <c r="AV736" s="443"/>
      <c r="AW736" s="13"/>
      <c r="AX736" s="442"/>
      <c r="BC736" s="443"/>
      <c r="BD736" s="443"/>
      <c r="BE736" s="13"/>
      <c r="BF736" s="442"/>
      <c r="BK736" s="443"/>
      <c r="BL736" s="443"/>
      <c r="BM736" s="13"/>
      <c r="BN736" s="442"/>
      <c r="BS736" s="443"/>
      <c r="BT736" s="443"/>
      <c r="BU736" s="13"/>
      <c r="BV736" s="442"/>
      <c r="CA736" s="443"/>
      <c r="CB736" s="443"/>
      <c r="CC736" s="13"/>
      <c r="CD736" s="442"/>
      <c r="CI736" s="443"/>
      <c r="CJ736" s="443"/>
      <c r="CK736" s="13"/>
      <c r="CL736" s="442"/>
      <c r="CQ736" s="443"/>
      <c r="CR736" s="443"/>
      <c r="CS736" s="13"/>
      <c r="CT736" s="442"/>
      <c r="CY736" s="443"/>
      <c r="CZ736" s="443"/>
      <c r="DA736" s="13"/>
      <c r="DB736" s="442"/>
      <c r="DG736" s="443"/>
      <c r="DH736" s="443"/>
      <c r="DI736" s="13"/>
      <c r="DJ736" s="442"/>
      <c r="DO736" s="443"/>
      <c r="DP736" s="443"/>
      <c r="DQ736" s="13"/>
      <c r="DR736" s="442"/>
      <c r="DW736" s="443"/>
      <c r="DX736" s="443"/>
      <c r="DY736" s="13"/>
      <c r="DZ736" s="442"/>
      <c r="EE736" s="443"/>
      <c r="EF736" s="443"/>
      <c r="EG736" s="13"/>
      <c r="EH736" s="442"/>
      <c r="EM736" s="443"/>
      <c r="EN736" s="443"/>
      <c r="EO736" s="13"/>
      <c r="EP736" s="442"/>
      <c r="EU736" s="443"/>
      <c r="EV736" s="443"/>
      <c r="EW736" s="13"/>
      <c r="EX736" s="442"/>
      <c r="FC736" s="443"/>
      <c r="FD736" s="443"/>
      <c r="FE736" s="13"/>
      <c r="FF736" s="442"/>
      <c r="FK736" s="443"/>
      <c r="FL736" s="443"/>
      <c r="FM736" s="13"/>
      <c r="FN736" s="442"/>
    </row>
    <row r="737" spans="2:170" ht="13">
      <c r="B737" s="442"/>
      <c r="G737" s="443"/>
      <c r="H737" s="443"/>
      <c r="I737" s="13"/>
      <c r="J737" s="442"/>
      <c r="O737" s="443"/>
      <c r="P737" s="443"/>
      <c r="Q737" s="13"/>
      <c r="R737" s="442"/>
      <c r="W737" s="443"/>
      <c r="X737" s="443"/>
      <c r="Y737" s="13"/>
      <c r="Z737" s="442"/>
      <c r="AE737" s="443"/>
      <c r="AF737" s="443"/>
      <c r="AG737" s="13"/>
      <c r="AH737" s="442"/>
      <c r="AM737" s="443"/>
      <c r="AN737" s="443"/>
      <c r="AO737" s="13"/>
      <c r="AP737" s="442"/>
      <c r="AU737" s="443"/>
      <c r="AV737" s="443"/>
      <c r="AW737" s="13"/>
      <c r="AX737" s="442"/>
      <c r="BC737" s="443"/>
      <c r="BD737" s="443"/>
      <c r="BE737" s="13"/>
      <c r="BF737" s="442"/>
      <c r="BK737" s="443"/>
      <c r="BL737" s="443"/>
      <c r="BM737" s="13"/>
      <c r="BN737" s="442"/>
      <c r="BS737" s="443"/>
      <c r="BT737" s="443"/>
      <c r="BU737" s="13"/>
      <c r="BV737" s="442"/>
      <c r="CA737" s="443"/>
      <c r="CB737" s="443"/>
      <c r="CC737" s="13"/>
      <c r="CD737" s="442"/>
      <c r="CI737" s="443"/>
      <c r="CJ737" s="443"/>
      <c r="CK737" s="13"/>
      <c r="CL737" s="442"/>
      <c r="CQ737" s="443"/>
      <c r="CR737" s="443"/>
      <c r="CS737" s="13"/>
      <c r="CT737" s="442"/>
      <c r="CY737" s="443"/>
      <c r="CZ737" s="443"/>
      <c r="DA737" s="13"/>
      <c r="DB737" s="442"/>
      <c r="DG737" s="443"/>
      <c r="DH737" s="443"/>
      <c r="DI737" s="13"/>
      <c r="DJ737" s="442"/>
      <c r="DO737" s="443"/>
      <c r="DP737" s="443"/>
      <c r="DQ737" s="13"/>
      <c r="DR737" s="442"/>
      <c r="DW737" s="443"/>
      <c r="DX737" s="443"/>
      <c r="DY737" s="13"/>
      <c r="DZ737" s="442"/>
      <c r="EE737" s="443"/>
      <c r="EF737" s="443"/>
      <c r="EG737" s="13"/>
      <c r="EH737" s="442"/>
      <c r="EM737" s="443"/>
      <c r="EN737" s="443"/>
      <c r="EO737" s="13"/>
      <c r="EP737" s="442"/>
      <c r="EU737" s="443"/>
      <c r="EV737" s="443"/>
      <c r="EW737" s="13"/>
      <c r="EX737" s="442"/>
      <c r="FC737" s="443"/>
      <c r="FD737" s="443"/>
      <c r="FE737" s="13"/>
      <c r="FF737" s="442"/>
      <c r="FK737" s="443"/>
      <c r="FL737" s="443"/>
      <c r="FM737" s="13"/>
      <c r="FN737" s="442"/>
    </row>
    <row r="738" spans="2:170" ht="13">
      <c r="B738" s="442"/>
      <c r="G738" s="443"/>
      <c r="H738" s="443"/>
      <c r="I738" s="13"/>
      <c r="J738" s="442"/>
      <c r="O738" s="443"/>
      <c r="P738" s="443"/>
      <c r="Q738" s="13"/>
      <c r="R738" s="442"/>
      <c r="W738" s="443"/>
      <c r="X738" s="443"/>
      <c r="Y738" s="13"/>
      <c r="Z738" s="442"/>
      <c r="AE738" s="443"/>
      <c r="AF738" s="443"/>
      <c r="AG738" s="13"/>
      <c r="AH738" s="442"/>
      <c r="AM738" s="443"/>
      <c r="AN738" s="443"/>
      <c r="AO738" s="13"/>
      <c r="AP738" s="442"/>
      <c r="AU738" s="443"/>
      <c r="AV738" s="443"/>
      <c r="AW738" s="13"/>
      <c r="AX738" s="442"/>
      <c r="BC738" s="443"/>
      <c r="BD738" s="443"/>
      <c r="BE738" s="13"/>
      <c r="BF738" s="442"/>
      <c r="BK738" s="443"/>
      <c r="BL738" s="443"/>
      <c r="BM738" s="13"/>
      <c r="BN738" s="442"/>
      <c r="BS738" s="443"/>
      <c r="BT738" s="443"/>
      <c r="BU738" s="13"/>
      <c r="BV738" s="442"/>
      <c r="CA738" s="443"/>
      <c r="CB738" s="443"/>
      <c r="CC738" s="13"/>
      <c r="CD738" s="442"/>
      <c r="CI738" s="443"/>
      <c r="CJ738" s="443"/>
      <c r="CK738" s="13"/>
      <c r="CL738" s="442"/>
      <c r="CQ738" s="443"/>
      <c r="CR738" s="443"/>
      <c r="CS738" s="13"/>
      <c r="CT738" s="442"/>
      <c r="CY738" s="443"/>
      <c r="CZ738" s="443"/>
      <c r="DA738" s="13"/>
      <c r="DB738" s="442"/>
      <c r="DG738" s="443"/>
      <c r="DH738" s="443"/>
      <c r="DI738" s="13"/>
      <c r="DJ738" s="442"/>
      <c r="DO738" s="443"/>
      <c r="DP738" s="443"/>
      <c r="DQ738" s="13"/>
      <c r="DR738" s="442"/>
      <c r="DW738" s="443"/>
      <c r="DX738" s="443"/>
      <c r="DY738" s="13"/>
      <c r="DZ738" s="442"/>
      <c r="EE738" s="443"/>
      <c r="EF738" s="443"/>
      <c r="EG738" s="13"/>
      <c r="EH738" s="442"/>
      <c r="EM738" s="443"/>
      <c r="EN738" s="443"/>
      <c r="EO738" s="13"/>
      <c r="EP738" s="442"/>
      <c r="EU738" s="443"/>
      <c r="EV738" s="443"/>
      <c r="EW738" s="13"/>
      <c r="EX738" s="442"/>
      <c r="FC738" s="443"/>
      <c r="FD738" s="443"/>
      <c r="FE738" s="13"/>
      <c r="FF738" s="442"/>
      <c r="FK738" s="443"/>
      <c r="FL738" s="443"/>
      <c r="FM738" s="13"/>
      <c r="FN738" s="442"/>
    </row>
    <row r="739" spans="2:170" ht="13">
      <c r="B739" s="442"/>
      <c r="G739" s="443"/>
      <c r="H739" s="443"/>
      <c r="I739" s="13"/>
      <c r="J739" s="442"/>
      <c r="O739" s="443"/>
      <c r="P739" s="443"/>
      <c r="Q739" s="13"/>
      <c r="R739" s="442"/>
      <c r="W739" s="443"/>
      <c r="X739" s="443"/>
      <c r="Y739" s="13"/>
      <c r="Z739" s="442"/>
      <c r="AE739" s="443"/>
      <c r="AF739" s="443"/>
      <c r="AG739" s="13"/>
      <c r="AH739" s="442"/>
      <c r="AM739" s="443"/>
      <c r="AN739" s="443"/>
      <c r="AO739" s="13"/>
      <c r="AP739" s="442"/>
      <c r="AU739" s="443"/>
      <c r="AV739" s="443"/>
      <c r="AW739" s="13"/>
      <c r="AX739" s="442"/>
      <c r="BC739" s="443"/>
      <c r="BD739" s="443"/>
      <c r="BE739" s="13"/>
      <c r="BF739" s="442"/>
      <c r="BK739" s="443"/>
      <c r="BL739" s="443"/>
      <c r="BM739" s="13"/>
      <c r="BN739" s="442"/>
      <c r="BS739" s="443"/>
      <c r="BT739" s="443"/>
      <c r="BU739" s="13"/>
      <c r="BV739" s="442"/>
      <c r="CA739" s="443"/>
      <c r="CB739" s="443"/>
      <c r="CC739" s="13"/>
      <c r="CD739" s="442"/>
      <c r="CI739" s="443"/>
      <c r="CJ739" s="443"/>
      <c r="CK739" s="13"/>
      <c r="CL739" s="442"/>
      <c r="CQ739" s="443"/>
      <c r="CR739" s="443"/>
      <c r="CS739" s="13"/>
      <c r="CT739" s="442"/>
      <c r="CY739" s="443"/>
      <c r="CZ739" s="443"/>
      <c r="DA739" s="13"/>
      <c r="DB739" s="442"/>
      <c r="DG739" s="443"/>
      <c r="DH739" s="443"/>
      <c r="DI739" s="13"/>
      <c r="DJ739" s="442"/>
      <c r="DO739" s="443"/>
      <c r="DP739" s="443"/>
      <c r="DQ739" s="13"/>
      <c r="DR739" s="442"/>
      <c r="DW739" s="443"/>
      <c r="DX739" s="443"/>
      <c r="DY739" s="13"/>
      <c r="DZ739" s="442"/>
      <c r="EE739" s="443"/>
      <c r="EF739" s="443"/>
      <c r="EG739" s="13"/>
      <c r="EH739" s="442"/>
      <c r="EM739" s="443"/>
      <c r="EN739" s="443"/>
      <c r="EO739" s="13"/>
      <c r="EP739" s="442"/>
      <c r="EU739" s="443"/>
      <c r="EV739" s="443"/>
      <c r="EW739" s="13"/>
      <c r="EX739" s="442"/>
      <c r="FC739" s="443"/>
      <c r="FD739" s="443"/>
      <c r="FE739" s="13"/>
      <c r="FF739" s="442"/>
      <c r="FK739" s="443"/>
      <c r="FL739" s="443"/>
      <c r="FM739" s="13"/>
      <c r="FN739" s="442"/>
    </row>
    <row r="740" spans="2:170" ht="13">
      <c r="B740" s="442"/>
      <c r="G740" s="443"/>
      <c r="H740" s="443"/>
      <c r="I740" s="13"/>
      <c r="J740" s="442"/>
      <c r="O740" s="443"/>
      <c r="P740" s="443"/>
      <c r="Q740" s="13"/>
      <c r="R740" s="442"/>
      <c r="W740" s="443"/>
      <c r="X740" s="443"/>
      <c r="Y740" s="13"/>
      <c r="Z740" s="442"/>
      <c r="AE740" s="443"/>
      <c r="AF740" s="443"/>
      <c r="AG740" s="13"/>
      <c r="AH740" s="442"/>
      <c r="AM740" s="443"/>
      <c r="AN740" s="443"/>
      <c r="AO740" s="13"/>
      <c r="AP740" s="442"/>
      <c r="AU740" s="443"/>
      <c r="AV740" s="443"/>
      <c r="AW740" s="13"/>
      <c r="AX740" s="442"/>
      <c r="BC740" s="443"/>
      <c r="BD740" s="443"/>
      <c r="BE740" s="13"/>
      <c r="BF740" s="442"/>
      <c r="BK740" s="443"/>
      <c r="BL740" s="443"/>
      <c r="BM740" s="13"/>
      <c r="BN740" s="442"/>
      <c r="BS740" s="443"/>
      <c r="BT740" s="443"/>
      <c r="BU740" s="13"/>
      <c r="BV740" s="442"/>
      <c r="CA740" s="443"/>
      <c r="CB740" s="443"/>
      <c r="CC740" s="13"/>
      <c r="CD740" s="442"/>
      <c r="CI740" s="443"/>
      <c r="CJ740" s="443"/>
      <c r="CK740" s="13"/>
      <c r="CL740" s="442"/>
      <c r="CQ740" s="443"/>
      <c r="CR740" s="443"/>
      <c r="CS740" s="13"/>
      <c r="CT740" s="442"/>
      <c r="CY740" s="443"/>
      <c r="CZ740" s="443"/>
      <c r="DA740" s="13"/>
      <c r="DB740" s="442"/>
      <c r="DG740" s="443"/>
      <c r="DH740" s="443"/>
      <c r="DI740" s="13"/>
      <c r="DJ740" s="442"/>
      <c r="DO740" s="443"/>
      <c r="DP740" s="443"/>
      <c r="DQ740" s="13"/>
      <c r="DR740" s="442"/>
      <c r="DW740" s="443"/>
      <c r="DX740" s="443"/>
      <c r="DY740" s="13"/>
      <c r="DZ740" s="442"/>
      <c r="EE740" s="443"/>
      <c r="EF740" s="443"/>
      <c r="EG740" s="13"/>
      <c r="EH740" s="442"/>
      <c r="EM740" s="443"/>
      <c r="EN740" s="443"/>
      <c r="EO740" s="13"/>
      <c r="EP740" s="442"/>
      <c r="EU740" s="443"/>
      <c r="EV740" s="443"/>
      <c r="EW740" s="13"/>
      <c r="EX740" s="442"/>
      <c r="FC740" s="443"/>
      <c r="FD740" s="443"/>
      <c r="FE740" s="13"/>
      <c r="FF740" s="442"/>
      <c r="FK740" s="443"/>
      <c r="FL740" s="443"/>
      <c r="FM740" s="13"/>
      <c r="FN740" s="442"/>
    </row>
    <row r="741" spans="2:170" ht="13">
      <c r="B741" s="442"/>
      <c r="G741" s="443"/>
      <c r="H741" s="443"/>
      <c r="I741" s="13"/>
      <c r="J741" s="442"/>
      <c r="O741" s="443"/>
      <c r="P741" s="443"/>
      <c r="Q741" s="13"/>
      <c r="R741" s="442"/>
      <c r="W741" s="443"/>
      <c r="X741" s="443"/>
      <c r="Y741" s="13"/>
      <c r="Z741" s="442"/>
      <c r="AE741" s="443"/>
      <c r="AF741" s="443"/>
      <c r="AG741" s="13"/>
      <c r="AH741" s="442"/>
      <c r="AM741" s="443"/>
      <c r="AN741" s="443"/>
      <c r="AO741" s="13"/>
      <c r="AP741" s="442"/>
      <c r="AU741" s="443"/>
      <c r="AV741" s="443"/>
      <c r="AW741" s="13"/>
      <c r="AX741" s="442"/>
      <c r="BC741" s="443"/>
      <c r="BD741" s="443"/>
      <c r="BE741" s="13"/>
      <c r="BF741" s="442"/>
      <c r="BK741" s="443"/>
      <c r="BL741" s="443"/>
      <c r="BM741" s="13"/>
      <c r="BN741" s="442"/>
      <c r="BS741" s="443"/>
      <c r="BT741" s="443"/>
      <c r="BU741" s="13"/>
      <c r="BV741" s="442"/>
      <c r="CA741" s="443"/>
      <c r="CB741" s="443"/>
      <c r="CC741" s="13"/>
      <c r="CD741" s="442"/>
      <c r="CI741" s="443"/>
      <c r="CJ741" s="443"/>
      <c r="CK741" s="13"/>
      <c r="CL741" s="442"/>
      <c r="CQ741" s="443"/>
      <c r="CR741" s="443"/>
      <c r="CS741" s="13"/>
      <c r="CT741" s="442"/>
      <c r="CY741" s="443"/>
      <c r="CZ741" s="443"/>
      <c r="DA741" s="13"/>
      <c r="DB741" s="442"/>
      <c r="DG741" s="443"/>
      <c r="DH741" s="443"/>
      <c r="DI741" s="13"/>
      <c r="DJ741" s="442"/>
      <c r="DO741" s="443"/>
      <c r="DP741" s="443"/>
      <c r="DQ741" s="13"/>
      <c r="DR741" s="442"/>
      <c r="DW741" s="443"/>
      <c r="DX741" s="443"/>
      <c r="DY741" s="13"/>
      <c r="DZ741" s="442"/>
      <c r="EE741" s="443"/>
      <c r="EF741" s="443"/>
      <c r="EG741" s="13"/>
      <c r="EH741" s="442"/>
      <c r="EM741" s="443"/>
      <c r="EN741" s="443"/>
      <c r="EO741" s="13"/>
      <c r="EP741" s="442"/>
      <c r="EU741" s="443"/>
      <c r="EV741" s="443"/>
      <c r="EW741" s="13"/>
      <c r="EX741" s="442"/>
      <c r="FC741" s="443"/>
      <c r="FD741" s="443"/>
      <c r="FE741" s="13"/>
      <c r="FF741" s="442"/>
      <c r="FK741" s="443"/>
      <c r="FL741" s="443"/>
      <c r="FM741" s="13"/>
      <c r="FN741" s="442"/>
    </row>
    <row r="742" spans="2:170" ht="13">
      <c r="B742" s="442"/>
      <c r="G742" s="443"/>
      <c r="H742" s="443"/>
      <c r="I742" s="13"/>
      <c r="J742" s="442"/>
      <c r="O742" s="443"/>
      <c r="P742" s="443"/>
      <c r="Q742" s="13"/>
      <c r="R742" s="442"/>
      <c r="W742" s="443"/>
      <c r="X742" s="443"/>
      <c r="Y742" s="13"/>
      <c r="Z742" s="442"/>
      <c r="AE742" s="443"/>
      <c r="AF742" s="443"/>
      <c r="AG742" s="13"/>
      <c r="AH742" s="442"/>
      <c r="AM742" s="443"/>
      <c r="AN742" s="443"/>
      <c r="AO742" s="13"/>
      <c r="AP742" s="442"/>
      <c r="AU742" s="443"/>
      <c r="AV742" s="443"/>
      <c r="AW742" s="13"/>
      <c r="AX742" s="442"/>
      <c r="BC742" s="443"/>
      <c r="BD742" s="443"/>
      <c r="BE742" s="13"/>
      <c r="BF742" s="442"/>
      <c r="BK742" s="443"/>
      <c r="BL742" s="443"/>
      <c r="BM742" s="13"/>
      <c r="BN742" s="442"/>
      <c r="BS742" s="443"/>
      <c r="BT742" s="443"/>
      <c r="BU742" s="13"/>
      <c r="BV742" s="442"/>
      <c r="CA742" s="443"/>
      <c r="CB742" s="443"/>
      <c r="CC742" s="13"/>
      <c r="CD742" s="442"/>
      <c r="CI742" s="443"/>
      <c r="CJ742" s="443"/>
      <c r="CK742" s="13"/>
      <c r="CL742" s="442"/>
      <c r="CQ742" s="443"/>
      <c r="CR742" s="443"/>
      <c r="CS742" s="13"/>
      <c r="CT742" s="442"/>
      <c r="CY742" s="443"/>
      <c r="CZ742" s="443"/>
      <c r="DA742" s="13"/>
      <c r="DB742" s="442"/>
      <c r="DG742" s="443"/>
      <c r="DH742" s="443"/>
      <c r="DI742" s="13"/>
      <c r="DJ742" s="442"/>
      <c r="DO742" s="443"/>
      <c r="DP742" s="443"/>
      <c r="DQ742" s="13"/>
      <c r="DR742" s="442"/>
      <c r="DW742" s="443"/>
      <c r="DX742" s="443"/>
      <c r="DY742" s="13"/>
      <c r="DZ742" s="442"/>
      <c r="EE742" s="443"/>
      <c r="EF742" s="443"/>
      <c r="EG742" s="13"/>
      <c r="EH742" s="442"/>
      <c r="EM742" s="443"/>
      <c r="EN742" s="443"/>
      <c r="EO742" s="13"/>
      <c r="EP742" s="442"/>
      <c r="EU742" s="443"/>
      <c r="EV742" s="443"/>
      <c r="EW742" s="13"/>
      <c r="EX742" s="442"/>
      <c r="FC742" s="443"/>
      <c r="FD742" s="443"/>
      <c r="FE742" s="13"/>
      <c r="FF742" s="442"/>
      <c r="FK742" s="443"/>
      <c r="FL742" s="443"/>
      <c r="FM742" s="13"/>
      <c r="FN742" s="442"/>
    </row>
    <row r="743" spans="2:170" ht="13">
      <c r="B743" s="442"/>
      <c r="G743" s="443"/>
      <c r="H743" s="443"/>
      <c r="I743" s="13"/>
      <c r="J743" s="442"/>
      <c r="O743" s="443"/>
      <c r="P743" s="443"/>
      <c r="Q743" s="13"/>
      <c r="R743" s="442"/>
      <c r="W743" s="443"/>
      <c r="X743" s="443"/>
      <c r="Y743" s="13"/>
      <c r="Z743" s="442"/>
      <c r="AE743" s="443"/>
      <c r="AF743" s="443"/>
      <c r="AG743" s="13"/>
      <c r="AH743" s="442"/>
      <c r="AM743" s="443"/>
      <c r="AN743" s="443"/>
      <c r="AO743" s="13"/>
      <c r="AP743" s="442"/>
      <c r="AU743" s="443"/>
      <c r="AV743" s="443"/>
      <c r="AW743" s="13"/>
      <c r="AX743" s="442"/>
      <c r="BC743" s="443"/>
      <c r="BD743" s="443"/>
      <c r="BE743" s="13"/>
      <c r="BF743" s="442"/>
      <c r="BK743" s="443"/>
      <c r="BL743" s="443"/>
      <c r="BM743" s="13"/>
      <c r="BN743" s="442"/>
      <c r="BS743" s="443"/>
      <c r="BT743" s="443"/>
      <c r="BU743" s="13"/>
      <c r="BV743" s="442"/>
      <c r="CA743" s="443"/>
      <c r="CB743" s="443"/>
      <c r="CC743" s="13"/>
      <c r="CD743" s="442"/>
      <c r="CI743" s="443"/>
      <c r="CJ743" s="443"/>
      <c r="CK743" s="13"/>
      <c r="CL743" s="442"/>
      <c r="CQ743" s="443"/>
      <c r="CR743" s="443"/>
      <c r="CS743" s="13"/>
      <c r="CT743" s="442"/>
      <c r="CY743" s="443"/>
      <c r="CZ743" s="443"/>
      <c r="DA743" s="13"/>
      <c r="DB743" s="442"/>
      <c r="DG743" s="443"/>
      <c r="DH743" s="443"/>
      <c r="DI743" s="13"/>
      <c r="DJ743" s="442"/>
      <c r="DO743" s="443"/>
      <c r="DP743" s="443"/>
      <c r="DQ743" s="13"/>
      <c r="DR743" s="442"/>
      <c r="DW743" s="443"/>
      <c r="DX743" s="443"/>
      <c r="DY743" s="13"/>
      <c r="DZ743" s="442"/>
      <c r="EE743" s="443"/>
      <c r="EF743" s="443"/>
      <c r="EG743" s="13"/>
      <c r="EH743" s="442"/>
      <c r="EM743" s="443"/>
      <c r="EN743" s="443"/>
      <c r="EO743" s="13"/>
      <c r="EP743" s="442"/>
      <c r="EU743" s="443"/>
      <c r="EV743" s="443"/>
      <c r="EW743" s="13"/>
      <c r="EX743" s="442"/>
      <c r="FC743" s="443"/>
      <c r="FD743" s="443"/>
      <c r="FE743" s="13"/>
      <c r="FF743" s="442"/>
      <c r="FK743" s="443"/>
      <c r="FL743" s="443"/>
      <c r="FM743" s="13"/>
      <c r="FN743" s="442"/>
    </row>
    <row r="744" spans="2:170" ht="13">
      <c r="B744" s="442"/>
      <c r="G744" s="443"/>
      <c r="H744" s="443"/>
      <c r="I744" s="13"/>
      <c r="J744" s="442"/>
      <c r="O744" s="443"/>
      <c r="P744" s="443"/>
      <c r="Q744" s="13"/>
      <c r="R744" s="442"/>
      <c r="W744" s="443"/>
      <c r="X744" s="443"/>
      <c r="Y744" s="13"/>
      <c r="Z744" s="442"/>
      <c r="AE744" s="443"/>
      <c r="AF744" s="443"/>
      <c r="AG744" s="13"/>
      <c r="AH744" s="442"/>
      <c r="AM744" s="443"/>
      <c r="AN744" s="443"/>
      <c r="AO744" s="13"/>
      <c r="AP744" s="442"/>
      <c r="AU744" s="443"/>
      <c r="AV744" s="443"/>
      <c r="AW744" s="13"/>
      <c r="AX744" s="442"/>
      <c r="BC744" s="443"/>
      <c r="BD744" s="443"/>
      <c r="BE744" s="13"/>
      <c r="BF744" s="442"/>
      <c r="BK744" s="443"/>
      <c r="BL744" s="443"/>
      <c r="BM744" s="13"/>
      <c r="BN744" s="442"/>
      <c r="BS744" s="443"/>
      <c r="BT744" s="443"/>
      <c r="BU744" s="13"/>
      <c r="BV744" s="442"/>
      <c r="CA744" s="443"/>
      <c r="CB744" s="443"/>
      <c r="CC744" s="13"/>
      <c r="CD744" s="442"/>
      <c r="CI744" s="443"/>
      <c r="CJ744" s="443"/>
      <c r="CK744" s="13"/>
      <c r="CL744" s="442"/>
      <c r="CQ744" s="443"/>
      <c r="CR744" s="443"/>
      <c r="CS744" s="13"/>
      <c r="CT744" s="442"/>
      <c r="CY744" s="443"/>
      <c r="CZ744" s="443"/>
      <c r="DA744" s="13"/>
      <c r="DB744" s="442"/>
      <c r="DG744" s="443"/>
      <c r="DH744" s="443"/>
      <c r="DI744" s="13"/>
      <c r="DJ744" s="442"/>
      <c r="DO744" s="443"/>
      <c r="DP744" s="443"/>
      <c r="DQ744" s="13"/>
      <c r="DR744" s="442"/>
      <c r="DW744" s="443"/>
      <c r="DX744" s="443"/>
      <c r="DY744" s="13"/>
      <c r="DZ744" s="442"/>
      <c r="EE744" s="443"/>
      <c r="EF744" s="443"/>
      <c r="EG744" s="13"/>
      <c r="EH744" s="442"/>
      <c r="EM744" s="443"/>
      <c r="EN744" s="443"/>
      <c r="EO744" s="13"/>
      <c r="EP744" s="442"/>
      <c r="EU744" s="443"/>
      <c r="EV744" s="443"/>
      <c r="EW744" s="13"/>
      <c r="EX744" s="442"/>
      <c r="FC744" s="443"/>
      <c r="FD744" s="443"/>
      <c r="FE744" s="13"/>
      <c r="FF744" s="442"/>
      <c r="FK744" s="443"/>
      <c r="FL744" s="443"/>
      <c r="FM744" s="13"/>
      <c r="FN744" s="442"/>
    </row>
    <row r="745" spans="2:170" ht="13">
      <c r="B745" s="442"/>
      <c r="G745" s="443"/>
      <c r="H745" s="443"/>
      <c r="I745" s="13"/>
      <c r="J745" s="442"/>
      <c r="O745" s="443"/>
      <c r="P745" s="443"/>
      <c r="Q745" s="13"/>
      <c r="R745" s="442"/>
      <c r="W745" s="443"/>
      <c r="X745" s="443"/>
      <c r="Y745" s="13"/>
      <c r="Z745" s="442"/>
      <c r="AE745" s="443"/>
      <c r="AF745" s="443"/>
      <c r="AG745" s="13"/>
      <c r="AH745" s="442"/>
      <c r="AM745" s="443"/>
      <c r="AN745" s="443"/>
      <c r="AO745" s="13"/>
      <c r="AP745" s="442"/>
      <c r="AU745" s="443"/>
      <c r="AV745" s="443"/>
      <c r="AW745" s="13"/>
      <c r="AX745" s="442"/>
      <c r="BC745" s="443"/>
      <c r="BD745" s="443"/>
      <c r="BE745" s="13"/>
      <c r="BF745" s="442"/>
      <c r="BK745" s="443"/>
      <c r="BL745" s="443"/>
      <c r="BM745" s="13"/>
      <c r="BN745" s="442"/>
      <c r="BS745" s="443"/>
      <c r="BT745" s="443"/>
      <c r="BU745" s="13"/>
      <c r="BV745" s="442"/>
      <c r="CA745" s="443"/>
      <c r="CB745" s="443"/>
      <c r="CC745" s="13"/>
      <c r="CD745" s="442"/>
      <c r="CI745" s="443"/>
      <c r="CJ745" s="443"/>
      <c r="CK745" s="13"/>
      <c r="CL745" s="442"/>
      <c r="CQ745" s="443"/>
      <c r="CR745" s="443"/>
      <c r="CS745" s="13"/>
      <c r="CT745" s="442"/>
      <c r="CY745" s="443"/>
      <c r="CZ745" s="443"/>
      <c r="DA745" s="13"/>
      <c r="DB745" s="442"/>
      <c r="DG745" s="443"/>
      <c r="DH745" s="443"/>
      <c r="DI745" s="13"/>
      <c r="DJ745" s="442"/>
      <c r="DO745" s="443"/>
      <c r="DP745" s="443"/>
      <c r="DQ745" s="13"/>
      <c r="DR745" s="442"/>
      <c r="DW745" s="443"/>
      <c r="DX745" s="443"/>
      <c r="DY745" s="13"/>
      <c r="DZ745" s="442"/>
      <c r="EE745" s="443"/>
      <c r="EF745" s="443"/>
      <c r="EG745" s="13"/>
      <c r="EH745" s="442"/>
      <c r="EM745" s="443"/>
      <c r="EN745" s="443"/>
      <c r="EO745" s="13"/>
      <c r="EP745" s="442"/>
      <c r="EU745" s="443"/>
      <c r="EV745" s="443"/>
      <c r="EW745" s="13"/>
      <c r="EX745" s="442"/>
      <c r="FC745" s="443"/>
      <c r="FD745" s="443"/>
      <c r="FE745" s="13"/>
      <c r="FF745" s="442"/>
      <c r="FK745" s="443"/>
      <c r="FL745" s="443"/>
      <c r="FM745" s="13"/>
      <c r="FN745" s="442"/>
    </row>
    <row r="746" spans="2:170" ht="13">
      <c r="B746" s="442"/>
      <c r="G746" s="443"/>
      <c r="H746" s="443"/>
      <c r="I746" s="13"/>
      <c r="J746" s="442"/>
      <c r="O746" s="443"/>
      <c r="P746" s="443"/>
      <c r="Q746" s="13"/>
      <c r="R746" s="442"/>
      <c r="W746" s="443"/>
      <c r="X746" s="443"/>
      <c r="Y746" s="13"/>
      <c r="Z746" s="442"/>
      <c r="AE746" s="443"/>
      <c r="AF746" s="443"/>
      <c r="AG746" s="13"/>
      <c r="AH746" s="442"/>
      <c r="AM746" s="443"/>
      <c r="AN746" s="443"/>
      <c r="AO746" s="13"/>
      <c r="AP746" s="442"/>
      <c r="AU746" s="443"/>
      <c r="AV746" s="443"/>
      <c r="AW746" s="13"/>
      <c r="AX746" s="442"/>
      <c r="BC746" s="443"/>
      <c r="BD746" s="443"/>
      <c r="BE746" s="13"/>
      <c r="BF746" s="442"/>
      <c r="BK746" s="443"/>
      <c r="BL746" s="443"/>
      <c r="BM746" s="13"/>
      <c r="BN746" s="442"/>
      <c r="BS746" s="443"/>
      <c r="BT746" s="443"/>
      <c r="BU746" s="13"/>
      <c r="BV746" s="442"/>
      <c r="CA746" s="443"/>
      <c r="CB746" s="443"/>
      <c r="CC746" s="13"/>
      <c r="CD746" s="442"/>
      <c r="CI746" s="443"/>
      <c r="CJ746" s="443"/>
      <c r="CK746" s="13"/>
      <c r="CL746" s="442"/>
      <c r="CQ746" s="443"/>
      <c r="CR746" s="443"/>
      <c r="CS746" s="13"/>
      <c r="CT746" s="442"/>
      <c r="CY746" s="443"/>
      <c r="CZ746" s="443"/>
      <c r="DA746" s="13"/>
      <c r="DB746" s="442"/>
      <c r="DG746" s="443"/>
      <c r="DH746" s="443"/>
      <c r="DI746" s="13"/>
      <c r="DJ746" s="442"/>
      <c r="DO746" s="443"/>
      <c r="DP746" s="443"/>
      <c r="DQ746" s="13"/>
      <c r="DR746" s="442"/>
      <c r="DW746" s="443"/>
      <c r="DX746" s="443"/>
      <c r="DY746" s="13"/>
      <c r="DZ746" s="442"/>
      <c r="EE746" s="443"/>
      <c r="EF746" s="443"/>
      <c r="EG746" s="13"/>
      <c r="EH746" s="442"/>
      <c r="EM746" s="443"/>
      <c r="EN746" s="443"/>
      <c r="EO746" s="13"/>
      <c r="EP746" s="442"/>
      <c r="EU746" s="443"/>
      <c r="EV746" s="443"/>
      <c r="EW746" s="13"/>
      <c r="EX746" s="442"/>
      <c r="FC746" s="443"/>
      <c r="FD746" s="443"/>
      <c r="FE746" s="13"/>
      <c r="FF746" s="442"/>
      <c r="FK746" s="443"/>
      <c r="FL746" s="443"/>
      <c r="FM746" s="13"/>
      <c r="FN746" s="442"/>
    </row>
    <row r="747" spans="2:170" ht="13">
      <c r="B747" s="442"/>
      <c r="G747" s="443"/>
      <c r="H747" s="443"/>
      <c r="I747" s="13"/>
      <c r="J747" s="442"/>
      <c r="O747" s="443"/>
      <c r="P747" s="443"/>
      <c r="Q747" s="13"/>
      <c r="R747" s="442"/>
      <c r="W747" s="443"/>
      <c r="X747" s="443"/>
      <c r="Y747" s="13"/>
      <c r="Z747" s="442"/>
      <c r="AE747" s="443"/>
      <c r="AF747" s="443"/>
      <c r="AG747" s="13"/>
      <c r="AH747" s="442"/>
      <c r="AM747" s="443"/>
      <c r="AN747" s="443"/>
      <c r="AO747" s="13"/>
      <c r="AP747" s="442"/>
      <c r="AU747" s="443"/>
      <c r="AV747" s="443"/>
      <c r="AW747" s="13"/>
      <c r="AX747" s="442"/>
      <c r="BC747" s="443"/>
      <c r="BD747" s="443"/>
      <c r="BE747" s="13"/>
      <c r="BF747" s="442"/>
      <c r="BK747" s="443"/>
      <c r="BL747" s="443"/>
      <c r="BM747" s="13"/>
      <c r="BN747" s="442"/>
      <c r="BS747" s="443"/>
      <c r="BT747" s="443"/>
      <c r="BU747" s="13"/>
      <c r="BV747" s="442"/>
      <c r="CA747" s="443"/>
      <c r="CB747" s="443"/>
      <c r="CC747" s="13"/>
      <c r="CD747" s="442"/>
      <c r="CI747" s="443"/>
      <c r="CJ747" s="443"/>
      <c r="CK747" s="13"/>
      <c r="CL747" s="442"/>
      <c r="CQ747" s="443"/>
      <c r="CR747" s="443"/>
      <c r="CS747" s="13"/>
      <c r="CT747" s="442"/>
      <c r="CY747" s="443"/>
      <c r="CZ747" s="443"/>
      <c r="DA747" s="13"/>
      <c r="DB747" s="442"/>
      <c r="DG747" s="443"/>
      <c r="DH747" s="443"/>
      <c r="DI747" s="13"/>
      <c r="DJ747" s="442"/>
      <c r="DO747" s="443"/>
      <c r="DP747" s="443"/>
      <c r="DQ747" s="13"/>
      <c r="DR747" s="442"/>
      <c r="DW747" s="443"/>
      <c r="DX747" s="443"/>
      <c r="DY747" s="13"/>
      <c r="DZ747" s="442"/>
      <c r="EE747" s="443"/>
      <c r="EF747" s="443"/>
      <c r="EG747" s="13"/>
      <c r="EH747" s="442"/>
      <c r="EM747" s="443"/>
      <c r="EN747" s="443"/>
      <c r="EO747" s="13"/>
      <c r="EP747" s="442"/>
      <c r="EU747" s="443"/>
      <c r="EV747" s="443"/>
      <c r="EW747" s="13"/>
      <c r="EX747" s="442"/>
      <c r="FC747" s="443"/>
      <c r="FD747" s="443"/>
      <c r="FE747" s="13"/>
      <c r="FF747" s="442"/>
      <c r="FK747" s="443"/>
      <c r="FL747" s="443"/>
      <c r="FM747" s="13"/>
      <c r="FN747" s="442"/>
    </row>
    <row r="748" spans="2:170" ht="13">
      <c r="B748" s="442"/>
      <c r="G748" s="443"/>
      <c r="H748" s="443"/>
      <c r="I748" s="13"/>
      <c r="J748" s="442"/>
      <c r="O748" s="443"/>
      <c r="P748" s="443"/>
      <c r="Q748" s="13"/>
      <c r="R748" s="442"/>
      <c r="W748" s="443"/>
      <c r="X748" s="443"/>
      <c r="Y748" s="13"/>
      <c r="Z748" s="442"/>
      <c r="AE748" s="443"/>
      <c r="AF748" s="443"/>
      <c r="AG748" s="13"/>
      <c r="AH748" s="442"/>
      <c r="AM748" s="443"/>
      <c r="AN748" s="443"/>
      <c r="AO748" s="13"/>
      <c r="AP748" s="442"/>
      <c r="AU748" s="443"/>
      <c r="AV748" s="443"/>
      <c r="AW748" s="13"/>
      <c r="AX748" s="442"/>
      <c r="BC748" s="443"/>
      <c r="BD748" s="443"/>
      <c r="BE748" s="13"/>
      <c r="BF748" s="442"/>
      <c r="BK748" s="443"/>
      <c r="BL748" s="443"/>
      <c r="BM748" s="13"/>
      <c r="BN748" s="442"/>
      <c r="BS748" s="443"/>
      <c r="BT748" s="443"/>
      <c r="BU748" s="13"/>
      <c r="BV748" s="442"/>
      <c r="CA748" s="443"/>
      <c r="CB748" s="443"/>
      <c r="CC748" s="13"/>
      <c r="CD748" s="442"/>
      <c r="CI748" s="443"/>
      <c r="CJ748" s="443"/>
      <c r="CK748" s="13"/>
      <c r="CL748" s="442"/>
      <c r="CQ748" s="443"/>
      <c r="CR748" s="443"/>
      <c r="CS748" s="13"/>
      <c r="CT748" s="442"/>
      <c r="CY748" s="443"/>
      <c r="CZ748" s="443"/>
      <c r="DA748" s="13"/>
      <c r="DB748" s="442"/>
      <c r="DG748" s="443"/>
      <c r="DH748" s="443"/>
      <c r="DI748" s="13"/>
      <c r="DJ748" s="442"/>
      <c r="DO748" s="443"/>
      <c r="DP748" s="443"/>
      <c r="DQ748" s="13"/>
      <c r="DR748" s="442"/>
      <c r="DW748" s="443"/>
      <c r="DX748" s="443"/>
      <c r="DY748" s="13"/>
      <c r="DZ748" s="442"/>
      <c r="EE748" s="443"/>
      <c r="EF748" s="443"/>
      <c r="EG748" s="13"/>
      <c r="EH748" s="442"/>
      <c r="EM748" s="443"/>
      <c r="EN748" s="443"/>
      <c r="EO748" s="13"/>
      <c r="EP748" s="442"/>
      <c r="EU748" s="443"/>
      <c r="EV748" s="443"/>
      <c r="EW748" s="13"/>
      <c r="EX748" s="442"/>
      <c r="FC748" s="443"/>
      <c r="FD748" s="443"/>
      <c r="FE748" s="13"/>
      <c r="FF748" s="442"/>
      <c r="FK748" s="443"/>
      <c r="FL748" s="443"/>
      <c r="FM748" s="13"/>
      <c r="FN748" s="442"/>
    </row>
    <row r="749" spans="2:170" ht="13">
      <c r="B749" s="442"/>
      <c r="G749" s="443"/>
      <c r="H749" s="443"/>
      <c r="I749" s="13"/>
      <c r="J749" s="442"/>
      <c r="O749" s="443"/>
      <c r="P749" s="443"/>
      <c r="Q749" s="13"/>
      <c r="R749" s="442"/>
      <c r="W749" s="443"/>
      <c r="X749" s="443"/>
      <c r="Y749" s="13"/>
      <c r="Z749" s="442"/>
      <c r="AE749" s="443"/>
      <c r="AF749" s="443"/>
      <c r="AG749" s="13"/>
      <c r="AH749" s="442"/>
      <c r="AM749" s="443"/>
      <c r="AN749" s="443"/>
      <c r="AO749" s="13"/>
      <c r="AP749" s="442"/>
      <c r="AU749" s="443"/>
      <c r="AV749" s="443"/>
      <c r="AW749" s="13"/>
      <c r="AX749" s="442"/>
      <c r="BC749" s="443"/>
      <c r="BD749" s="443"/>
      <c r="BE749" s="13"/>
      <c r="BF749" s="442"/>
      <c r="BK749" s="443"/>
      <c r="BL749" s="443"/>
      <c r="BM749" s="13"/>
      <c r="BN749" s="442"/>
      <c r="BS749" s="443"/>
      <c r="BT749" s="443"/>
      <c r="BU749" s="13"/>
      <c r="BV749" s="442"/>
      <c r="CA749" s="443"/>
      <c r="CB749" s="443"/>
      <c r="CC749" s="13"/>
      <c r="CD749" s="442"/>
      <c r="CI749" s="443"/>
      <c r="CJ749" s="443"/>
      <c r="CK749" s="13"/>
      <c r="CL749" s="442"/>
      <c r="CQ749" s="443"/>
      <c r="CR749" s="443"/>
      <c r="CS749" s="13"/>
      <c r="CT749" s="442"/>
      <c r="CY749" s="443"/>
      <c r="CZ749" s="443"/>
      <c r="DA749" s="13"/>
      <c r="DB749" s="442"/>
      <c r="DG749" s="443"/>
      <c r="DH749" s="443"/>
      <c r="DI749" s="13"/>
      <c r="DJ749" s="442"/>
      <c r="DO749" s="443"/>
      <c r="DP749" s="443"/>
      <c r="DQ749" s="13"/>
      <c r="DR749" s="442"/>
      <c r="DW749" s="443"/>
      <c r="DX749" s="443"/>
      <c r="DY749" s="13"/>
      <c r="DZ749" s="442"/>
      <c r="EE749" s="443"/>
      <c r="EF749" s="443"/>
      <c r="EG749" s="13"/>
      <c r="EH749" s="442"/>
      <c r="EM749" s="443"/>
      <c r="EN749" s="443"/>
      <c r="EO749" s="13"/>
      <c r="EP749" s="442"/>
      <c r="EU749" s="443"/>
      <c r="EV749" s="443"/>
      <c r="EW749" s="13"/>
      <c r="EX749" s="442"/>
      <c r="FC749" s="443"/>
      <c r="FD749" s="443"/>
      <c r="FE749" s="13"/>
      <c r="FF749" s="442"/>
      <c r="FK749" s="443"/>
      <c r="FL749" s="443"/>
      <c r="FM749" s="13"/>
      <c r="FN749" s="442"/>
    </row>
    <row r="750" spans="2:170" ht="13">
      <c r="B750" s="442"/>
      <c r="G750" s="443"/>
      <c r="H750" s="443"/>
      <c r="I750" s="13"/>
      <c r="J750" s="442"/>
      <c r="O750" s="443"/>
      <c r="P750" s="443"/>
      <c r="Q750" s="13"/>
      <c r="R750" s="442"/>
      <c r="W750" s="443"/>
      <c r="X750" s="443"/>
      <c r="Y750" s="13"/>
      <c r="Z750" s="442"/>
      <c r="AE750" s="443"/>
      <c r="AF750" s="443"/>
      <c r="AG750" s="13"/>
      <c r="AH750" s="442"/>
      <c r="AM750" s="443"/>
      <c r="AN750" s="443"/>
      <c r="AO750" s="13"/>
      <c r="AP750" s="442"/>
      <c r="AU750" s="443"/>
      <c r="AV750" s="443"/>
      <c r="AW750" s="13"/>
      <c r="AX750" s="442"/>
      <c r="BC750" s="443"/>
      <c r="BD750" s="443"/>
      <c r="BE750" s="13"/>
      <c r="BF750" s="442"/>
      <c r="BK750" s="443"/>
      <c r="BL750" s="443"/>
      <c r="BM750" s="13"/>
      <c r="BN750" s="442"/>
      <c r="BS750" s="443"/>
      <c r="BT750" s="443"/>
      <c r="BU750" s="13"/>
      <c r="BV750" s="442"/>
      <c r="CA750" s="443"/>
      <c r="CB750" s="443"/>
      <c r="CC750" s="13"/>
      <c r="CD750" s="442"/>
      <c r="CI750" s="443"/>
      <c r="CJ750" s="443"/>
      <c r="CK750" s="13"/>
      <c r="CL750" s="442"/>
      <c r="CQ750" s="443"/>
      <c r="CR750" s="443"/>
      <c r="CS750" s="13"/>
      <c r="CT750" s="442"/>
      <c r="CY750" s="443"/>
      <c r="CZ750" s="443"/>
      <c r="DA750" s="13"/>
      <c r="DB750" s="442"/>
      <c r="DG750" s="443"/>
      <c r="DH750" s="443"/>
      <c r="DI750" s="13"/>
      <c r="DJ750" s="442"/>
      <c r="DO750" s="443"/>
      <c r="DP750" s="443"/>
      <c r="DQ750" s="13"/>
      <c r="DR750" s="442"/>
      <c r="DW750" s="443"/>
      <c r="DX750" s="443"/>
      <c r="DY750" s="13"/>
      <c r="DZ750" s="442"/>
      <c r="EE750" s="443"/>
      <c r="EF750" s="443"/>
      <c r="EG750" s="13"/>
      <c r="EH750" s="442"/>
      <c r="EM750" s="443"/>
      <c r="EN750" s="443"/>
      <c r="EO750" s="13"/>
      <c r="EP750" s="442"/>
      <c r="EU750" s="443"/>
      <c r="EV750" s="443"/>
      <c r="EW750" s="13"/>
      <c r="EX750" s="442"/>
      <c r="FC750" s="443"/>
      <c r="FD750" s="443"/>
      <c r="FE750" s="13"/>
      <c r="FF750" s="442"/>
      <c r="FK750" s="443"/>
      <c r="FL750" s="443"/>
      <c r="FM750" s="13"/>
      <c r="FN750" s="442"/>
    </row>
    <row r="751" spans="2:170" ht="13">
      <c r="B751" s="442"/>
      <c r="G751" s="443"/>
      <c r="H751" s="443"/>
      <c r="I751" s="13"/>
      <c r="J751" s="442"/>
      <c r="O751" s="443"/>
      <c r="P751" s="443"/>
      <c r="Q751" s="13"/>
      <c r="R751" s="442"/>
      <c r="W751" s="443"/>
      <c r="X751" s="443"/>
      <c r="Y751" s="13"/>
      <c r="Z751" s="442"/>
      <c r="AE751" s="443"/>
      <c r="AF751" s="443"/>
      <c r="AG751" s="13"/>
      <c r="AH751" s="442"/>
      <c r="AM751" s="443"/>
      <c r="AN751" s="443"/>
      <c r="AO751" s="13"/>
      <c r="AP751" s="442"/>
      <c r="AU751" s="443"/>
      <c r="AV751" s="443"/>
      <c r="AW751" s="13"/>
      <c r="AX751" s="442"/>
      <c r="BC751" s="443"/>
      <c r="BD751" s="443"/>
      <c r="BE751" s="13"/>
      <c r="BF751" s="442"/>
      <c r="BK751" s="443"/>
      <c r="BL751" s="443"/>
      <c r="BM751" s="13"/>
      <c r="BN751" s="442"/>
      <c r="BS751" s="443"/>
      <c r="BT751" s="443"/>
      <c r="BU751" s="13"/>
      <c r="BV751" s="442"/>
      <c r="CA751" s="443"/>
      <c r="CB751" s="443"/>
      <c r="CC751" s="13"/>
      <c r="CD751" s="442"/>
      <c r="CI751" s="443"/>
      <c r="CJ751" s="443"/>
      <c r="CK751" s="13"/>
      <c r="CL751" s="442"/>
      <c r="CQ751" s="443"/>
      <c r="CR751" s="443"/>
      <c r="CS751" s="13"/>
      <c r="CT751" s="442"/>
      <c r="CY751" s="443"/>
      <c r="CZ751" s="443"/>
      <c r="DA751" s="13"/>
      <c r="DB751" s="442"/>
      <c r="DG751" s="443"/>
      <c r="DH751" s="443"/>
      <c r="DI751" s="13"/>
      <c r="DJ751" s="442"/>
      <c r="DO751" s="443"/>
      <c r="DP751" s="443"/>
      <c r="DQ751" s="13"/>
      <c r="DR751" s="442"/>
      <c r="DW751" s="443"/>
      <c r="DX751" s="443"/>
      <c r="DY751" s="13"/>
      <c r="DZ751" s="442"/>
      <c r="EE751" s="443"/>
      <c r="EF751" s="443"/>
      <c r="EG751" s="13"/>
      <c r="EH751" s="442"/>
      <c r="EM751" s="443"/>
      <c r="EN751" s="443"/>
      <c r="EO751" s="13"/>
      <c r="EP751" s="442"/>
      <c r="EU751" s="443"/>
      <c r="EV751" s="443"/>
      <c r="EW751" s="13"/>
      <c r="EX751" s="442"/>
      <c r="FC751" s="443"/>
      <c r="FD751" s="443"/>
      <c r="FE751" s="13"/>
      <c r="FF751" s="442"/>
      <c r="FK751" s="443"/>
      <c r="FL751" s="443"/>
      <c r="FM751" s="13"/>
      <c r="FN751" s="442"/>
    </row>
    <row r="752" spans="2:170" ht="13">
      <c r="B752" s="442"/>
      <c r="G752" s="443"/>
      <c r="H752" s="443"/>
      <c r="I752" s="13"/>
      <c r="J752" s="442"/>
      <c r="O752" s="443"/>
      <c r="P752" s="443"/>
      <c r="Q752" s="13"/>
      <c r="R752" s="442"/>
      <c r="W752" s="443"/>
      <c r="X752" s="443"/>
      <c r="Y752" s="13"/>
      <c r="Z752" s="442"/>
      <c r="AE752" s="443"/>
      <c r="AF752" s="443"/>
      <c r="AG752" s="13"/>
      <c r="AH752" s="442"/>
      <c r="AM752" s="443"/>
      <c r="AN752" s="443"/>
      <c r="AO752" s="13"/>
      <c r="AP752" s="442"/>
      <c r="AU752" s="443"/>
      <c r="AV752" s="443"/>
      <c r="AW752" s="13"/>
      <c r="AX752" s="442"/>
      <c r="BC752" s="443"/>
      <c r="BD752" s="443"/>
      <c r="BE752" s="13"/>
      <c r="BF752" s="442"/>
      <c r="BK752" s="443"/>
      <c r="BL752" s="443"/>
      <c r="BM752" s="13"/>
      <c r="BN752" s="442"/>
      <c r="BS752" s="443"/>
      <c r="BT752" s="443"/>
      <c r="BU752" s="13"/>
      <c r="BV752" s="442"/>
      <c r="CA752" s="443"/>
      <c r="CB752" s="443"/>
      <c r="CC752" s="13"/>
      <c r="CD752" s="442"/>
      <c r="CI752" s="443"/>
      <c r="CJ752" s="443"/>
      <c r="CK752" s="13"/>
      <c r="CL752" s="442"/>
      <c r="CQ752" s="443"/>
      <c r="CR752" s="443"/>
      <c r="CS752" s="13"/>
      <c r="CT752" s="442"/>
      <c r="CY752" s="443"/>
      <c r="CZ752" s="443"/>
      <c r="DA752" s="13"/>
      <c r="DB752" s="442"/>
      <c r="DG752" s="443"/>
      <c r="DH752" s="443"/>
      <c r="DI752" s="13"/>
      <c r="DJ752" s="442"/>
      <c r="DO752" s="443"/>
      <c r="DP752" s="443"/>
      <c r="DQ752" s="13"/>
      <c r="DR752" s="442"/>
      <c r="DW752" s="443"/>
      <c r="DX752" s="443"/>
      <c r="DY752" s="13"/>
      <c r="DZ752" s="442"/>
      <c r="EE752" s="443"/>
      <c r="EF752" s="443"/>
      <c r="EG752" s="13"/>
      <c r="EH752" s="442"/>
      <c r="EM752" s="443"/>
      <c r="EN752" s="443"/>
      <c r="EO752" s="13"/>
      <c r="EP752" s="442"/>
      <c r="EU752" s="443"/>
      <c r="EV752" s="443"/>
      <c r="EW752" s="13"/>
      <c r="EX752" s="442"/>
      <c r="FC752" s="443"/>
      <c r="FD752" s="443"/>
      <c r="FE752" s="13"/>
      <c r="FF752" s="442"/>
      <c r="FK752" s="443"/>
      <c r="FL752" s="443"/>
      <c r="FM752" s="13"/>
      <c r="FN752" s="442"/>
    </row>
    <row r="753" spans="2:170" ht="13">
      <c r="B753" s="442"/>
      <c r="G753" s="443"/>
      <c r="H753" s="443"/>
      <c r="I753" s="13"/>
      <c r="J753" s="442"/>
      <c r="O753" s="443"/>
      <c r="P753" s="443"/>
      <c r="Q753" s="13"/>
      <c r="R753" s="442"/>
      <c r="W753" s="443"/>
      <c r="X753" s="443"/>
      <c r="Y753" s="13"/>
      <c r="Z753" s="442"/>
      <c r="AE753" s="443"/>
      <c r="AF753" s="443"/>
      <c r="AG753" s="13"/>
      <c r="AH753" s="442"/>
      <c r="AM753" s="443"/>
      <c r="AN753" s="443"/>
      <c r="AO753" s="13"/>
      <c r="AP753" s="442"/>
      <c r="AU753" s="443"/>
      <c r="AV753" s="443"/>
      <c r="AW753" s="13"/>
      <c r="AX753" s="442"/>
      <c r="BC753" s="443"/>
      <c r="BD753" s="443"/>
      <c r="BE753" s="13"/>
      <c r="BF753" s="442"/>
      <c r="BK753" s="443"/>
      <c r="BL753" s="443"/>
      <c r="BM753" s="13"/>
      <c r="BN753" s="442"/>
      <c r="BS753" s="443"/>
      <c r="BT753" s="443"/>
      <c r="BU753" s="13"/>
      <c r="BV753" s="442"/>
      <c r="CA753" s="443"/>
      <c r="CB753" s="443"/>
      <c r="CC753" s="13"/>
      <c r="CD753" s="442"/>
      <c r="CI753" s="443"/>
      <c r="CJ753" s="443"/>
      <c r="CK753" s="13"/>
      <c r="CL753" s="442"/>
      <c r="CQ753" s="443"/>
      <c r="CR753" s="443"/>
      <c r="CS753" s="13"/>
      <c r="CT753" s="442"/>
      <c r="CY753" s="443"/>
      <c r="CZ753" s="443"/>
      <c r="DA753" s="13"/>
      <c r="DB753" s="442"/>
      <c r="DG753" s="443"/>
      <c r="DH753" s="443"/>
      <c r="DI753" s="13"/>
      <c r="DJ753" s="442"/>
      <c r="DO753" s="443"/>
      <c r="DP753" s="443"/>
      <c r="DQ753" s="13"/>
      <c r="DR753" s="442"/>
      <c r="DW753" s="443"/>
      <c r="DX753" s="443"/>
      <c r="DY753" s="13"/>
      <c r="DZ753" s="442"/>
      <c r="EE753" s="443"/>
      <c r="EF753" s="443"/>
      <c r="EG753" s="13"/>
      <c r="EH753" s="442"/>
      <c r="EM753" s="443"/>
      <c r="EN753" s="443"/>
      <c r="EO753" s="13"/>
      <c r="EP753" s="442"/>
      <c r="EU753" s="443"/>
      <c r="EV753" s="443"/>
      <c r="EW753" s="13"/>
      <c r="EX753" s="442"/>
      <c r="FC753" s="443"/>
      <c r="FD753" s="443"/>
      <c r="FE753" s="13"/>
      <c r="FF753" s="442"/>
      <c r="FK753" s="443"/>
      <c r="FL753" s="443"/>
      <c r="FM753" s="13"/>
      <c r="FN753" s="442"/>
    </row>
    <row r="754" spans="2:170" ht="13">
      <c r="B754" s="442"/>
      <c r="G754" s="443"/>
      <c r="H754" s="443"/>
      <c r="I754" s="13"/>
      <c r="J754" s="442"/>
      <c r="O754" s="443"/>
      <c r="P754" s="443"/>
      <c r="Q754" s="13"/>
      <c r="R754" s="442"/>
      <c r="W754" s="443"/>
      <c r="X754" s="443"/>
      <c r="Y754" s="13"/>
      <c r="Z754" s="442"/>
      <c r="AE754" s="443"/>
      <c r="AF754" s="443"/>
      <c r="AG754" s="13"/>
      <c r="AH754" s="442"/>
      <c r="AM754" s="443"/>
      <c r="AN754" s="443"/>
      <c r="AO754" s="13"/>
      <c r="AP754" s="442"/>
      <c r="AU754" s="443"/>
      <c r="AV754" s="443"/>
      <c r="AW754" s="13"/>
      <c r="AX754" s="442"/>
      <c r="BC754" s="443"/>
      <c r="BD754" s="443"/>
      <c r="BE754" s="13"/>
      <c r="BF754" s="442"/>
      <c r="BK754" s="443"/>
      <c r="BL754" s="443"/>
      <c r="BM754" s="13"/>
      <c r="BN754" s="442"/>
      <c r="BS754" s="443"/>
      <c r="BT754" s="443"/>
      <c r="BU754" s="13"/>
      <c r="BV754" s="442"/>
      <c r="CA754" s="443"/>
      <c r="CB754" s="443"/>
      <c r="CC754" s="13"/>
      <c r="CD754" s="442"/>
      <c r="CI754" s="443"/>
      <c r="CJ754" s="443"/>
      <c r="CK754" s="13"/>
      <c r="CL754" s="442"/>
      <c r="CQ754" s="443"/>
      <c r="CR754" s="443"/>
      <c r="CS754" s="13"/>
      <c r="CT754" s="442"/>
      <c r="CY754" s="443"/>
      <c r="CZ754" s="443"/>
      <c r="DA754" s="13"/>
      <c r="DB754" s="442"/>
      <c r="DG754" s="443"/>
      <c r="DH754" s="443"/>
      <c r="DI754" s="13"/>
      <c r="DJ754" s="442"/>
      <c r="DO754" s="443"/>
      <c r="DP754" s="443"/>
      <c r="DQ754" s="13"/>
      <c r="DR754" s="442"/>
      <c r="DW754" s="443"/>
      <c r="DX754" s="443"/>
      <c r="DY754" s="13"/>
      <c r="DZ754" s="442"/>
      <c r="EE754" s="443"/>
      <c r="EF754" s="443"/>
      <c r="EG754" s="13"/>
      <c r="EH754" s="442"/>
      <c r="EM754" s="443"/>
      <c r="EN754" s="443"/>
      <c r="EO754" s="13"/>
      <c r="EP754" s="442"/>
      <c r="EU754" s="443"/>
      <c r="EV754" s="443"/>
      <c r="EW754" s="13"/>
      <c r="EX754" s="442"/>
      <c r="FC754" s="443"/>
      <c r="FD754" s="443"/>
      <c r="FE754" s="13"/>
      <c r="FF754" s="442"/>
      <c r="FK754" s="443"/>
      <c r="FL754" s="443"/>
      <c r="FM754" s="13"/>
      <c r="FN754" s="442"/>
    </row>
    <row r="755" spans="2:170" ht="13">
      <c r="B755" s="442"/>
      <c r="G755" s="443"/>
      <c r="H755" s="443"/>
      <c r="I755" s="13"/>
      <c r="J755" s="442"/>
      <c r="O755" s="443"/>
      <c r="P755" s="443"/>
      <c r="Q755" s="13"/>
      <c r="R755" s="442"/>
      <c r="W755" s="443"/>
      <c r="X755" s="443"/>
      <c r="Y755" s="13"/>
      <c r="Z755" s="442"/>
      <c r="AE755" s="443"/>
      <c r="AF755" s="443"/>
      <c r="AG755" s="13"/>
      <c r="AH755" s="442"/>
      <c r="AM755" s="443"/>
      <c r="AN755" s="443"/>
      <c r="AO755" s="13"/>
      <c r="AP755" s="442"/>
      <c r="AU755" s="443"/>
      <c r="AV755" s="443"/>
      <c r="AW755" s="13"/>
      <c r="AX755" s="442"/>
      <c r="BC755" s="443"/>
      <c r="BD755" s="443"/>
      <c r="BE755" s="13"/>
      <c r="BF755" s="442"/>
      <c r="BK755" s="443"/>
      <c r="BL755" s="443"/>
      <c r="BM755" s="13"/>
      <c r="BN755" s="442"/>
      <c r="BS755" s="443"/>
      <c r="BT755" s="443"/>
      <c r="BU755" s="13"/>
      <c r="BV755" s="442"/>
      <c r="CA755" s="443"/>
      <c r="CB755" s="443"/>
      <c r="CC755" s="13"/>
      <c r="CD755" s="442"/>
      <c r="CI755" s="443"/>
      <c r="CJ755" s="443"/>
      <c r="CK755" s="13"/>
      <c r="CL755" s="442"/>
      <c r="CQ755" s="443"/>
      <c r="CR755" s="443"/>
      <c r="CS755" s="13"/>
      <c r="CT755" s="442"/>
      <c r="CY755" s="443"/>
      <c r="CZ755" s="443"/>
      <c r="DA755" s="13"/>
      <c r="DB755" s="442"/>
      <c r="DG755" s="443"/>
      <c r="DH755" s="443"/>
      <c r="DI755" s="13"/>
      <c r="DJ755" s="442"/>
      <c r="DO755" s="443"/>
      <c r="DP755" s="443"/>
      <c r="DQ755" s="13"/>
      <c r="DR755" s="442"/>
      <c r="DW755" s="443"/>
      <c r="DX755" s="443"/>
      <c r="DY755" s="13"/>
      <c r="DZ755" s="442"/>
      <c r="EE755" s="443"/>
      <c r="EF755" s="443"/>
      <c r="EG755" s="13"/>
      <c r="EH755" s="442"/>
      <c r="EM755" s="443"/>
      <c r="EN755" s="443"/>
      <c r="EO755" s="13"/>
      <c r="EP755" s="442"/>
      <c r="EU755" s="443"/>
      <c r="EV755" s="443"/>
      <c r="EW755" s="13"/>
      <c r="EX755" s="442"/>
      <c r="FC755" s="443"/>
      <c r="FD755" s="443"/>
      <c r="FE755" s="13"/>
      <c r="FF755" s="442"/>
      <c r="FK755" s="443"/>
      <c r="FL755" s="443"/>
      <c r="FM755" s="13"/>
      <c r="FN755" s="442"/>
    </row>
    <row r="756" spans="2:170" ht="13">
      <c r="B756" s="442"/>
      <c r="G756" s="443"/>
      <c r="H756" s="443"/>
      <c r="I756" s="13"/>
      <c r="J756" s="442"/>
      <c r="O756" s="443"/>
      <c r="P756" s="443"/>
      <c r="Q756" s="13"/>
      <c r="R756" s="442"/>
      <c r="W756" s="443"/>
      <c r="X756" s="443"/>
      <c r="Y756" s="13"/>
      <c r="Z756" s="442"/>
      <c r="AE756" s="443"/>
      <c r="AF756" s="443"/>
      <c r="AG756" s="13"/>
      <c r="AH756" s="442"/>
      <c r="AM756" s="443"/>
      <c r="AN756" s="443"/>
      <c r="AO756" s="13"/>
      <c r="AP756" s="442"/>
      <c r="AU756" s="443"/>
      <c r="AV756" s="443"/>
      <c r="AW756" s="13"/>
      <c r="AX756" s="442"/>
      <c r="BC756" s="443"/>
      <c r="BD756" s="443"/>
      <c r="BE756" s="13"/>
      <c r="BF756" s="442"/>
      <c r="BK756" s="443"/>
      <c r="BL756" s="443"/>
      <c r="BM756" s="13"/>
      <c r="BN756" s="442"/>
      <c r="BS756" s="443"/>
      <c r="BT756" s="443"/>
      <c r="BU756" s="13"/>
      <c r="BV756" s="442"/>
      <c r="CA756" s="443"/>
      <c r="CB756" s="443"/>
      <c r="CC756" s="13"/>
      <c r="CD756" s="442"/>
      <c r="CI756" s="443"/>
      <c r="CJ756" s="443"/>
      <c r="CK756" s="13"/>
      <c r="CL756" s="442"/>
      <c r="CQ756" s="443"/>
      <c r="CR756" s="443"/>
      <c r="CS756" s="13"/>
      <c r="CT756" s="442"/>
      <c r="CY756" s="443"/>
      <c r="CZ756" s="443"/>
      <c r="DA756" s="13"/>
      <c r="DB756" s="442"/>
      <c r="DG756" s="443"/>
      <c r="DH756" s="443"/>
      <c r="DI756" s="13"/>
      <c r="DJ756" s="442"/>
      <c r="DO756" s="443"/>
      <c r="DP756" s="443"/>
      <c r="DQ756" s="13"/>
      <c r="DR756" s="442"/>
      <c r="DW756" s="443"/>
      <c r="DX756" s="443"/>
      <c r="DY756" s="13"/>
      <c r="DZ756" s="442"/>
      <c r="EE756" s="443"/>
      <c r="EF756" s="443"/>
      <c r="EG756" s="13"/>
      <c r="EH756" s="442"/>
      <c r="EM756" s="443"/>
      <c r="EN756" s="443"/>
      <c r="EO756" s="13"/>
      <c r="EP756" s="442"/>
      <c r="EU756" s="443"/>
      <c r="EV756" s="443"/>
      <c r="EW756" s="13"/>
      <c r="EX756" s="442"/>
      <c r="FC756" s="443"/>
      <c r="FD756" s="443"/>
      <c r="FE756" s="13"/>
      <c r="FF756" s="442"/>
      <c r="FK756" s="443"/>
      <c r="FL756" s="443"/>
      <c r="FM756" s="13"/>
      <c r="FN756" s="442"/>
    </row>
    <row r="757" spans="2:170" ht="13">
      <c r="B757" s="442"/>
      <c r="G757" s="443"/>
      <c r="H757" s="443"/>
      <c r="I757" s="13"/>
      <c r="J757" s="442"/>
      <c r="O757" s="443"/>
      <c r="P757" s="443"/>
      <c r="Q757" s="13"/>
      <c r="R757" s="442"/>
      <c r="W757" s="443"/>
      <c r="X757" s="443"/>
      <c r="Y757" s="13"/>
      <c r="Z757" s="442"/>
      <c r="AE757" s="443"/>
      <c r="AF757" s="443"/>
      <c r="AG757" s="13"/>
      <c r="AH757" s="442"/>
      <c r="AM757" s="443"/>
      <c r="AN757" s="443"/>
      <c r="AO757" s="13"/>
      <c r="AP757" s="442"/>
      <c r="AU757" s="443"/>
      <c r="AV757" s="443"/>
      <c r="AW757" s="13"/>
      <c r="AX757" s="442"/>
      <c r="BC757" s="443"/>
      <c r="BD757" s="443"/>
      <c r="BE757" s="13"/>
      <c r="BF757" s="442"/>
      <c r="BK757" s="443"/>
      <c r="BL757" s="443"/>
      <c r="BM757" s="13"/>
      <c r="BN757" s="442"/>
      <c r="BS757" s="443"/>
      <c r="BT757" s="443"/>
      <c r="BU757" s="13"/>
      <c r="BV757" s="442"/>
      <c r="CA757" s="443"/>
      <c r="CB757" s="443"/>
      <c r="CC757" s="13"/>
      <c r="CD757" s="442"/>
      <c r="CI757" s="443"/>
      <c r="CJ757" s="443"/>
      <c r="CK757" s="13"/>
      <c r="CL757" s="442"/>
      <c r="CQ757" s="443"/>
      <c r="CR757" s="443"/>
      <c r="CS757" s="13"/>
      <c r="CT757" s="442"/>
      <c r="CY757" s="443"/>
      <c r="CZ757" s="443"/>
      <c r="DA757" s="13"/>
      <c r="DB757" s="442"/>
      <c r="DG757" s="443"/>
      <c r="DH757" s="443"/>
      <c r="DI757" s="13"/>
      <c r="DJ757" s="442"/>
      <c r="DO757" s="443"/>
      <c r="DP757" s="443"/>
      <c r="DQ757" s="13"/>
      <c r="DR757" s="442"/>
      <c r="DW757" s="443"/>
      <c r="DX757" s="443"/>
      <c r="DY757" s="13"/>
      <c r="DZ757" s="442"/>
      <c r="EE757" s="443"/>
      <c r="EF757" s="443"/>
      <c r="EG757" s="13"/>
      <c r="EH757" s="442"/>
      <c r="EM757" s="443"/>
      <c r="EN757" s="443"/>
      <c r="EO757" s="13"/>
      <c r="EP757" s="442"/>
      <c r="EU757" s="443"/>
      <c r="EV757" s="443"/>
      <c r="EW757" s="13"/>
      <c r="EX757" s="442"/>
      <c r="FC757" s="443"/>
      <c r="FD757" s="443"/>
      <c r="FE757" s="13"/>
      <c r="FF757" s="442"/>
      <c r="FK757" s="443"/>
      <c r="FL757" s="443"/>
      <c r="FM757" s="13"/>
      <c r="FN757" s="442"/>
    </row>
    <row r="758" spans="2:170" ht="13">
      <c r="B758" s="442"/>
      <c r="G758" s="443"/>
      <c r="H758" s="443"/>
      <c r="I758" s="13"/>
      <c r="J758" s="442"/>
      <c r="O758" s="443"/>
      <c r="P758" s="443"/>
      <c r="Q758" s="13"/>
      <c r="R758" s="442"/>
      <c r="W758" s="443"/>
      <c r="X758" s="443"/>
      <c r="Y758" s="13"/>
      <c r="Z758" s="442"/>
      <c r="AE758" s="443"/>
      <c r="AF758" s="443"/>
      <c r="AG758" s="13"/>
      <c r="AH758" s="442"/>
      <c r="AM758" s="443"/>
      <c r="AN758" s="443"/>
      <c r="AO758" s="13"/>
      <c r="AP758" s="442"/>
      <c r="AU758" s="443"/>
      <c r="AV758" s="443"/>
      <c r="AW758" s="13"/>
      <c r="AX758" s="442"/>
      <c r="BC758" s="443"/>
      <c r="BD758" s="443"/>
      <c r="BE758" s="13"/>
      <c r="BF758" s="442"/>
      <c r="BK758" s="443"/>
      <c r="BL758" s="443"/>
      <c r="BM758" s="13"/>
      <c r="BN758" s="442"/>
      <c r="BS758" s="443"/>
      <c r="BT758" s="443"/>
      <c r="BU758" s="13"/>
      <c r="BV758" s="442"/>
      <c r="CA758" s="443"/>
      <c r="CB758" s="443"/>
      <c r="CC758" s="13"/>
      <c r="CD758" s="442"/>
      <c r="CI758" s="443"/>
      <c r="CJ758" s="443"/>
      <c r="CK758" s="13"/>
      <c r="CL758" s="442"/>
      <c r="CQ758" s="443"/>
      <c r="CR758" s="443"/>
      <c r="CS758" s="13"/>
      <c r="CT758" s="442"/>
      <c r="CY758" s="443"/>
      <c r="CZ758" s="443"/>
      <c r="DA758" s="13"/>
      <c r="DB758" s="442"/>
      <c r="DG758" s="443"/>
      <c r="DH758" s="443"/>
      <c r="DI758" s="13"/>
      <c r="DJ758" s="442"/>
      <c r="DO758" s="443"/>
      <c r="DP758" s="443"/>
      <c r="DQ758" s="13"/>
      <c r="DR758" s="442"/>
      <c r="DW758" s="443"/>
      <c r="DX758" s="443"/>
      <c r="DY758" s="13"/>
      <c r="DZ758" s="442"/>
      <c r="EE758" s="443"/>
      <c r="EF758" s="443"/>
      <c r="EG758" s="13"/>
      <c r="EH758" s="442"/>
      <c r="EM758" s="443"/>
      <c r="EN758" s="443"/>
      <c r="EO758" s="13"/>
      <c r="EP758" s="442"/>
      <c r="EU758" s="443"/>
      <c r="EV758" s="443"/>
      <c r="EW758" s="13"/>
      <c r="EX758" s="442"/>
      <c r="FC758" s="443"/>
      <c r="FD758" s="443"/>
      <c r="FE758" s="13"/>
      <c r="FF758" s="442"/>
      <c r="FK758" s="443"/>
      <c r="FL758" s="443"/>
      <c r="FM758" s="13"/>
      <c r="FN758" s="442"/>
    </row>
    <row r="759" spans="2:170" ht="13">
      <c r="B759" s="442"/>
      <c r="G759" s="443"/>
      <c r="H759" s="443"/>
      <c r="I759" s="13"/>
      <c r="J759" s="442"/>
      <c r="O759" s="443"/>
      <c r="P759" s="443"/>
      <c r="Q759" s="13"/>
      <c r="R759" s="442"/>
      <c r="W759" s="443"/>
      <c r="X759" s="443"/>
      <c r="Y759" s="13"/>
      <c r="Z759" s="442"/>
      <c r="AE759" s="443"/>
      <c r="AF759" s="443"/>
      <c r="AG759" s="13"/>
      <c r="AH759" s="442"/>
      <c r="AM759" s="443"/>
      <c r="AN759" s="443"/>
      <c r="AO759" s="13"/>
      <c r="AP759" s="442"/>
      <c r="AU759" s="443"/>
      <c r="AV759" s="443"/>
      <c r="AW759" s="13"/>
      <c r="AX759" s="442"/>
      <c r="BC759" s="443"/>
      <c r="BD759" s="443"/>
      <c r="BE759" s="13"/>
      <c r="BF759" s="442"/>
      <c r="BK759" s="443"/>
      <c r="BL759" s="443"/>
      <c r="BM759" s="13"/>
      <c r="BN759" s="442"/>
      <c r="BS759" s="443"/>
      <c r="BT759" s="443"/>
      <c r="BU759" s="13"/>
      <c r="BV759" s="442"/>
      <c r="CA759" s="443"/>
      <c r="CB759" s="443"/>
      <c r="CC759" s="13"/>
      <c r="CD759" s="442"/>
      <c r="CI759" s="443"/>
      <c r="CJ759" s="443"/>
      <c r="CK759" s="13"/>
      <c r="CL759" s="442"/>
      <c r="CQ759" s="443"/>
      <c r="CR759" s="443"/>
      <c r="CS759" s="13"/>
      <c r="CT759" s="442"/>
      <c r="CY759" s="443"/>
      <c r="CZ759" s="443"/>
      <c r="DA759" s="13"/>
      <c r="DB759" s="442"/>
      <c r="DG759" s="443"/>
      <c r="DH759" s="443"/>
      <c r="DI759" s="13"/>
      <c r="DJ759" s="442"/>
      <c r="DO759" s="443"/>
      <c r="DP759" s="443"/>
      <c r="DQ759" s="13"/>
      <c r="DR759" s="442"/>
      <c r="DW759" s="443"/>
      <c r="DX759" s="443"/>
      <c r="DY759" s="13"/>
      <c r="DZ759" s="442"/>
      <c r="EE759" s="443"/>
      <c r="EF759" s="443"/>
      <c r="EG759" s="13"/>
      <c r="EH759" s="442"/>
      <c r="EM759" s="443"/>
      <c r="EN759" s="443"/>
      <c r="EO759" s="13"/>
      <c r="EP759" s="442"/>
      <c r="EU759" s="443"/>
      <c r="EV759" s="443"/>
      <c r="EW759" s="13"/>
      <c r="EX759" s="442"/>
      <c r="FC759" s="443"/>
      <c r="FD759" s="443"/>
      <c r="FE759" s="13"/>
      <c r="FF759" s="442"/>
      <c r="FK759" s="443"/>
      <c r="FL759" s="443"/>
      <c r="FM759" s="13"/>
      <c r="FN759" s="442"/>
    </row>
    <row r="760" spans="2:170" ht="13">
      <c r="B760" s="442"/>
      <c r="G760" s="443"/>
      <c r="H760" s="443"/>
      <c r="I760" s="13"/>
      <c r="J760" s="442"/>
      <c r="O760" s="443"/>
      <c r="P760" s="443"/>
      <c r="Q760" s="13"/>
      <c r="R760" s="442"/>
      <c r="W760" s="443"/>
      <c r="X760" s="443"/>
      <c r="Y760" s="13"/>
      <c r="Z760" s="442"/>
      <c r="AE760" s="443"/>
      <c r="AF760" s="443"/>
      <c r="AG760" s="13"/>
      <c r="AH760" s="442"/>
      <c r="AM760" s="443"/>
      <c r="AN760" s="443"/>
      <c r="AO760" s="13"/>
      <c r="AP760" s="442"/>
      <c r="AU760" s="443"/>
      <c r="AV760" s="443"/>
      <c r="AW760" s="13"/>
      <c r="AX760" s="442"/>
      <c r="BC760" s="443"/>
      <c r="BD760" s="443"/>
      <c r="BE760" s="13"/>
      <c r="BF760" s="442"/>
      <c r="BK760" s="443"/>
      <c r="BL760" s="443"/>
      <c r="BM760" s="13"/>
      <c r="BN760" s="442"/>
      <c r="BS760" s="443"/>
      <c r="BT760" s="443"/>
      <c r="BU760" s="13"/>
      <c r="BV760" s="442"/>
      <c r="CA760" s="443"/>
      <c r="CB760" s="443"/>
      <c r="CC760" s="13"/>
      <c r="CD760" s="442"/>
      <c r="CI760" s="443"/>
      <c r="CJ760" s="443"/>
      <c r="CK760" s="13"/>
      <c r="CL760" s="442"/>
      <c r="CQ760" s="443"/>
      <c r="CR760" s="443"/>
      <c r="CS760" s="13"/>
      <c r="CT760" s="442"/>
      <c r="CY760" s="443"/>
      <c r="CZ760" s="443"/>
      <c r="DA760" s="13"/>
      <c r="DB760" s="442"/>
      <c r="DG760" s="443"/>
      <c r="DH760" s="443"/>
      <c r="DI760" s="13"/>
      <c r="DJ760" s="442"/>
      <c r="DO760" s="443"/>
      <c r="DP760" s="443"/>
      <c r="DQ760" s="13"/>
      <c r="DR760" s="442"/>
      <c r="DW760" s="443"/>
      <c r="DX760" s="443"/>
      <c r="DY760" s="13"/>
      <c r="DZ760" s="442"/>
      <c r="EE760" s="443"/>
      <c r="EF760" s="443"/>
      <c r="EG760" s="13"/>
      <c r="EH760" s="442"/>
      <c r="EM760" s="443"/>
      <c r="EN760" s="443"/>
      <c r="EO760" s="13"/>
      <c r="EP760" s="442"/>
      <c r="EU760" s="443"/>
      <c r="EV760" s="443"/>
      <c r="EW760" s="13"/>
      <c r="EX760" s="442"/>
      <c r="FC760" s="443"/>
      <c r="FD760" s="443"/>
      <c r="FE760" s="13"/>
      <c r="FF760" s="442"/>
      <c r="FK760" s="443"/>
      <c r="FL760" s="443"/>
      <c r="FM760" s="13"/>
      <c r="FN760" s="442"/>
    </row>
    <row r="761" spans="2:170" ht="13">
      <c r="B761" s="442"/>
      <c r="G761" s="443"/>
      <c r="H761" s="443"/>
      <c r="I761" s="13"/>
      <c r="J761" s="442"/>
      <c r="O761" s="443"/>
      <c r="P761" s="443"/>
      <c r="Q761" s="13"/>
      <c r="R761" s="442"/>
      <c r="W761" s="443"/>
      <c r="X761" s="443"/>
      <c r="Y761" s="13"/>
      <c r="Z761" s="442"/>
      <c r="AE761" s="443"/>
      <c r="AF761" s="443"/>
      <c r="AG761" s="13"/>
      <c r="AH761" s="442"/>
      <c r="AM761" s="443"/>
      <c r="AN761" s="443"/>
      <c r="AO761" s="13"/>
      <c r="AP761" s="442"/>
      <c r="AU761" s="443"/>
      <c r="AV761" s="443"/>
      <c r="AW761" s="13"/>
      <c r="AX761" s="442"/>
      <c r="BC761" s="443"/>
      <c r="BD761" s="443"/>
      <c r="BE761" s="13"/>
      <c r="BF761" s="442"/>
      <c r="BK761" s="443"/>
      <c r="BL761" s="443"/>
      <c r="BM761" s="13"/>
      <c r="BN761" s="442"/>
      <c r="BS761" s="443"/>
      <c r="BT761" s="443"/>
      <c r="BU761" s="13"/>
      <c r="BV761" s="442"/>
      <c r="CA761" s="443"/>
      <c r="CB761" s="443"/>
      <c r="CC761" s="13"/>
      <c r="CD761" s="442"/>
      <c r="CI761" s="443"/>
      <c r="CJ761" s="443"/>
      <c r="CK761" s="13"/>
      <c r="CL761" s="442"/>
      <c r="CQ761" s="443"/>
      <c r="CR761" s="443"/>
      <c r="CS761" s="13"/>
      <c r="CT761" s="442"/>
      <c r="CY761" s="443"/>
      <c r="CZ761" s="443"/>
      <c r="DA761" s="13"/>
      <c r="DB761" s="442"/>
      <c r="DG761" s="443"/>
      <c r="DH761" s="443"/>
      <c r="DI761" s="13"/>
      <c r="DJ761" s="442"/>
      <c r="DO761" s="443"/>
      <c r="DP761" s="443"/>
      <c r="DQ761" s="13"/>
      <c r="DR761" s="442"/>
      <c r="DW761" s="443"/>
      <c r="DX761" s="443"/>
      <c r="DY761" s="13"/>
      <c r="DZ761" s="442"/>
      <c r="EE761" s="443"/>
      <c r="EF761" s="443"/>
      <c r="EG761" s="13"/>
      <c r="EH761" s="442"/>
      <c r="EM761" s="443"/>
      <c r="EN761" s="443"/>
      <c r="EO761" s="13"/>
      <c r="EP761" s="442"/>
      <c r="EU761" s="443"/>
      <c r="EV761" s="443"/>
      <c r="EW761" s="13"/>
      <c r="EX761" s="442"/>
      <c r="FC761" s="443"/>
      <c r="FD761" s="443"/>
      <c r="FE761" s="13"/>
      <c r="FF761" s="442"/>
      <c r="FK761" s="443"/>
      <c r="FL761" s="443"/>
      <c r="FM761" s="13"/>
      <c r="FN761" s="442"/>
    </row>
    <row r="762" spans="2:170" ht="13">
      <c r="B762" s="442"/>
      <c r="G762" s="443"/>
      <c r="H762" s="443"/>
      <c r="I762" s="13"/>
      <c r="J762" s="442"/>
      <c r="O762" s="443"/>
      <c r="P762" s="443"/>
      <c r="Q762" s="13"/>
      <c r="R762" s="442"/>
      <c r="W762" s="443"/>
      <c r="X762" s="443"/>
      <c r="Y762" s="13"/>
      <c r="Z762" s="442"/>
      <c r="AE762" s="443"/>
      <c r="AF762" s="443"/>
      <c r="AG762" s="13"/>
      <c r="AH762" s="442"/>
      <c r="AM762" s="443"/>
      <c r="AN762" s="443"/>
      <c r="AO762" s="13"/>
      <c r="AP762" s="442"/>
      <c r="AU762" s="443"/>
      <c r="AV762" s="443"/>
      <c r="AW762" s="13"/>
      <c r="AX762" s="442"/>
      <c r="BC762" s="443"/>
      <c r="BD762" s="443"/>
      <c r="BE762" s="13"/>
      <c r="BF762" s="442"/>
      <c r="BK762" s="443"/>
      <c r="BL762" s="443"/>
      <c r="BM762" s="13"/>
      <c r="BN762" s="442"/>
      <c r="BS762" s="443"/>
      <c r="BT762" s="443"/>
      <c r="BU762" s="13"/>
      <c r="BV762" s="442"/>
      <c r="CA762" s="443"/>
      <c r="CB762" s="443"/>
      <c r="CC762" s="13"/>
      <c r="CD762" s="442"/>
      <c r="CI762" s="443"/>
      <c r="CJ762" s="443"/>
      <c r="CK762" s="13"/>
      <c r="CL762" s="442"/>
      <c r="CQ762" s="443"/>
      <c r="CR762" s="443"/>
      <c r="CS762" s="13"/>
      <c r="CT762" s="442"/>
      <c r="CY762" s="443"/>
      <c r="CZ762" s="443"/>
      <c r="DA762" s="13"/>
      <c r="DB762" s="442"/>
      <c r="DG762" s="443"/>
      <c r="DH762" s="443"/>
      <c r="DI762" s="13"/>
      <c r="DJ762" s="442"/>
      <c r="DO762" s="443"/>
      <c r="DP762" s="443"/>
      <c r="DQ762" s="13"/>
      <c r="DR762" s="442"/>
      <c r="DW762" s="443"/>
      <c r="DX762" s="443"/>
      <c r="DY762" s="13"/>
      <c r="DZ762" s="442"/>
      <c r="EE762" s="443"/>
      <c r="EF762" s="443"/>
      <c r="EG762" s="13"/>
      <c r="EH762" s="442"/>
      <c r="EM762" s="443"/>
      <c r="EN762" s="443"/>
      <c r="EO762" s="13"/>
      <c r="EP762" s="442"/>
      <c r="EU762" s="443"/>
      <c r="EV762" s="443"/>
      <c r="EW762" s="13"/>
      <c r="EX762" s="442"/>
      <c r="FC762" s="443"/>
      <c r="FD762" s="443"/>
      <c r="FE762" s="13"/>
      <c r="FF762" s="442"/>
      <c r="FK762" s="443"/>
      <c r="FL762" s="443"/>
      <c r="FM762" s="13"/>
      <c r="FN762" s="442"/>
    </row>
    <row r="763" spans="2:170" ht="13">
      <c r="B763" s="442"/>
      <c r="G763" s="443"/>
      <c r="H763" s="443"/>
      <c r="I763" s="13"/>
      <c r="J763" s="442"/>
      <c r="O763" s="443"/>
      <c r="P763" s="443"/>
      <c r="Q763" s="13"/>
      <c r="R763" s="442"/>
      <c r="W763" s="443"/>
      <c r="X763" s="443"/>
      <c r="Y763" s="13"/>
      <c r="Z763" s="442"/>
      <c r="AE763" s="443"/>
      <c r="AF763" s="443"/>
      <c r="AG763" s="13"/>
      <c r="AH763" s="442"/>
      <c r="AM763" s="443"/>
      <c r="AN763" s="443"/>
      <c r="AO763" s="13"/>
      <c r="AP763" s="442"/>
      <c r="AU763" s="443"/>
      <c r="AV763" s="443"/>
      <c r="AW763" s="13"/>
      <c r="AX763" s="442"/>
      <c r="BC763" s="443"/>
      <c r="BD763" s="443"/>
      <c r="BE763" s="13"/>
      <c r="BF763" s="442"/>
      <c r="BK763" s="443"/>
      <c r="BL763" s="443"/>
      <c r="BM763" s="13"/>
      <c r="BN763" s="442"/>
      <c r="BS763" s="443"/>
      <c r="BT763" s="443"/>
      <c r="BU763" s="13"/>
      <c r="BV763" s="442"/>
      <c r="CA763" s="443"/>
      <c r="CB763" s="443"/>
      <c r="CC763" s="13"/>
      <c r="CD763" s="442"/>
      <c r="CI763" s="443"/>
      <c r="CJ763" s="443"/>
      <c r="CK763" s="13"/>
      <c r="CL763" s="442"/>
      <c r="CQ763" s="443"/>
      <c r="CR763" s="443"/>
      <c r="CS763" s="13"/>
      <c r="CT763" s="442"/>
      <c r="CY763" s="443"/>
      <c r="CZ763" s="443"/>
      <c r="DA763" s="13"/>
      <c r="DB763" s="442"/>
      <c r="DG763" s="443"/>
      <c r="DH763" s="443"/>
      <c r="DI763" s="13"/>
      <c r="DJ763" s="442"/>
      <c r="DO763" s="443"/>
      <c r="DP763" s="443"/>
      <c r="DQ763" s="13"/>
      <c r="DR763" s="442"/>
      <c r="DW763" s="443"/>
      <c r="DX763" s="443"/>
      <c r="DY763" s="13"/>
      <c r="DZ763" s="442"/>
      <c r="EE763" s="443"/>
      <c r="EF763" s="443"/>
      <c r="EG763" s="13"/>
      <c r="EH763" s="442"/>
      <c r="EM763" s="443"/>
      <c r="EN763" s="443"/>
      <c r="EO763" s="13"/>
      <c r="EP763" s="442"/>
      <c r="EU763" s="443"/>
      <c r="EV763" s="443"/>
      <c r="EW763" s="13"/>
      <c r="EX763" s="442"/>
      <c r="FC763" s="443"/>
      <c r="FD763" s="443"/>
      <c r="FE763" s="13"/>
      <c r="FF763" s="442"/>
      <c r="FK763" s="443"/>
      <c r="FL763" s="443"/>
      <c r="FM763" s="13"/>
      <c r="FN763" s="442"/>
    </row>
    <row r="764" spans="2:170" ht="13">
      <c r="B764" s="442"/>
      <c r="G764" s="443"/>
      <c r="H764" s="443"/>
      <c r="I764" s="13"/>
      <c r="J764" s="442"/>
      <c r="O764" s="443"/>
      <c r="P764" s="443"/>
      <c r="Q764" s="13"/>
      <c r="R764" s="442"/>
      <c r="W764" s="443"/>
      <c r="X764" s="443"/>
      <c r="Y764" s="13"/>
      <c r="Z764" s="442"/>
      <c r="AE764" s="443"/>
      <c r="AF764" s="443"/>
      <c r="AG764" s="13"/>
      <c r="AH764" s="442"/>
      <c r="AM764" s="443"/>
      <c r="AN764" s="443"/>
      <c r="AO764" s="13"/>
      <c r="AP764" s="442"/>
      <c r="AU764" s="443"/>
      <c r="AV764" s="443"/>
      <c r="AW764" s="13"/>
      <c r="AX764" s="442"/>
      <c r="BC764" s="443"/>
      <c r="BD764" s="443"/>
      <c r="BE764" s="13"/>
      <c r="BF764" s="442"/>
      <c r="BK764" s="443"/>
      <c r="BL764" s="443"/>
      <c r="BM764" s="13"/>
      <c r="BN764" s="442"/>
      <c r="BS764" s="443"/>
      <c r="BT764" s="443"/>
      <c r="BU764" s="13"/>
      <c r="BV764" s="442"/>
      <c r="CA764" s="443"/>
      <c r="CB764" s="443"/>
      <c r="CC764" s="13"/>
      <c r="CD764" s="442"/>
      <c r="CI764" s="443"/>
      <c r="CJ764" s="443"/>
      <c r="CK764" s="13"/>
      <c r="CL764" s="442"/>
      <c r="CQ764" s="443"/>
      <c r="CR764" s="443"/>
      <c r="CS764" s="13"/>
      <c r="CT764" s="442"/>
      <c r="CY764" s="443"/>
      <c r="CZ764" s="443"/>
      <c r="DA764" s="13"/>
      <c r="DB764" s="442"/>
      <c r="DG764" s="443"/>
      <c r="DH764" s="443"/>
      <c r="DI764" s="13"/>
      <c r="DJ764" s="442"/>
      <c r="DO764" s="443"/>
      <c r="DP764" s="443"/>
      <c r="DQ764" s="13"/>
      <c r="DR764" s="442"/>
      <c r="DW764" s="443"/>
      <c r="DX764" s="443"/>
      <c r="DY764" s="13"/>
      <c r="DZ764" s="442"/>
      <c r="EE764" s="443"/>
      <c r="EF764" s="443"/>
      <c r="EG764" s="13"/>
      <c r="EH764" s="442"/>
      <c r="EM764" s="443"/>
      <c r="EN764" s="443"/>
      <c r="EO764" s="13"/>
      <c r="EP764" s="442"/>
      <c r="EU764" s="443"/>
      <c r="EV764" s="443"/>
      <c r="EW764" s="13"/>
      <c r="EX764" s="442"/>
      <c r="FC764" s="443"/>
      <c r="FD764" s="443"/>
      <c r="FE764" s="13"/>
      <c r="FF764" s="442"/>
      <c r="FK764" s="443"/>
      <c r="FL764" s="443"/>
      <c r="FM764" s="13"/>
      <c r="FN764" s="442"/>
    </row>
    <row r="765" spans="2:170" ht="13">
      <c r="B765" s="442"/>
      <c r="G765" s="443"/>
      <c r="H765" s="443"/>
      <c r="I765" s="13"/>
      <c r="J765" s="442"/>
      <c r="O765" s="443"/>
      <c r="P765" s="443"/>
      <c r="Q765" s="13"/>
      <c r="R765" s="442"/>
      <c r="W765" s="443"/>
      <c r="X765" s="443"/>
      <c r="Y765" s="13"/>
      <c r="Z765" s="442"/>
      <c r="AE765" s="443"/>
      <c r="AF765" s="443"/>
      <c r="AG765" s="13"/>
      <c r="AH765" s="442"/>
      <c r="AM765" s="443"/>
      <c r="AN765" s="443"/>
      <c r="AO765" s="13"/>
      <c r="AP765" s="442"/>
      <c r="AU765" s="443"/>
      <c r="AV765" s="443"/>
      <c r="AW765" s="13"/>
      <c r="AX765" s="442"/>
      <c r="BC765" s="443"/>
      <c r="BD765" s="443"/>
      <c r="BE765" s="13"/>
      <c r="BF765" s="442"/>
      <c r="BK765" s="443"/>
      <c r="BL765" s="443"/>
      <c r="BM765" s="13"/>
      <c r="BN765" s="442"/>
      <c r="BS765" s="443"/>
      <c r="BT765" s="443"/>
      <c r="BU765" s="13"/>
      <c r="BV765" s="442"/>
      <c r="CA765" s="443"/>
      <c r="CB765" s="443"/>
      <c r="CC765" s="13"/>
      <c r="CD765" s="442"/>
      <c r="CI765" s="443"/>
      <c r="CJ765" s="443"/>
      <c r="CK765" s="13"/>
      <c r="CL765" s="442"/>
      <c r="CQ765" s="443"/>
      <c r="CR765" s="443"/>
      <c r="CS765" s="13"/>
      <c r="CT765" s="442"/>
      <c r="CY765" s="443"/>
      <c r="CZ765" s="443"/>
      <c r="DA765" s="13"/>
      <c r="DB765" s="442"/>
      <c r="DG765" s="443"/>
      <c r="DH765" s="443"/>
      <c r="DI765" s="13"/>
      <c r="DJ765" s="442"/>
      <c r="DO765" s="443"/>
      <c r="DP765" s="443"/>
      <c r="DQ765" s="13"/>
      <c r="DR765" s="442"/>
      <c r="DW765" s="443"/>
      <c r="DX765" s="443"/>
      <c r="DY765" s="13"/>
      <c r="DZ765" s="442"/>
      <c r="EE765" s="443"/>
      <c r="EF765" s="443"/>
      <c r="EG765" s="13"/>
      <c r="EH765" s="442"/>
      <c r="EM765" s="443"/>
      <c r="EN765" s="443"/>
      <c r="EO765" s="13"/>
      <c r="EP765" s="442"/>
      <c r="EU765" s="443"/>
      <c r="EV765" s="443"/>
      <c r="EW765" s="13"/>
      <c r="EX765" s="442"/>
      <c r="FC765" s="443"/>
      <c r="FD765" s="443"/>
      <c r="FE765" s="13"/>
      <c r="FF765" s="442"/>
      <c r="FK765" s="443"/>
      <c r="FL765" s="443"/>
      <c r="FM765" s="13"/>
      <c r="FN765" s="442"/>
    </row>
    <row r="766" spans="2:170" ht="13">
      <c r="B766" s="442"/>
      <c r="G766" s="443"/>
      <c r="H766" s="443"/>
      <c r="I766" s="13"/>
      <c r="J766" s="442"/>
      <c r="O766" s="443"/>
      <c r="P766" s="443"/>
      <c r="Q766" s="13"/>
      <c r="R766" s="442"/>
      <c r="W766" s="443"/>
      <c r="X766" s="443"/>
      <c r="Y766" s="13"/>
      <c r="Z766" s="442"/>
      <c r="AE766" s="443"/>
      <c r="AF766" s="443"/>
      <c r="AG766" s="13"/>
      <c r="AH766" s="442"/>
      <c r="AM766" s="443"/>
      <c r="AN766" s="443"/>
      <c r="AO766" s="13"/>
      <c r="AP766" s="442"/>
      <c r="AU766" s="443"/>
      <c r="AV766" s="443"/>
      <c r="AW766" s="13"/>
      <c r="AX766" s="442"/>
      <c r="BC766" s="443"/>
      <c r="BD766" s="443"/>
      <c r="BE766" s="13"/>
      <c r="BF766" s="442"/>
      <c r="BK766" s="443"/>
      <c r="BL766" s="443"/>
      <c r="BM766" s="13"/>
      <c r="BN766" s="442"/>
      <c r="BS766" s="443"/>
      <c r="BT766" s="443"/>
      <c r="BU766" s="13"/>
      <c r="BV766" s="442"/>
      <c r="CA766" s="443"/>
      <c r="CB766" s="443"/>
      <c r="CC766" s="13"/>
      <c r="CD766" s="442"/>
      <c r="CI766" s="443"/>
      <c r="CJ766" s="443"/>
      <c r="CK766" s="13"/>
      <c r="CL766" s="442"/>
      <c r="CQ766" s="443"/>
      <c r="CR766" s="443"/>
      <c r="CS766" s="13"/>
      <c r="CT766" s="442"/>
      <c r="CY766" s="443"/>
      <c r="CZ766" s="443"/>
      <c r="DA766" s="13"/>
      <c r="DB766" s="442"/>
      <c r="DG766" s="443"/>
      <c r="DH766" s="443"/>
      <c r="DI766" s="13"/>
      <c r="DJ766" s="442"/>
      <c r="DO766" s="443"/>
      <c r="DP766" s="443"/>
      <c r="DQ766" s="13"/>
      <c r="DR766" s="442"/>
      <c r="DW766" s="443"/>
      <c r="DX766" s="443"/>
      <c r="DY766" s="13"/>
      <c r="DZ766" s="442"/>
      <c r="EE766" s="443"/>
      <c r="EF766" s="443"/>
      <c r="EG766" s="13"/>
      <c r="EH766" s="442"/>
      <c r="EM766" s="443"/>
      <c r="EN766" s="443"/>
      <c r="EO766" s="13"/>
      <c r="EP766" s="442"/>
      <c r="EU766" s="443"/>
      <c r="EV766" s="443"/>
      <c r="EW766" s="13"/>
      <c r="EX766" s="442"/>
      <c r="FC766" s="443"/>
      <c r="FD766" s="443"/>
      <c r="FE766" s="13"/>
      <c r="FF766" s="442"/>
      <c r="FK766" s="443"/>
      <c r="FL766" s="443"/>
      <c r="FM766" s="13"/>
      <c r="FN766" s="442"/>
    </row>
    <row r="767" spans="2:170" ht="13">
      <c r="B767" s="442"/>
      <c r="G767" s="443"/>
      <c r="H767" s="443"/>
      <c r="I767" s="13"/>
      <c r="J767" s="442"/>
      <c r="O767" s="443"/>
      <c r="P767" s="443"/>
      <c r="Q767" s="13"/>
      <c r="R767" s="442"/>
      <c r="W767" s="443"/>
      <c r="X767" s="443"/>
      <c r="Y767" s="13"/>
      <c r="Z767" s="442"/>
      <c r="AE767" s="443"/>
      <c r="AF767" s="443"/>
      <c r="AG767" s="13"/>
      <c r="AH767" s="442"/>
      <c r="AM767" s="443"/>
      <c r="AN767" s="443"/>
      <c r="AO767" s="13"/>
      <c r="AP767" s="442"/>
      <c r="AU767" s="443"/>
      <c r="AV767" s="443"/>
      <c r="AW767" s="13"/>
      <c r="AX767" s="442"/>
      <c r="BC767" s="443"/>
      <c r="BD767" s="443"/>
      <c r="BE767" s="13"/>
      <c r="BF767" s="442"/>
      <c r="BK767" s="443"/>
      <c r="BL767" s="443"/>
      <c r="BM767" s="13"/>
      <c r="BN767" s="442"/>
      <c r="BS767" s="443"/>
      <c r="BT767" s="443"/>
      <c r="BU767" s="13"/>
      <c r="BV767" s="442"/>
      <c r="CA767" s="443"/>
      <c r="CB767" s="443"/>
      <c r="CC767" s="13"/>
      <c r="CD767" s="442"/>
      <c r="CI767" s="443"/>
      <c r="CJ767" s="443"/>
      <c r="CK767" s="13"/>
      <c r="CL767" s="442"/>
      <c r="CQ767" s="443"/>
      <c r="CR767" s="443"/>
      <c r="CS767" s="13"/>
      <c r="CT767" s="442"/>
      <c r="CY767" s="443"/>
      <c r="CZ767" s="443"/>
      <c r="DA767" s="13"/>
      <c r="DB767" s="442"/>
      <c r="DG767" s="443"/>
      <c r="DH767" s="443"/>
      <c r="DI767" s="13"/>
      <c r="DJ767" s="442"/>
      <c r="DO767" s="443"/>
      <c r="DP767" s="443"/>
      <c r="DQ767" s="13"/>
      <c r="DR767" s="442"/>
      <c r="DW767" s="443"/>
      <c r="DX767" s="443"/>
      <c r="DY767" s="13"/>
      <c r="DZ767" s="442"/>
      <c r="EE767" s="443"/>
      <c r="EF767" s="443"/>
      <c r="EG767" s="13"/>
      <c r="EH767" s="442"/>
      <c r="EM767" s="443"/>
      <c r="EN767" s="443"/>
      <c r="EO767" s="13"/>
      <c r="EP767" s="442"/>
      <c r="EU767" s="443"/>
      <c r="EV767" s="443"/>
      <c r="EW767" s="13"/>
      <c r="EX767" s="442"/>
      <c r="FC767" s="443"/>
      <c r="FD767" s="443"/>
      <c r="FE767" s="13"/>
      <c r="FF767" s="442"/>
      <c r="FK767" s="443"/>
      <c r="FL767" s="443"/>
      <c r="FM767" s="13"/>
      <c r="FN767" s="442"/>
    </row>
    <row r="768" spans="2:170" ht="13">
      <c r="B768" s="442"/>
      <c r="G768" s="443"/>
      <c r="H768" s="443"/>
      <c r="I768" s="13"/>
      <c r="J768" s="442"/>
      <c r="O768" s="443"/>
      <c r="P768" s="443"/>
      <c r="Q768" s="13"/>
      <c r="R768" s="442"/>
      <c r="W768" s="443"/>
      <c r="X768" s="443"/>
      <c r="Y768" s="13"/>
      <c r="Z768" s="442"/>
      <c r="AE768" s="443"/>
      <c r="AF768" s="443"/>
      <c r="AG768" s="13"/>
      <c r="AH768" s="442"/>
      <c r="AM768" s="443"/>
      <c r="AN768" s="443"/>
      <c r="AO768" s="13"/>
      <c r="AP768" s="442"/>
      <c r="AU768" s="443"/>
      <c r="AV768" s="443"/>
      <c r="AW768" s="13"/>
      <c r="AX768" s="442"/>
      <c r="BC768" s="443"/>
      <c r="BD768" s="443"/>
      <c r="BE768" s="13"/>
      <c r="BF768" s="442"/>
      <c r="BK768" s="443"/>
      <c r="BL768" s="443"/>
      <c r="BM768" s="13"/>
      <c r="BN768" s="442"/>
      <c r="BS768" s="443"/>
      <c r="BT768" s="443"/>
      <c r="BU768" s="13"/>
      <c r="BV768" s="442"/>
      <c r="CA768" s="443"/>
      <c r="CB768" s="443"/>
      <c r="CC768" s="13"/>
      <c r="CD768" s="442"/>
      <c r="CI768" s="443"/>
      <c r="CJ768" s="443"/>
      <c r="CK768" s="13"/>
      <c r="CL768" s="442"/>
      <c r="CQ768" s="443"/>
      <c r="CR768" s="443"/>
      <c r="CS768" s="13"/>
      <c r="CT768" s="442"/>
      <c r="CY768" s="443"/>
      <c r="CZ768" s="443"/>
      <c r="DA768" s="13"/>
      <c r="DB768" s="442"/>
      <c r="DG768" s="443"/>
      <c r="DH768" s="443"/>
      <c r="DI768" s="13"/>
      <c r="DJ768" s="442"/>
      <c r="DO768" s="443"/>
      <c r="DP768" s="443"/>
      <c r="DQ768" s="13"/>
      <c r="DR768" s="442"/>
      <c r="DW768" s="443"/>
      <c r="DX768" s="443"/>
      <c r="DY768" s="13"/>
      <c r="DZ768" s="442"/>
      <c r="EE768" s="443"/>
      <c r="EF768" s="443"/>
      <c r="EG768" s="13"/>
      <c r="EH768" s="442"/>
      <c r="EM768" s="443"/>
      <c r="EN768" s="443"/>
      <c r="EO768" s="13"/>
      <c r="EP768" s="442"/>
      <c r="EU768" s="443"/>
      <c r="EV768" s="443"/>
      <c r="EW768" s="13"/>
      <c r="EX768" s="442"/>
      <c r="FC768" s="443"/>
      <c r="FD768" s="443"/>
      <c r="FE768" s="13"/>
      <c r="FF768" s="442"/>
      <c r="FK768" s="443"/>
      <c r="FL768" s="443"/>
      <c r="FM768" s="13"/>
      <c r="FN768" s="442"/>
    </row>
    <row r="769" spans="2:170" ht="13">
      <c r="B769" s="442"/>
      <c r="G769" s="443"/>
      <c r="H769" s="443"/>
      <c r="I769" s="13"/>
      <c r="J769" s="442"/>
      <c r="O769" s="443"/>
      <c r="P769" s="443"/>
      <c r="Q769" s="13"/>
      <c r="R769" s="442"/>
      <c r="W769" s="443"/>
      <c r="X769" s="443"/>
      <c r="Y769" s="13"/>
      <c r="Z769" s="442"/>
      <c r="AE769" s="443"/>
      <c r="AF769" s="443"/>
      <c r="AG769" s="13"/>
      <c r="AH769" s="442"/>
      <c r="AM769" s="443"/>
      <c r="AN769" s="443"/>
      <c r="AO769" s="13"/>
      <c r="AP769" s="442"/>
      <c r="AU769" s="443"/>
      <c r="AV769" s="443"/>
      <c r="AW769" s="13"/>
      <c r="AX769" s="442"/>
      <c r="BC769" s="443"/>
      <c r="BD769" s="443"/>
      <c r="BE769" s="13"/>
      <c r="BF769" s="442"/>
      <c r="BK769" s="443"/>
      <c r="BL769" s="443"/>
      <c r="BM769" s="13"/>
      <c r="BN769" s="442"/>
      <c r="BS769" s="443"/>
      <c r="BT769" s="443"/>
      <c r="BU769" s="13"/>
      <c r="BV769" s="442"/>
      <c r="CA769" s="443"/>
      <c r="CB769" s="443"/>
      <c r="CC769" s="13"/>
      <c r="CD769" s="442"/>
      <c r="CI769" s="443"/>
      <c r="CJ769" s="443"/>
      <c r="CK769" s="13"/>
      <c r="CL769" s="442"/>
      <c r="CQ769" s="443"/>
      <c r="CR769" s="443"/>
      <c r="CS769" s="13"/>
      <c r="CT769" s="442"/>
      <c r="CY769" s="443"/>
      <c r="CZ769" s="443"/>
      <c r="DA769" s="13"/>
      <c r="DB769" s="442"/>
      <c r="DG769" s="443"/>
      <c r="DH769" s="443"/>
      <c r="DI769" s="13"/>
      <c r="DJ769" s="442"/>
      <c r="DO769" s="443"/>
      <c r="DP769" s="443"/>
      <c r="DQ769" s="13"/>
      <c r="DR769" s="442"/>
      <c r="DW769" s="443"/>
      <c r="DX769" s="443"/>
      <c r="DY769" s="13"/>
      <c r="DZ769" s="442"/>
      <c r="EE769" s="443"/>
      <c r="EF769" s="443"/>
      <c r="EG769" s="13"/>
      <c r="EH769" s="442"/>
      <c r="EM769" s="443"/>
      <c r="EN769" s="443"/>
      <c r="EO769" s="13"/>
      <c r="EP769" s="442"/>
      <c r="EU769" s="443"/>
      <c r="EV769" s="443"/>
      <c r="EW769" s="13"/>
      <c r="EX769" s="442"/>
      <c r="FC769" s="443"/>
      <c r="FD769" s="443"/>
      <c r="FE769" s="13"/>
      <c r="FF769" s="442"/>
      <c r="FK769" s="443"/>
      <c r="FL769" s="443"/>
      <c r="FM769" s="13"/>
      <c r="FN769" s="442"/>
    </row>
    <row r="770" spans="2:170" ht="13">
      <c r="B770" s="442"/>
      <c r="G770" s="443"/>
      <c r="H770" s="443"/>
      <c r="I770" s="13"/>
      <c r="J770" s="442"/>
      <c r="O770" s="443"/>
      <c r="P770" s="443"/>
      <c r="Q770" s="13"/>
      <c r="R770" s="442"/>
      <c r="W770" s="443"/>
      <c r="X770" s="443"/>
      <c r="Y770" s="13"/>
      <c r="Z770" s="442"/>
      <c r="AE770" s="443"/>
      <c r="AF770" s="443"/>
      <c r="AG770" s="13"/>
      <c r="AH770" s="442"/>
      <c r="AM770" s="443"/>
      <c r="AN770" s="443"/>
      <c r="AO770" s="13"/>
      <c r="AP770" s="442"/>
      <c r="AU770" s="443"/>
      <c r="AV770" s="443"/>
      <c r="AW770" s="13"/>
      <c r="AX770" s="442"/>
      <c r="BC770" s="443"/>
      <c r="BD770" s="443"/>
      <c r="BE770" s="13"/>
      <c r="BF770" s="442"/>
      <c r="BK770" s="443"/>
      <c r="BL770" s="443"/>
      <c r="BM770" s="13"/>
      <c r="BN770" s="442"/>
      <c r="BS770" s="443"/>
      <c r="BT770" s="443"/>
      <c r="BU770" s="13"/>
      <c r="BV770" s="442"/>
      <c r="CA770" s="443"/>
      <c r="CB770" s="443"/>
      <c r="CC770" s="13"/>
      <c r="CD770" s="442"/>
      <c r="CI770" s="443"/>
      <c r="CJ770" s="443"/>
      <c r="CK770" s="13"/>
      <c r="CL770" s="442"/>
      <c r="CQ770" s="443"/>
      <c r="CR770" s="443"/>
      <c r="CS770" s="13"/>
      <c r="CT770" s="442"/>
      <c r="CY770" s="443"/>
      <c r="CZ770" s="443"/>
      <c r="DA770" s="13"/>
      <c r="DB770" s="442"/>
      <c r="DG770" s="443"/>
      <c r="DH770" s="443"/>
      <c r="DI770" s="13"/>
      <c r="DJ770" s="442"/>
      <c r="DO770" s="443"/>
      <c r="DP770" s="443"/>
      <c r="DQ770" s="13"/>
      <c r="DR770" s="442"/>
      <c r="DW770" s="443"/>
      <c r="DX770" s="443"/>
      <c r="DY770" s="13"/>
      <c r="DZ770" s="442"/>
      <c r="EE770" s="443"/>
      <c r="EF770" s="443"/>
      <c r="EG770" s="13"/>
      <c r="EH770" s="442"/>
      <c r="EM770" s="443"/>
      <c r="EN770" s="443"/>
      <c r="EO770" s="13"/>
      <c r="EP770" s="442"/>
      <c r="EU770" s="443"/>
      <c r="EV770" s="443"/>
      <c r="EW770" s="13"/>
      <c r="EX770" s="442"/>
      <c r="FC770" s="443"/>
      <c r="FD770" s="443"/>
      <c r="FE770" s="13"/>
      <c r="FF770" s="442"/>
      <c r="FK770" s="443"/>
      <c r="FL770" s="443"/>
      <c r="FM770" s="13"/>
      <c r="FN770" s="442"/>
    </row>
    <row r="771" spans="2:170" ht="13">
      <c r="B771" s="442"/>
      <c r="G771" s="443"/>
      <c r="H771" s="443"/>
      <c r="I771" s="13"/>
      <c r="J771" s="442"/>
      <c r="O771" s="443"/>
      <c r="P771" s="443"/>
      <c r="Q771" s="13"/>
      <c r="R771" s="442"/>
      <c r="W771" s="443"/>
      <c r="X771" s="443"/>
      <c r="Y771" s="13"/>
      <c r="Z771" s="442"/>
      <c r="AE771" s="443"/>
      <c r="AF771" s="443"/>
      <c r="AG771" s="13"/>
      <c r="AH771" s="442"/>
      <c r="AM771" s="443"/>
      <c r="AN771" s="443"/>
      <c r="AO771" s="13"/>
      <c r="AP771" s="442"/>
      <c r="AU771" s="443"/>
      <c r="AV771" s="443"/>
      <c r="AW771" s="13"/>
      <c r="AX771" s="442"/>
      <c r="BC771" s="443"/>
      <c r="BD771" s="443"/>
      <c r="BE771" s="13"/>
      <c r="BF771" s="442"/>
      <c r="BK771" s="443"/>
      <c r="BL771" s="443"/>
      <c r="BM771" s="13"/>
      <c r="BN771" s="442"/>
      <c r="BS771" s="443"/>
      <c r="BT771" s="443"/>
      <c r="BU771" s="13"/>
      <c r="BV771" s="442"/>
      <c r="CA771" s="443"/>
      <c r="CB771" s="443"/>
      <c r="CC771" s="13"/>
      <c r="CD771" s="442"/>
      <c r="CI771" s="443"/>
      <c r="CJ771" s="443"/>
      <c r="CK771" s="13"/>
      <c r="CL771" s="442"/>
      <c r="CQ771" s="443"/>
      <c r="CR771" s="443"/>
      <c r="CS771" s="13"/>
      <c r="CT771" s="442"/>
      <c r="CY771" s="443"/>
      <c r="CZ771" s="443"/>
      <c r="DA771" s="13"/>
      <c r="DB771" s="442"/>
      <c r="DG771" s="443"/>
      <c r="DH771" s="443"/>
      <c r="DI771" s="13"/>
      <c r="DJ771" s="442"/>
      <c r="DO771" s="443"/>
      <c r="DP771" s="443"/>
      <c r="DQ771" s="13"/>
      <c r="DR771" s="442"/>
      <c r="DW771" s="443"/>
      <c r="DX771" s="443"/>
      <c r="DY771" s="13"/>
      <c r="DZ771" s="442"/>
      <c r="EE771" s="443"/>
      <c r="EF771" s="443"/>
      <c r="EG771" s="13"/>
      <c r="EH771" s="442"/>
      <c r="EM771" s="443"/>
      <c r="EN771" s="443"/>
      <c r="EO771" s="13"/>
      <c r="EP771" s="442"/>
      <c r="EU771" s="443"/>
      <c r="EV771" s="443"/>
      <c r="EW771" s="13"/>
      <c r="EX771" s="442"/>
      <c r="FC771" s="443"/>
      <c r="FD771" s="443"/>
      <c r="FE771" s="13"/>
      <c r="FF771" s="442"/>
      <c r="FK771" s="443"/>
      <c r="FL771" s="443"/>
      <c r="FM771" s="13"/>
      <c r="FN771" s="442"/>
    </row>
    <row r="772" spans="2:170" ht="13">
      <c r="B772" s="442"/>
      <c r="G772" s="443"/>
      <c r="H772" s="443"/>
      <c r="I772" s="13"/>
      <c r="J772" s="442"/>
      <c r="O772" s="443"/>
      <c r="P772" s="443"/>
      <c r="Q772" s="13"/>
      <c r="R772" s="442"/>
      <c r="W772" s="443"/>
      <c r="X772" s="443"/>
      <c r="Y772" s="13"/>
      <c r="Z772" s="442"/>
      <c r="AE772" s="443"/>
      <c r="AF772" s="443"/>
      <c r="AG772" s="13"/>
      <c r="AH772" s="442"/>
      <c r="AM772" s="443"/>
      <c r="AN772" s="443"/>
      <c r="AO772" s="13"/>
      <c r="AP772" s="442"/>
      <c r="AU772" s="443"/>
      <c r="AV772" s="443"/>
      <c r="AW772" s="13"/>
      <c r="AX772" s="442"/>
      <c r="BC772" s="443"/>
      <c r="BD772" s="443"/>
      <c r="BE772" s="13"/>
      <c r="BF772" s="442"/>
      <c r="BK772" s="443"/>
      <c r="BL772" s="443"/>
      <c r="BM772" s="13"/>
      <c r="BN772" s="442"/>
      <c r="BS772" s="443"/>
      <c r="BT772" s="443"/>
      <c r="BU772" s="13"/>
      <c r="BV772" s="442"/>
      <c r="CA772" s="443"/>
      <c r="CB772" s="443"/>
      <c r="CC772" s="13"/>
      <c r="CD772" s="442"/>
      <c r="CI772" s="443"/>
      <c r="CJ772" s="443"/>
      <c r="CK772" s="13"/>
      <c r="CL772" s="442"/>
      <c r="CQ772" s="443"/>
      <c r="CR772" s="443"/>
      <c r="CS772" s="13"/>
      <c r="CT772" s="442"/>
      <c r="CY772" s="443"/>
      <c r="CZ772" s="443"/>
      <c r="DA772" s="13"/>
      <c r="DB772" s="442"/>
      <c r="DG772" s="443"/>
      <c r="DH772" s="443"/>
      <c r="DI772" s="13"/>
      <c r="DJ772" s="442"/>
      <c r="DO772" s="443"/>
      <c r="DP772" s="443"/>
      <c r="DQ772" s="13"/>
      <c r="DR772" s="442"/>
      <c r="DW772" s="443"/>
      <c r="DX772" s="443"/>
      <c r="DY772" s="13"/>
      <c r="DZ772" s="442"/>
      <c r="EE772" s="443"/>
      <c r="EF772" s="443"/>
      <c r="EG772" s="13"/>
      <c r="EH772" s="442"/>
      <c r="EM772" s="443"/>
      <c r="EN772" s="443"/>
      <c r="EO772" s="13"/>
      <c r="EP772" s="442"/>
      <c r="EU772" s="443"/>
      <c r="EV772" s="443"/>
      <c r="EW772" s="13"/>
      <c r="EX772" s="442"/>
      <c r="FC772" s="443"/>
      <c r="FD772" s="443"/>
      <c r="FE772" s="13"/>
      <c r="FF772" s="442"/>
      <c r="FK772" s="443"/>
      <c r="FL772" s="443"/>
      <c r="FM772" s="13"/>
      <c r="FN772" s="442"/>
    </row>
    <row r="773" spans="2:170" ht="13">
      <c r="B773" s="442"/>
      <c r="G773" s="443"/>
      <c r="H773" s="443"/>
      <c r="I773" s="13"/>
      <c r="J773" s="442"/>
      <c r="O773" s="443"/>
      <c r="P773" s="443"/>
      <c r="Q773" s="13"/>
      <c r="R773" s="442"/>
      <c r="W773" s="443"/>
      <c r="X773" s="443"/>
      <c r="Y773" s="13"/>
      <c r="Z773" s="442"/>
      <c r="AE773" s="443"/>
      <c r="AF773" s="443"/>
      <c r="AG773" s="13"/>
      <c r="AH773" s="442"/>
      <c r="AM773" s="443"/>
      <c r="AN773" s="443"/>
      <c r="AO773" s="13"/>
      <c r="AP773" s="442"/>
      <c r="AU773" s="443"/>
      <c r="AV773" s="443"/>
      <c r="AW773" s="13"/>
      <c r="AX773" s="442"/>
      <c r="BC773" s="443"/>
      <c r="BD773" s="443"/>
      <c r="BE773" s="13"/>
      <c r="BF773" s="442"/>
      <c r="BK773" s="443"/>
      <c r="BL773" s="443"/>
      <c r="BM773" s="13"/>
      <c r="BN773" s="442"/>
      <c r="BS773" s="443"/>
      <c r="BT773" s="443"/>
      <c r="BU773" s="13"/>
      <c r="BV773" s="442"/>
      <c r="CA773" s="443"/>
      <c r="CB773" s="443"/>
      <c r="CC773" s="13"/>
      <c r="CD773" s="442"/>
      <c r="CI773" s="443"/>
      <c r="CJ773" s="443"/>
      <c r="CK773" s="13"/>
      <c r="CL773" s="442"/>
      <c r="CQ773" s="443"/>
      <c r="CR773" s="443"/>
      <c r="CS773" s="13"/>
      <c r="CT773" s="442"/>
      <c r="CY773" s="443"/>
      <c r="CZ773" s="443"/>
      <c r="DA773" s="13"/>
      <c r="DB773" s="442"/>
      <c r="DG773" s="443"/>
      <c r="DH773" s="443"/>
      <c r="DI773" s="13"/>
      <c r="DJ773" s="442"/>
      <c r="DO773" s="443"/>
      <c r="DP773" s="443"/>
      <c r="DQ773" s="13"/>
      <c r="DR773" s="442"/>
      <c r="DW773" s="443"/>
      <c r="DX773" s="443"/>
      <c r="DY773" s="13"/>
      <c r="DZ773" s="442"/>
      <c r="EE773" s="443"/>
      <c r="EF773" s="443"/>
      <c r="EG773" s="13"/>
      <c r="EH773" s="442"/>
      <c r="EM773" s="443"/>
      <c r="EN773" s="443"/>
      <c r="EO773" s="13"/>
      <c r="EP773" s="442"/>
      <c r="EU773" s="443"/>
      <c r="EV773" s="443"/>
      <c r="EW773" s="13"/>
      <c r="EX773" s="442"/>
      <c r="FC773" s="443"/>
      <c r="FD773" s="443"/>
      <c r="FE773" s="13"/>
      <c r="FF773" s="442"/>
      <c r="FK773" s="443"/>
      <c r="FL773" s="443"/>
      <c r="FM773" s="13"/>
      <c r="FN773" s="442"/>
    </row>
    <row r="774" spans="2:170" ht="13">
      <c r="B774" s="442"/>
      <c r="G774" s="443"/>
      <c r="H774" s="443"/>
      <c r="I774" s="13"/>
      <c r="J774" s="442"/>
      <c r="O774" s="443"/>
      <c r="P774" s="443"/>
      <c r="Q774" s="13"/>
      <c r="R774" s="442"/>
      <c r="W774" s="443"/>
      <c r="X774" s="443"/>
      <c r="Y774" s="13"/>
      <c r="Z774" s="442"/>
      <c r="AE774" s="443"/>
      <c r="AF774" s="443"/>
      <c r="AG774" s="13"/>
      <c r="AH774" s="442"/>
      <c r="AM774" s="443"/>
      <c r="AN774" s="443"/>
      <c r="AO774" s="13"/>
      <c r="AP774" s="442"/>
      <c r="AU774" s="443"/>
      <c r="AV774" s="443"/>
      <c r="AW774" s="13"/>
      <c r="AX774" s="442"/>
      <c r="BC774" s="443"/>
      <c r="BD774" s="443"/>
      <c r="BE774" s="13"/>
      <c r="BF774" s="442"/>
      <c r="BK774" s="443"/>
      <c r="BL774" s="443"/>
      <c r="BM774" s="13"/>
      <c r="BN774" s="442"/>
      <c r="BS774" s="443"/>
      <c r="BT774" s="443"/>
      <c r="BU774" s="13"/>
      <c r="BV774" s="442"/>
      <c r="CA774" s="443"/>
      <c r="CB774" s="443"/>
      <c r="CC774" s="13"/>
      <c r="CD774" s="442"/>
      <c r="CI774" s="443"/>
      <c r="CJ774" s="443"/>
      <c r="CK774" s="13"/>
      <c r="CL774" s="442"/>
      <c r="CQ774" s="443"/>
      <c r="CR774" s="443"/>
      <c r="CS774" s="13"/>
      <c r="CT774" s="442"/>
      <c r="CY774" s="443"/>
      <c r="CZ774" s="443"/>
      <c r="DA774" s="13"/>
      <c r="DB774" s="442"/>
      <c r="DG774" s="443"/>
      <c r="DH774" s="443"/>
      <c r="DI774" s="13"/>
      <c r="DJ774" s="442"/>
      <c r="DO774" s="443"/>
      <c r="DP774" s="443"/>
      <c r="DQ774" s="13"/>
      <c r="DR774" s="442"/>
      <c r="DW774" s="443"/>
      <c r="DX774" s="443"/>
      <c r="DY774" s="13"/>
      <c r="DZ774" s="442"/>
      <c r="EE774" s="443"/>
      <c r="EF774" s="443"/>
      <c r="EG774" s="13"/>
      <c r="EH774" s="442"/>
      <c r="EM774" s="443"/>
      <c r="EN774" s="443"/>
      <c r="EO774" s="13"/>
      <c r="EP774" s="442"/>
      <c r="EU774" s="443"/>
      <c r="EV774" s="443"/>
      <c r="EW774" s="13"/>
      <c r="EX774" s="442"/>
      <c r="FC774" s="443"/>
      <c r="FD774" s="443"/>
      <c r="FE774" s="13"/>
      <c r="FF774" s="442"/>
      <c r="FK774" s="443"/>
      <c r="FL774" s="443"/>
      <c r="FM774" s="13"/>
      <c r="FN774" s="442"/>
    </row>
    <row r="775" spans="2:170" ht="13">
      <c r="B775" s="442"/>
      <c r="G775" s="443"/>
      <c r="H775" s="443"/>
      <c r="I775" s="13"/>
      <c r="J775" s="442"/>
      <c r="O775" s="443"/>
      <c r="P775" s="443"/>
      <c r="Q775" s="13"/>
      <c r="R775" s="442"/>
      <c r="W775" s="443"/>
      <c r="X775" s="443"/>
      <c r="Y775" s="13"/>
      <c r="Z775" s="442"/>
      <c r="AE775" s="443"/>
      <c r="AF775" s="443"/>
      <c r="AG775" s="13"/>
      <c r="AH775" s="442"/>
      <c r="AM775" s="443"/>
      <c r="AN775" s="443"/>
      <c r="AO775" s="13"/>
      <c r="AP775" s="442"/>
      <c r="AU775" s="443"/>
      <c r="AV775" s="443"/>
      <c r="AW775" s="13"/>
      <c r="AX775" s="442"/>
      <c r="BC775" s="443"/>
      <c r="BD775" s="443"/>
      <c r="BE775" s="13"/>
      <c r="BF775" s="442"/>
      <c r="BK775" s="443"/>
      <c r="BL775" s="443"/>
      <c r="BM775" s="13"/>
      <c r="BN775" s="442"/>
      <c r="BS775" s="443"/>
      <c r="BT775" s="443"/>
      <c r="BU775" s="13"/>
      <c r="BV775" s="442"/>
      <c r="CA775" s="443"/>
      <c r="CB775" s="443"/>
      <c r="CC775" s="13"/>
      <c r="CD775" s="442"/>
      <c r="CI775" s="443"/>
      <c r="CJ775" s="443"/>
      <c r="CK775" s="13"/>
      <c r="CL775" s="442"/>
      <c r="CQ775" s="443"/>
      <c r="CR775" s="443"/>
      <c r="CS775" s="13"/>
      <c r="CT775" s="442"/>
      <c r="CY775" s="443"/>
      <c r="CZ775" s="443"/>
      <c r="DA775" s="13"/>
      <c r="DB775" s="442"/>
      <c r="DG775" s="443"/>
      <c r="DH775" s="443"/>
      <c r="DI775" s="13"/>
      <c r="DJ775" s="442"/>
      <c r="DO775" s="443"/>
      <c r="DP775" s="443"/>
      <c r="DQ775" s="13"/>
      <c r="DR775" s="442"/>
      <c r="DW775" s="443"/>
      <c r="DX775" s="443"/>
      <c r="DY775" s="13"/>
      <c r="DZ775" s="442"/>
      <c r="EE775" s="443"/>
      <c r="EF775" s="443"/>
      <c r="EG775" s="13"/>
      <c r="EH775" s="442"/>
      <c r="EM775" s="443"/>
      <c r="EN775" s="443"/>
      <c r="EO775" s="13"/>
      <c r="EP775" s="442"/>
      <c r="EU775" s="443"/>
      <c r="EV775" s="443"/>
      <c r="EW775" s="13"/>
      <c r="EX775" s="442"/>
      <c r="FC775" s="443"/>
      <c r="FD775" s="443"/>
      <c r="FE775" s="13"/>
      <c r="FF775" s="442"/>
      <c r="FK775" s="443"/>
      <c r="FL775" s="443"/>
      <c r="FM775" s="13"/>
      <c r="FN775" s="442"/>
    </row>
    <row r="776" spans="2:170" ht="13">
      <c r="B776" s="442"/>
      <c r="G776" s="443"/>
      <c r="H776" s="443"/>
      <c r="I776" s="13"/>
      <c r="J776" s="442"/>
      <c r="O776" s="443"/>
      <c r="P776" s="443"/>
      <c r="Q776" s="13"/>
      <c r="R776" s="442"/>
      <c r="W776" s="443"/>
      <c r="X776" s="443"/>
      <c r="Y776" s="13"/>
      <c r="Z776" s="442"/>
      <c r="AE776" s="443"/>
      <c r="AF776" s="443"/>
      <c r="AG776" s="13"/>
      <c r="AH776" s="442"/>
      <c r="AM776" s="443"/>
      <c r="AN776" s="443"/>
      <c r="AO776" s="13"/>
      <c r="AP776" s="442"/>
      <c r="AU776" s="443"/>
      <c r="AV776" s="443"/>
      <c r="AW776" s="13"/>
      <c r="AX776" s="442"/>
      <c r="BC776" s="443"/>
      <c r="BD776" s="443"/>
      <c r="BE776" s="13"/>
      <c r="BF776" s="442"/>
      <c r="BK776" s="443"/>
      <c r="BL776" s="443"/>
      <c r="BM776" s="13"/>
      <c r="BN776" s="442"/>
      <c r="BS776" s="443"/>
      <c r="BT776" s="443"/>
      <c r="BU776" s="13"/>
      <c r="BV776" s="442"/>
      <c r="CA776" s="443"/>
      <c r="CB776" s="443"/>
      <c r="CC776" s="13"/>
      <c r="CD776" s="442"/>
      <c r="CI776" s="443"/>
      <c r="CJ776" s="443"/>
      <c r="CK776" s="13"/>
      <c r="CL776" s="442"/>
      <c r="CQ776" s="443"/>
      <c r="CR776" s="443"/>
      <c r="CS776" s="13"/>
      <c r="CT776" s="442"/>
      <c r="CY776" s="443"/>
      <c r="CZ776" s="443"/>
      <c r="DA776" s="13"/>
      <c r="DB776" s="442"/>
      <c r="DG776" s="443"/>
      <c r="DH776" s="443"/>
      <c r="DI776" s="13"/>
      <c r="DJ776" s="442"/>
      <c r="DO776" s="443"/>
      <c r="DP776" s="443"/>
      <c r="DQ776" s="13"/>
      <c r="DR776" s="442"/>
      <c r="DW776" s="443"/>
      <c r="DX776" s="443"/>
      <c r="DY776" s="13"/>
      <c r="DZ776" s="442"/>
      <c r="EE776" s="443"/>
      <c r="EF776" s="443"/>
      <c r="EG776" s="13"/>
      <c r="EH776" s="442"/>
      <c r="EM776" s="443"/>
      <c r="EN776" s="443"/>
      <c r="EO776" s="13"/>
      <c r="EP776" s="442"/>
      <c r="EU776" s="443"/>
      <c r="EV776" s="443"/>
      <c r="EW776" s="13"/>
      <c r="EX776" s="442"/>
      <c r="FC776" s="443"/>
      <c r="FD776" s="443"/>
      <c r="FE776" s="13"/>
      <c r="FF776" s="442"/>
      <c r="FK776" s="443"/>
      <c r="FL776" s="443"/>
      <c r="FM776" s="13"/>
      <c r="FN776" s="442"/>
    </row>
    <row r="777" spans="2:170" ht="13">
      <c r="B777" s="442"/>
      <c r="G777" s="443"/>
      <c r="H777" s="443"/>
      <c r="I777" s="13"/>
      <c r="J777" s="442"/>
      <c r="O777" s="443"/>
      <c r="P777" s="443"/>
      <c r="Q777" s="13"/>
      <c r="R777" s="442"/>
      <c r="W777" s="443"/>
      <c r="X777" s="443"/>
      <c r="Y777" s="13"/>
      <c r="Z777" s="442"/>
      <c r="AE777" s="443"/>
      <c r="AF777" s="443"/>
      <c r="AG777" s="13"/>
      <c r="AH777" s="442"/>
      <c r="AM777" s="443"/>
      <c r="AN777" s="443"/>
      <c r="AO777" s="13"/>
      <c r="AP777" s="442"/>
      <c r="AU777" s="443"/>
      <c r="AV777" s="443"/>
      <c r="AW777" s="13"/>
      <c r="AX777" s="442"/>
      <c r="BC777" s="443"/>
      <c r="BD777" s="443"/>
      <c r="BE777" s="13"/>
      <c r="BF777" s="442"/>
      <c r="BK777" s="443"/>
      <c r="BL777" s="443"/>
      <c r="BM777" s="13"/>
      <c r="BN777" s="442"/>
      <c r="BS777" s="443"/>
      <c r="BT777" s="443"/>
      <c r="BU777" s="13"/>
      <c r="BV777" s="442"/>
      <c r="CA777" s="443"/>
      <c r="CB777" s="443"/>
      <c r="CC777" s="13"/>
      <c r="CD777" s="442"/>
      <c r="CI777" s="443"/>
      <c r="CJ777" s="443"/>
      <c r="CK777" s="13"/>
      <c r="CL777" s="442"/>
      <c r="CQ777" s="443"/>
      <c r="CR777" s="443"/>
      <c r="CS777" s="13"/>
      <c r="CT777" s="442"/>
      <c r="CY777" s="443"/>
      <c r="CZ777" s="443"/>
      <c r="DA777" s="13"/>
      <c r="DB777" s="442"/>
      <c r="DG777" s="443"/>
      <c r="DH777" s="443"/>
      <c r="DI777" s="13"/>
      <c r="DJ777" s="442"/>
      <c r="DO777" s="443"/>
      <c r="DP777" s="443"/>
      <c r="DQ777" s="13"/>
      <c r="DR777" s="442"/>
      <c r="DW777" s="443"/>
      <c r="DX777" s="443"/>
      <c r="DY777" s="13"/>
      <c r="DZ777" s="442"/>
      <c r="EE777" s="443"/>
      <c r="EF777" s="443"/>
      <c r="EG777" s="13"/>
      <c r="EH777" s="442"/>
      <c r="EM777" s="443"/>
      <c r="EN777" s="443"/>
      <c r="EO777" s="13"/>
      <c r="EP777" s="442"/>
      <c r="EU777" s="443"/>
      <c r="EV777" s="443"/>
      <c r="EW777" s="13"/>
      <c r="EX777" s="442"/>
      <c r="FC777" s="443"/>
      <c r="FD777" s="443"/>
      <c r="FE777" s="13"/>
      <c r="FF777" s="442"/>
      <c r="FK777" s="443"/>
      <c r="FL777" s="443"/>
      <c r="FM777" s="13"/>
      <c r="FN777" s="442"/>
    </row>
    <row r="778" spans="2:170" ht="13">
      <c r="B778" s="442"/>
      <c r="G778" s="443"/>
      <c r="H778" s="443"/>
      <c r="I778" s="13"/>
      <c r="J778" s="442"/>
      <c r="O778" s="443"/>
      <c r="P778" s="443"/>
      <c r="Q778" s="13"/>
      <c r="R778" s="442"/>
      <c r="W778" s="443"/>
      <c r="X778" s="443"/>
      <c r="Y778" s="13"/>
      <c r="Z778" s="442"/>
      <c r="AE778" s="443"/>
      <c r="AF778" s="443"/>
      <c r="AG778" s="13"/>
      <c r="AH778" s="442"/>
      <c r="AM778" s="443"/>
      <c r="AN778" s="443"/>
      <c r="AO778" s="13"/>
      <c r="AP778" s="442"/>
      <c r="AU778" s="443"/>
      <c r="AV778" s="443"/>
      <c r="AW778" s="13"/>
      <c r="AX778" s="442"/>
      <c r="BC778" s="443"/>
      <c r="BD778" s="443"/>
      <c r="BE778" s="13"/>
      <c r="BF778" s="442"/>
      <c r="BK778" s="443"/>
      <c r="BL778" s="443"/>
      <c r="BM778" s="13"/>
      <c r="BN778" s="442"/>
      <c r="BS778" s="443"/>
      <c r="BT778" s="443"/>
      <c r="BU778" s="13"/>
      <c r="BV778" s="442"/>
      <c r="CA778" s="443"/>
      <c r="CB778" s="443"/>
      <c r="CC778" s="13"/>
      <c r="CD778" s="442"/>
      <c r="CI778" s="443"/>
      <c r="CJ778" s="443"/>
      <c r="CK778" s="13"/>
      <c r="CL778" s="442"/>
      <c r="CQ778" s="443"/>
      <c r="CR778" s="443"/>
      <c r="CS778" s="13"/>
      <c r="CT778" s="442"/>
      <c r="CY778" s="443"/>
      <c r="CZ778" s="443"/>
      <c r="DA778" s="13"/>
      <c r="DB778" s="442"/>
      <c r="DG778" s="443"/>
      <c r="DH778" s="443"/>
      <c r="DI778" s="13"/>
      <c r="DJ778" s="442"/>
      <c r="DO778" s="443"/>
      <c r="DP778" s="443"/>
      <c r="DQ778" s="13"/>
      <c r="DR778" s="442"/>
      <c r="DW778" s="443"/>
      <c r="DX778" s="443"/>
      <c r="DY778" s="13"/>
      <c r="DZ778" s="442"/>
      <c r="EE778" s="443"/>
      <c r="EF778" s="443"/>
      <c r="EG778" s="13"/>
      <c r="EH778" s="442"/>
      <c r="EM778" s="443"/>
      <c r="EN778" s="443"/>
      <c r="EO778" s="13"/>
      <c r="EP778" s="442"/>
      <c r="EU778" s="443"/>
      <c r="EV778" s="443"/>
      <c r="EW778" s="13"/>
      <c r="EX778" s="442"/>
      <c r="FC778" s="443"/>
      <c r="FD778" s="443"/>
      <c r="FE778" s="13"/>
      <c r="FF778" s="442"/>
      <c r="FK778" s="443"/>
      <c r="FL778" s="443"/>
      <c r="FM778" s="13"/>
      <c r="FN778" s="442"/>
    </row>
    <row r="779" spans="2:170" ht="13">
      <c r="B779" s="442"/>
      <c r="G779" s="443"/>
      <c r="H779" s="443"/>
      <c r="I779" s="13"/>
      <c r="J779" s="442"/>
      <c r="O779" s="443"/>
      <c r="P779" s="443"/>
      <c r="Q779" s="13"/>
      <c r="R779" s="442"/>
      <c r="W779" s="443"/>
      <c r="X779" s="443"/>
      <c r="Y779" s="13"/>
      <c r="Z779" s="442"/>
      <c r="AE779" s="443"/>
      <c r="AF779" s="443"/>
      <c r="AG779" s="13"/>
      <c r="AH779" s="442"/>
      <c r="AM779" s="443"/>
      <c r="AN779" s="443"/>
      <c r="AO779" s="13"/>
      <c r="AP779" s="442"/>
      <c r="AU779" s="443"/>
      <c r="AV779" s="443"/>
      <c r="AW779" s="13"/>
      <c r="AX779" s="442"/>
      <c r="BC779" s="443"/>
      <c r="BD779" s="443"/>
      <c r="BE779" s="13"/>
      <c r="BF779" s="442"/>
      <c r="BK779" s="443"/>
      <c r="BL779" s="443"/>
      <c r="BM779" s="13"/>
      <c r="BN779" s="442"/>
      <c r="BS779" s="443"/>
      <c r="BT779" s="443"/>
      <c r="BU779" s="13"/>
      <c r="BV779" s="442"/>
      <c r="CA779" s="443"/>
      <c r="CB779" s="443"/>
      <c r="CC779" s="13"/>
      <c r="CD779" s="442"/>
      <c r="CI779" s="443"/>
      <c r="CJ779" s="443"/>
      <c r="CK779" s="13"/>
      <c r="CL779" s="442"/>
      <c r="CQ779" s="443"/>
      <c r="CR779" s="443"/>
      <c r="CS779" s="13"/>
      <c r="CT779" s="442"/>
      <c r="CY779" s="443"/>
      <c r="CZ779" s="443"/>
      <c r="DA779" s="13"/>
      <c r="DB779" s="442"/>
      <c r="DG779" s="443"/>
      <c r="DH779" s="443"/>
      <c r="DI779" s="13"/>
      <c r="DJ779" s="442"/>
      <c r="DO779" s="443"/>
      <c r="DP779" s="443"/>
      <c r="DQ779" s="13"/>
      <c r="DR779" s="442"/>
      <c r="DW779" s="443"/>
      <c r="DX779" s="443"/>
      <c r="DY779" s="13"/>
      <c r="DZ779" s="442"/>
      <c r="EE779" s="443"/>
      <c r="EF779" s="443"/>
      <c r="EG779" s="13"/>
      <c r="EH779" s="442"/>
      <c r="EM779" s="443"/>
      <c r="EN779" s="443"/>
      <c r="EO779" s="13"/>
      <c r="EP779" s="442"/>
      <c r="EU779" s="443"/>
      <c r="EV779" s="443"/>
      <c r="EW779" s="13"/>
      <c r="EX779" s="442"/>
      <c r="FC779" s="443"/>
      <c r="FD779" s="443"/>
      <c r="FE779" s="13"/>
      <c r="FF779" s="442"/>
      <c r="FK779" s="443"/>
      <c r="FL779" s="443"/>
      <c r="FM779" s="13"/>
      <c r="FN779" s="442"/>
    </row>
    <row r="780" spans="2:170" ht="13">
      <c r="B780" s="442"/>
      <c r="G780" s="443"/>
      <c r="H780" s="443"/>
      <c r="I780" s="13"/>
      <c r="J780" s="442"/>
      <c r="O780" s="443"/>
      <c r="P780" s="443"/>
      <c r="Q780" s="13"/>
      <c r="R780" s="442"/>
      <c r="W780" s="443"/>
      <c r="X780" s="443"/>
      <c r="Y780" s="13"/>
      <c r="Z780" s="442"/>
      <c r="AE780" s="443"/>
      <c r="AF780" s="443"/>
      <c r="AG780" s="13"/>
      <c r="AH780" s="442"/>
      <c r="AM780" s="443"/>
      <c r="AN780" s="443"/>
      <c r="AO780" s="13"/>
      <c r="AP780" s="442"/>
      <c r="AU780" s="443"/>
      <c r="AV780" s="443"/>
      <c r="AW780" s="13"/>
      <c r="AX780" s="442"/>
      <c r="BC780" s="443"/>
      <c r="BD780" s="443"/>
      <c r="BE780" s="13"/>
      <c r="BF780" s="442"/>
      <c r="BK780" s="443"/>
      <c r="BL780" s="443"/>
      <c r="BM780" s="13"/>
      <c r="BN780" s="442"/>
      <c r="BS780" s="443"/>
      <c r="BT780" s="443"/>
      <c r="BU780" s="13"/>
      <c r="BV780" s="442"/>
      <c r="CA780" s="443"/>
      <c r="CB780" s="443"/>
      <c r="CC780" s="13"/>
      <c r="CD780" s="442"/>
      <c r="CI780" s="443"/>
      <c r="CJ780" s="443"/>
      <c r="CK780" s="13"/>
      <c r="CL780" s="442"/>
      <c r="CQ780" s="443"/>
      <c r="CR780" s="443"/>
      <c r="CS780" s="13"/>
      <c r="CT780" s="442"/>
      <c r="CY780" s="443"/>
      <c r="CZ780" s="443"/>
      <c r="DA780" s="13"/>
      <c r="DB780" s="442"/>
      <c r="DG780" s="443"/>
      <c r="DH780" s="443"/>
      <c r="DI780" s="13"/>
      <c r="DJ780" s="442"/>
      <c r="DO780" s="443"/>
      <c r="DP780" s="443"/>
      <c r="DQ780" s="13"/>
      <c r="DR780" s="442"/>
      <c r="DW780" s="443"/>
      <c r="DX780" s="443"/>
      <c r="DY780" s="13"/>
      <c r="DZ780" s="442"/>
      <c r="EE780" s="443"/>
      <c r="EF780" s="443"/>
      <c r="EG780" s="13"/>
      <c r="EH780" s="442"/>
      <c r="EM780" s="443"/>
      <c r="EN780" s="443"/>
      <c r="EO780" s="13"/>
      <c r="EP780" s="442"/>
      <c r="EU780" s="443"/>
      <c r="EV780" s="443"/>
      <c r="EW780" s="13"/>
      <c r="EX780" s="442"/>
      <c r="FC780" s="443"/>
      <c r="FD780" s="443"/>
      <c r="FE780" s="13"/>
      <c r="FF780" s="442"/>
      <c r="FK780" s="443"/>
      <c r="FL780" s="443"/>
      <c r="FM780" s="13"/>
      <c r="FN780" s="442"/>
    </row>
    <row r="781" spans="2:170" ht="13">
      <c r="B781" s="442"/>
      <c r="G781" s="443"/>
      <c r="H781" s="443"/>
      <c r="I781" s="13"/>
      <c r="J781" s="442"/>
      <c r="O781" s="443"/>
      <c r="P781" s="443"/>
      <c r="Q781" s="13"/>
      <c r="R781" s="442"/>
      <c r="W781" s="443"/>
      <c r="X781" s="443"/>
      <c r="Y781" s="13"/>
      <c r="Z781" s="442"/>
      <c r="AE781" s="443"/>
      <c r="AF781" s="443"/>
      <c r="AG781" s="13"/>
      <c r="AH781" s="442"/>
      <c r="AM781" s="443"/>
      <c r="AN781" s="443"/>
      <c r="AO781" s="13"/>
      <c r="AP781" s="442"/>
      <c r="AU781" s="443"/>
      <c r="AV781" s="443"/>
      <c r="AW781" s="13"/>
      <c r="AX781" s="442"/>
      <c r="BC781" s="443"/>
      <c r="BD781" s="443"/>
      <c r="BE781" s="13"/>
      <c r="BF781" s="442"/>
      <c r="BK781" s="443"/>
      <c r="BL781" s="443"/>
      <c r="BM781" s="13"/>
      <c r="BN781" s="442"/>
      <c r="BS781" s="443"/>
      <c r="BT781" s="443"/>
      <c r="BU781" s="13"/>
      <c r="BV781" s="442"/>
      <c r="CA781" s="443"/>
      <c r="CB781" s="443"/>
      <c r="CC781" s="13"/>
      <c r="CD781" s="442"/>
      <c r="CI781" s="443"/>
      <c r="CJ781" s="443"/>
      <c r="CK781" s="13"/>
      <c r="CL781" s="442"/>
      <c r="CQ781" s="443"/>
      <c r="CR781" s="443"/>
      <c r="CS781" s="13"/>
      <c r="CT781" s="442"/>
      <c r="CY781" s="443"/>
      <c r="CZ781" s="443"/>
      <c r="DA781" s="13"/>
      <c r="DB781" s="442"/>
      <c r="DG781" s="443"/>
      <c r="DH781" s="443"/>
      <c r="DI781" s="13"/>
      <c r="DJ781" s="442"/>
      <c r="DO781" s="443"/>
      <c r="DP781" s="443"/>
      <c r="DQ781" s="13"/>
      <c r="DR781" s="442"/>
      <c r="DW781" s="443"/>
      <c r="DX781" s="443"/>
      <c r="DY781" s="13"/>
      <c r="DZ781" s="442"/>
      <c r="EE781" s="443"/>
      <c r="EF781" s="443"/>
      <c r="EG781" s="13"/>
      <c r="EH781" s="442"/>
      <c r="EM781" s="443"/>
      <c r="EN781" s="443"/>
      <c r="EO781" s="13"/>
      <c r="EP781" s="442"/>
      <c r="EU781" s="443"/>
      <c r="EV781" s="443"/>
      <c r="EW781" s="13"/>
      <c r="EX781" s="442"/>
      <c r="FC781" s="443"/>
      <c r="FD781" s="443"/>
      <c r="FE781" s="13"/>
      <c r="FF781" s="442"/>
      <c r="FK781" s="443"/>
      <c r="FL781" s="443"/>
      <c r="FM781" s="13"/>
      <c r="FN781" s="442"/>
    </row>
    <row r="782" spans="2:170" ht="13">
      <c r="B782" s="442"/>
      <c r="G782" s="443"/>
      <c r="H782" s="443"/>
      <c r="I782" s="13"/>
      <c r="J782" s="442"/>
      <c r="O782" s="443"/>
      <c r="P782" s="443"/>
      <c r="Q782" s="13"/>
      <c r="R782" s="442"/>
      <c r="W782" s="443"/>
      <c r="X782" s="443"/>
      <c r="Y782" s="13"/>
      <c r="Z782" s="442"/>
      <c r="AE782" s="443"/>
      <c r="AF782" s="443"/>
      <c r="AG782" s="13"/>
      <c r="AH782" s="442"/>
      <c r="AM782" s="443"/>
      <c r="AN782" s="443"/>
      <c r="AO782" s="13"/>
      <c r="AP782" s="442"/>
      <c r="AU782" s="443"/>
      <c r="AV782" s="443"/>
      <c r="AW782" s="13"/>
      <c r="AX782" s="442"/>
      <c r="BC782" s="443"/>
      <c r="BD782" s="443"/>
      <c r="BE782" s="13"/>
      <c r="BF782" s="442"/>
      <c r="BK782" s="443"/>
      <c r="BL782" s="443"/>
      <c r="BM782" s="13"/>
      <c r="BN782" s="442"/>
      <c r="BS782" s="443"/>
      <c r="BT782" s="443"/>
      <c r="BU782" s="13"/>
      <c r="BV782" s="442"/>
      <c r="CA782" s="443"/>
      <c r="CB782" s="443"/>
      <c r="CC782" s="13"/>
      <c r="CD782" s="442"/>
      <c r="CI782" s="443"/>
      <c r="CJ782" s="443"/>
      <c r="CK782" s="13"/>
      <c r="CL782" s="442"/>
      <c r="CQ782" s="443"/>
      <c r="CR782" s="443"/>
      <c r="CS782" s="13"/>
      <c r="CT782" s="442"/>
      <c r="CY782" s="443"/>
      <c r="CZ782" s="443"/>
      <c r="DA782" s="13"/>
      <c r="DB782" s="442"/>
      <c r="DG782" s="443"/>
      <c r="DH782" s="443"/>
      <c r="DI782" s="13"/>
      <c r="DJ782" s="442"/>
      <c r="DO782" s="443"/>
      <c r="DP782" s="443"/>
      <c r="DQ782" s="13"/>
      <c r="DR782" s="442"/>
      <c r="DW782" s="443"/>
      <c r="DX782" s="443"/>
      <c r="DY782" s="13"/>
      <c r="DZ782" s="442"/>
      <c r="EE782" s="443"/>
      <c r="EF782" s="443"/>
      <c r="EG782" s="13"/>
      <c r="EH782" s="442"/>
      <c r="EM782" s="443"/>
      <c r="EN782" s="443"/>
      <c r="EO782" s="13"/>
      <c r="EP782" s="442"/>
      <c r="EU782" s="443"/>
      <c r="EV782" s="443"/>
      <c r="EW782" s="13"/>
      <c r="EX782" s="442"/>
      <c r="FC782" s="443"/>
      <c r="FD782" s="443"/>
      <c r="FE782" s="13"/>
      <c r="FF782" s="442"/>
      <c r="FK782" s="443"/>
      <c r="FL782" s="443"/>
      <c r="FM782" s="13"/>
      <c r="FN782" s="442"/>
    </row>
    <row r="783" spans="2:170" ht="13">
      <c r="B783" s="442"/>
      <c r="G783" s="443"/>
      <c r="H783" s="443"/>
      <c r="I783" s="13"/>
      <c r="J783" s="442"/>
      <c r="O783" s="443"/>
      <c r="P783" s="443"/>
      <c r="Q783" s="13"/>
      <c r="R783" s="442"/>
      <c r="W783" s="443"/>
      <c r="X783" s="443"/>
      <c r="Y783" s="13"/>
      <c r="Z783" s="442"/>
      <c r="AE783" s="443"/>
      <c r="AF783" s="443"/>
      <c r="AG783" s="13"/>
      <c r="AH783" s="442"/>
      <c r="AM783" s="443"/>
      <c r="AN783" s="443"/>
      <c r="AO783" s="13"/>
      <c r="AP783" s="442"/>
      <c r="AU783" s="443"/>
      <c r="AV783" s="443"/>
      <c r="AW783" s="13"/>
      <c r="AX783" s="442"/>
      <c r="BC783" s="443"/>
      <c r="BD783" s="443"/>
      <c r="BE783" s="13"/>
      <c r="BF783" s="442"/>
      <c r="BK783" s="443"/>
      <c r="BL783" s="443"/>
      <c r="BM783" s="13"/>
      <c r="BN783" s="442"/>
      <c r="BS783" s="443"/>
      <c r="BT783" s="443"/>
      <c r="BU783" s="13"/>
      <c r="BV783" s="442"/>
      <c r="CA783" s="443"/>
      <c r="CB783" s="443"/>
      <c r="CC783" s="13"/>
      <c r="CD783" s="442"/>
      <c r="CI783" s="443"/>
      <c r="CJ783" s="443"/>
      <c r="CK783" s="13"/>
      <c r="CL783" s="442"/>
      <c r="CQ783" s="443"/>
      <c r="CR783" s="443"/>
      <c r="CS783" s="13"/>
      <c r="CT783" s="442"/>
      <c r="CY783" s="443"/>
      <c r="CZ783" s="443"/>
      <c r="DA783" s="13"/>
      <c r="DB783" s="442"/>
      <c r="DG783" s="443"/>
      <c r="DH783" s="443"/>
      <c r="DI783" s="13"/>
      <c r="DJ783" s="442"/>
      <c r="DO783" s="443"/>
      <c r="DP783" s="443"/>
      <c r="DQ783" s="13"/>
      <c r="DR783" s="442"/>
      <c r="DW783" s="443"/>
      <c r="DX783" s="443"/>
      <c r="DY783" s="13"/>
      <c r="DZ783" s="442"/>
      <c r="EE783" s="443"/>
      <c r="EF783" s="443"/>
      <c r="EG783" s="13"/>
      <c r="EH783" s="442"/>
      <c r="EM783" s="443"/>
      <c r="EN783" s="443"/>
      <c r="EO783" s="13"/>
      <c r="EP783" s="442"/>
      <c r="EU783" s="443"/>
      <c r="EV783" s="443"/>
      <c r="EW783" s="13"/>
      <c r="EX783" s="442"/>
      <c r="FC783" s="443"/>
      <c r="FD783" s="443"/>
      <c r="FE783" s="13"/>
      <c r="FF783" s="442"/>
      <c r="FK783" s="443"/>
      <c r="FL783" s="443"/>
      <c r="FM783" s="13"/>
      <c r="FN783" s="442"/>
    </row>
    <row r="784" spans="2:170" ht="13">
      <c r="B784" s="442"/>
      <c r="G784" s="443"/>
      <c r="H784" s="443"/>
      <c r="I784" s="13"/>
      <c r="J784" s="442"/>
      <c r="O784" s="443"/>
      <c r="P784" s="443"/>
      <c r="Q784" s="13"/>
      <c r="R784" s="442"/>
      <c r="W784" s="443"/>
      <c r="X784" s="443"/>
      <c r="Y784" s="13"/>
      <c r="Z784" s="442"/>
      <c r="AE784" s="443"/>
      <c r="AF784" s="443"/>
      <c r="AG784" s="13"/>
      <c r="AH784" s="442"/>
      <c r="AM784" s="443"/>
      <c r="AN784" s="443"/>
      <c r="AO784" s="13"/>
      <c r="AP784" s="442"/>
      <c r="AU784" s="443"/>
      <c r="AV784" s="443"/>
      <c r="AW784" s="13"/>
      <c r="AX784" s="442"/>
      <c r="BC784" s="443"/>
      <c r="BD784" s="443"/>
      <c r="BE784" s="13"/>
      <c r="BF784" s="442"/>
      <c r="BK784" s="443"/>
      <c r="BL784" s="443"/>
      <c r="BM784" s="13"/>
      <c r="BN784" s="442"/>
      <c r="BS784" s="443"/>
      <c r="BT784" s="443"/>
      <c r="BU784" s="13"/>
      <c r="BV784" s="442"/>
      <c r="CA784" s="443"/>
      <c r="CB784" s="443"/>
      <c r="CC784" s="13"/>
      <c r="CD784" s="442"/>
      <c r="CI784" s="443"/>
      <c r="CJ784" s="443"/>
      <c r="CK784" s="13"/>
      <c r="CL784" s="442"/>
      <c r="CQ784" s="443"/>
      <c r="CR784" s="443"/>
      <c r="CS784" s="13"/>
      <c r="CT784" s="442"/>
      <c r="CY784" s="443"/>
      <c r="CZ784" s="443"/>
      <c r="DA784" s="13"/>
      <c r="DB784" s="442"/>
      <c r="DG784" s="443"/>
      <c r="DH784" s="443"/>
      <c r="DI784" s="13"/>
      <c r="DJ784" s="442"/>
      <c r="DO784" s="443"/>
      <c r="DP784" s="443"/>
      <c r="DQ784" s="13"/>
      <c r="DR784" s="442"/>
      <c r="DW784" s="443"/>
      <c r="DX784" s="443"/>
      <c r="DY784" s="13"/>
      <c r="DZ784" s="442"/>
      <c r="EE784" s="443"/>
      <c r="EF784" s="443"/>
      <c r="EG784" s="13"/>
      <c r="EH784" s="442"/>
      <c r="EM784" s="443"/>
      <c r="EN784" s="443"/>
      <c r="EO784" s="13"/>
      <c r="EP784" s="442"/>
      <c r="EU784" s="443"/>
      <c r="EV784" s="443"/>
      <c r="EW784" s="13"/>
      <c r="EX784" s="442"/>
      <c r="FC784" s="443"/>
      <c r="FD784" s="443"/>
      <c r="FE784" s="13"/>
      <c r="FF784" s="442"/>
      <c r="FK784" s="443"/>
      <c r="FL784" s="443"/>
      <c r="FM784" s="13"/>
      <c r="FN784" s="442"/>
    </row>
    <row r="785" spans="2:170" ht="13">
      <c r="B785" s="442"/>
      <c r="G785" s="443"/>
      <c r="H785" s="443"/>
      <c r="I785" s="13"/>
      <c r="J785" s="442"/>
      <c r="O785" s="443"/>
      <c r="P785" s="443"/>
      <c r="Q785" s="13"/>
      <c r="R785" s="442"/>
      <c r="W785" s="443"/>
      <c r="X785" s="443"/>
      <c r="Y785" s="13"/>
      <c r="Z785" s="442"/>
      <c r="AE785" s="443"/>
      <c r="AF785" s="443"/>
      <c r="AG785" s="13"/>
      <c r="AH785" s="442"/>
      <c r="AM785" s="443"/>
      <c r="AN785" s="443"/>
      <c r="AO785" s="13"/>
      <c r="AP785" s="442"/>
      <c r="AU785" s="443"/>
      <c r="AV785" s="443"/>
      <c r="AW785" s="13"/>
      <c r="AX785" s="442"/>
      <c r="BC785" s="443"/>
      <c r="BD785" s="443"/>
      <c r="BE785" s="13"/>
      <c r="BF785" s="442"/>
      <c r="BK785" s="443"/>
      <c r="BL785" s="443"/>
      <c r="BM785" s="13"/>
      <c r="BN785" s="442"/>
      <c r="BS785" s="443"/>
      <c r="BT785" s="443"/>
      <c r="BU785" s="13"/>
      <c r="BV785" s="442"/>
      <c r="CA785" s="443"/>
      <c r="CB785" s="443"/>
      <c r="CC785" s="13"/>
      <c r="CD785" s="442"/>
      <c r="CI785" s="443"/>
      <c r="CJ785" s="443"/>
      <c r="CK785" s="13"/>
      <c r="CL785" s="442"/>
      <c r="CQ785" s="443"/>
      <c r="CR785" s="443"/>
      <c r="CS785" s="13"/>
      <c r="CT785" s="442"/>
      <c r="CY785" s="443"/>
      <c r="CZ785" s="443"/>
      <c r="DA785" s="13"/>
      <c r="DB785" s="442"/>
      <c r="DG785" s="443"/>
      <c r="DH785" s="443"/>
      <c r="DI785" s="13"/>
      <c r="DJ785" s="442"/>
      <c r="DO785" s="443"/>
      <c r="DP785" s="443"/>
      <c r="DQ785" s="13"/>
      <c r="DR785" s="442"/>
      <c r="DW785" s="443"/>
      <c r="DX785" s="443"/>
      <c r="DY785" s="13"/>
      <c r="DZ785" s="442"/>
      <c r="EE785" s="443"/>
      <c r="EF785" s="443"/>
      <c r="EG785" s="13"/>
      <c r="EH785" s="442"/>
      <c r="EM785" s="443"/>
      <c r="EN785" s="443"/>
      <c r="EO785" s="13"/>
      <c r="EP785" s="442"/>
      <c r="EU785" s="443"/>
      <c r="EV785" s="443"/>
      <c r="EW785" s="13"/>
      <c r="EX785" s="442"/>
      <c r="FC785" s="443"/>
      <c r="FD785" s="443"/>
      <c r="FE785" s="13"/>
      <c r="FF785" s="442"/>
      <c r="FK785" s="443"/>
      <c r="FL785" s="443"/>
      <c r="FM785" s="13"/>
      <c r="FN785" s="442"/>
    </row>
    <row r="786" spans="2:170" ht="13">
      <c r="B786" s="442"/>
      <c r="G786" s="443"/>
      <c r="H786" s="443"/>
      <c r="I786" s="13"/>
      <c r="J786" s="442"/>
      <c r="O786" s="443"/>
      <c r="P786" s="443"/>
      <c r="Q786" s="13"/>
      <c r="R786" s="442"/>
      <c r="W786" s="443"/>
      <c r="X786" s="443"/>
      <c r="Y786" s="13"/>
      <c r="Z786" s="442"/>
      <c r="AE786" s="443"/>
      <c r="AF786" s="443"/>
      <c r="AG786" s="13"/>
      <c r="AH786" s="442"/>
      <c r="AM786" s="443"/>
      <c r="AN786" s="443"/>
      <c r="AO786" s="13"/>
      <c r="AP786" s="442"/>
      <c r="AU786" s="443"/>
      <c r="AV786" s="443"/>
      <c r="AW786" s="13"/>
      <c r="AX786" s="442"/>
      <c r="BC786" s="443"/>
      <c r="BD786" s="443"/>
      <c r="BE786" s="13"/>
      <c r="BF786" s="442"/>
      <c r="BK786" s="443"/>
      <c r="BL786" s="443"/>
      <c r="BM786" s="13"/>
      <c r="BN786" s="442"/>
      <c r="BS786" s="443"/>
      <c r="BT786" s="443"/>
      <c r="BU786" s="13"/>
      <c r="BV786" s="442"/>
      <c r="CA786" s="443"/>
      <c r="CB786" s="443"/>
      <c r="CC786" s="13"/>
      <c r="CD786" s="442"/>
      <c r="CI786" s="443"/>
      <c r="CJ786" s="443"/>
      <c r="CK786" s="13"/>
      <c r="CL786" s="442"/>
      <c r="CQ786" s="443"/>
      <c r="CR786" s="443"/>
      <c r="CS786" s="13"/>
      <c r="CT786" s="442"/>
      <c r="CY786" s="443"/>
      <c r="CZ786" s="443"/>
      <c r="DA786" s="13"/>
      <c r="DB786" s="442"/>
      <c r="DG786" s="443"/>
      <c r="DH786" s="443"/>
      <c r="DI786" s="13"/>
      <c r="DJ786" s="442"/>
      <c r="DO786" s="443"/>
      <c r="DP786" s="443"/>
      <c r="DQ786" s="13"/>
      <c r="DR786" s="442"/>
      <c r="DW786" s="443"/>
      <c r="DX786" s="443"/>
      <c r="DY786" s="13"/>
      <c r="DZ786" s="442"/>
      <c r="EE786" s="443"/>
      <c r="EF786" s="443"/>
      <c r="EG786" s="13"/>
      <c r="EH786" s="442"/>
      <c r="EM786" s="443"/>
      <c r="EN786" s="443"/>
      <c r="EO786" s="13"/>
      <c r="EP786" s="442"/>
      <c r="EU786" s="443"/>
      <c r="EV786" s="443"/>
      <c r="EW786" s="13"/>
      <c r="EX786" s="442"/>
      <c r="FC786" s="443"/>
      <c r="FD786" s="443"/>
      <c r="FE786" s="13"/>
      <c r="FF786" s="442"/>
      <c r="FK786" s="443"/>
      <c r="FL786" s="443"/>
      <c r="FM786" s="13"/>
      <c r="FN786" s="442"/>
    </row>
    <row r="787" spans="2:170" ht="13">
      <c r="B787" s="442"/>
      <c r="G787" s="443"/>
      <c r="H787" s="443"/>
      <c r="I787" s="13"/>
      <c r="J787" s="442"/>
      <c r="O787" s="443"/>
      <c r="P787" s="443"/>
      <c r="Q787" s="13"/>
      <c r="R787" s="442"/>
      <c r="W787" s="443"/>
      <c r="X787" s="443"/>
      <c r="Y787" s="13"/>
      <c r="Z787" s="442"/>
      <c r="AE787" s="443"/>
      <c r="AF787" s="443"/>
      <c r="AG787" s="13"/>
      <c r="AH787" s="442"/>
      <c r="AM787" s="443"/>
      <c r="AN787" s="443"/>
      <c r="AO787" s="13"/>
      <c r="AP787" s="442"/>
      <c r="AU787" s="443"/>
      <c r="AV787" s="443"/>
      <c r="AW787" s="13"/>
      <c r="AX787" s="442"/>
      <c r="BC787" s="443"/>
      <c r="BD787" s="443"/>
      <c r="BE787" s="13"/>
      <c r="BF787" s="442"/>
      <c r="BK787" s="443"/>
      <c r="BL787" s="443"/>
      <c r="BM787" s="13"/>
      <c r="BN787" s="442"/>
      <c r="BS787" s="443"/>
      <c r="BT787" s="443"/>
      <c r="BU787" s="13"/>
      <c r="BV787" s="442"/>
      <c r="CA787" s="443"/>
      <c r="CB787" s="443"/>
      <c r="CC787" s="13"/>
      <c r="CD787" s="442"/>
      <c r="CI787" s="443"/>
      <c r="CJ787" s="443"/>
      <c r="CK787" s="13"/>
      <c r="CL787" s="442"/>
      <c r="CQ787" s="443"/>
      <c r="CR787" s="443"/>
      <c r="CS787" s="13"/>
      <c r="CT787" s="442"/>
      <c r="CY787" s="443"/>
      <c r="CZ787" s="443"/>
      <c r="DA787" s="13"/>
      <c r="DB787" s="442"/>
      <c r="DG787" s="443"/>
      <c r="DH787" s="443"/>
      <c r="DI787" s="13"/>
      <c r="DJ787" s="442"/>
      <c r="DO787" s="443"/>
      <c r="DP787" s="443"/>
      <c r="DQ787" s="13"/>
      <c r="DR787" s="442"/>
      <c r="DW787" s="443"/>
      <c r="DX787" s="443"/>
      <c r="DY787" s="13"/>
      <c r="DZ787" s="442"/>
      <c r="EE787" s="443"/>
      <c r="EF787" s="443"/>
      <c r="EG787" s="13"/>
      <c r="EH787" s="442"/>
      <c r="EM787" s="443"/>
      <c r="EN787" s="443"/>
      <c r="EO787" s="13"/>
      <c r="EP787" s="442"/>
      <c r="EU787" s="443"/>
      <c r="EV787" s="443"/>
      <c r="EW787" s="13"/>
      <c r="EX787" s="442"/>
      <c r="FC787" s="443"/>
      <c r="FD787" s="443"/>
      <c r="FE787" s="13"/>
      <c r="FF787" s="442"/>
      <c r="FK787" s="443"/>
      <c r="FL787" s="443"/>
      <c r="FM787" s="13"/>
      <c r="FN787" s="442"/>
    </row>
    <row r="788" spans="2:170" ht="13">
      <c r="B788" s="442"/>
      <c r="G788" s="443"/>
      <c r="H788" s="443"/>
      <c r="I788" s="13"/>
      <c r="J788" s="442"/>
      <c r="O788" s="443"/>
      <c r="P788" s="443"/>
      <c r="Q788" s="13"/>
      <c r="R788" s="442"/>
      <c r="W788" s="443"/>
      <c r="X788" s="443"/>
      <c r="Y788" s="13"/>
      <c r="Z788" s="442"/>
      <c r="AE788" s="443"/>
      <c r="AF788" s="443"/>
      <c r="AG788" s="13"/>
      <c r="AH788" s="442"/>
      <c r="AM788" s="443"/>
      <c r="AN788" s="443"/>
      <c r="AO788" s="13"/>
      <c r="AP788" s="442"/>
      <c r="AU788" s="443"/>
      <c r="AV788" s="443"/>
      <c r="AW788" s="13"/>
      <c r="AX788" s="442"/>
      <c r="BC788" s="443"/>
      <c r="BD788" s="443"/>
      <c r="BE788" s="13"/>
      <c r="BF788" s="442"/>
      <c r="BK788" s="443"/>
      <c r="BL788" s="443"/>
      <c r="BM788" s="13"/>
      <c r="BN788" s="442"/>
      <c r="BS788" s="443"/>
      <c r="BT788" s="443"/>
      <c r="BU788" s="13"/>
      <c r="BV788" s="442"/>
      <c r="CA788" s="443"/>
      <c r="CB788" s="443"/>
      <c r="CC788" s="13"/>
      <c r="CD788" s="442"/>
      <c r="CI788" s="443"/>
      <c r="CJ788" s="443"/>
      <c r="CK788" s="13"/>
      <c r="CL788" s="442"/>
      <c r="CQ788" s="443"/>
      <c r="CR788" s="443"/>
      <c r="CS788" s="13"/>
      <c r="CT788" s="442"/>
      <c r="CY788" s="443"/>
      <c r="CZ788" s="443"/>
      <c r="DA788" s="13"/>
      <c r="DB788" s="442"/>
      <c r="DG788" s="443"/>
      <c r="DH788" s="443"/>
      <c r="DI788" s="13"/>
      <c r="DJ788" s="442"/>
      <c r="DO788" s="443"/>
      <c r="DP788" s="443"/>
      <c r="DQ788" s="13"/>
      <c r="DR788" s="442"/>
      <c r="DW788" s="443"/>
      <c r="DX788" s="443"/>
      <c r="DY788" s="13"/>
      <c r="DZ788" s="442"/>
      <c r="EE788" s="443"/>
      <c r="EF788" s="443"/>
      <c r="EG788" s="13"/>
      <c r="EH788" s="442"/>
      <c r="EM788" s="443"/>
      <c r="EN788" s="443"/>
      <c r="EO788" s="13"/>
      <c r="EP788" s="442"/>
      <c r="EU788" s="443"/>
      <c r="EV788" s="443"/>
      <c r="EW788" s="13"/>
      <c r="EX788" s="442"/>
      <c r="FC788" s="443"/>
      <c r="FD788" s="443"/>
      <c r="FE788" s="13"/>
      <c r="FF788" s="442"/>
      <c r="FK788" s="443"/>
      <c r="FL788" s="443"/>
      <c r="FM788" s="13"/>
      <c r="FN788" s="442"/>
    </row>
    <row r="789" spans="2:170" ht="13">
      <c r="B789" s="442"/>
      <c r="G789" s="443"/>
      <c r="H789" s="443"/>
      <c r="I789" s="13"/>
      <c r="J789" s="442"/>
      <c r="O789" s="443"/>
      <c r="P789" s="443"/>
      <c r="Q789" s="13"/>
      <c r="R789" s="442"/>
      <c r="W789" s="443"/>
      <c r="X789" s="443"/>
      <c r="Y789" s="13"/>
      <c r="Z789" s="442"/>
      <c r="AE789" s="443"/>
      <c r="AF789" s="443"/>
      <c r="AG789" s="13"/>
      <c r="AH789" s="442"/>
      <c r="AM789" s="443"/>
      <c r="AN789" s="443"/>
      <c r="AO789" s="13"/>
      <c r="AP789" s="442"/>
      <c r="AU789" s="443"/>
      <c r="AV789" s="443"/>
      <c r="AW789" s="13"/>
      <c r="AX789" s="442"/>
      <c r="BC789" s="443"/>
      <c r="BD789" s="443"/>
      <c r="BE789" s="13"/>
      <c r="BF789" s="442"/>
      <c r="BK789" s="443"/>
      <c r="BL789" s="443"/>
      <c r="BM789" s="13"/>
      <c r="BN789" s="442"/>
      <c r="BS789" s="443"/>
      <c r="BT789" s="443"/>
      <c r="BU789" s="13"/>
      <c r="BV789" s="442"/>
      <c r="CA789" s="443"/>
      <c r="CB789" s="443"/>
      <c r="CC789" s="13"/>
      <c r="CD789" s="442"/>
      <c r="CI789" s="443"/>
      <c r="CJ789" s="443"/>
      <c r="CK789" s="13"/>
      <c r="CL789" s="442"/>
      <c r="CQ789" s="443"/>
      <c r="CR789" s="443"/>
      <c r="CS789" s="13"/>
      <c r="CT789" s="442"/>
      <c r="CY789" s="443"/>
      <c r="CZ789" s="443"/>
      <c r="DA789" s="13"/>
      <c r="DB789" s="442"/>
      <c r="DG789" s="443"/>
      <c r="DH789" s="443"/>
      <c r="DI789" s="13"/>
      <c r="DJ789" s="442"/>
      <c r="DO789" s="443"/>
      <c r="DP789" s="443"/>
      <c r="DQ789" s="13"/>
      <c r="DR789" s="442"/>
      <c r="DW789" s="443"/>
      <c r="DX789" s="443"/>
      <c r="DY789" s="13"/>
      <c r="DZ789" s="442"/>
      <c r="EE789" s="443"/>
      <c r="EF789" s="443"/>
      <c r="EG789" s="13"/>
      <c r="EH789" s="442"/>
      <c r="EM789" s="443"/>
      <c r="EN789" s="443"/>
      <c r="EO789" s="13"/>
      <c r="EP789" s="442"/>
      <c r="EU789" s="443"/>
      <c r="EV789" s="443"/>
      <c r="EW789" s="13"/>
      <c r="EX789" s="442"/>
      <c r="FC789" s="443"/>
      <c r="FD789" s="443"/>
      <c r="FE789" s="13"/>
      <c r="FF789" s="442"/>
      <c r="FK789" s="443"/>
      <c r="FL789" s="443"/>
      <c r="FM789" s="13"/>
      <c r="FN789" s="442"/>
    </row>
    <row r="790" spans="2:170" ht="13">
      <c r="B790" s="442"/>
      <c r="G790" s="443"/>
      <c r="H790" s="443"/>
      <c r="I790" s="13"/>
      <c r="J790" s="442"/>
      <c r="O790" s="443"/>
      <c r="P790" s="443"/>
      <c r="Q790" s="13"/>
      <c r="R790" s="442"/>
      <c r="W790" s="443"/>
      <c r="X790" s="443"/>
      <c r="Y790" s="13"/>
      <c r="Z790" s="442"/>
      <c r="AE790" s="443"/>
      <c r="AF790" s="443"/>
      <c r="AG790" s="13"/>
      <c r="AH790" s="442"/>
      <c r="AM790" s="443"/>
      <c r="AN790" s="443"/>
      <c r="AO790" s="13"/>
      <c r="AP790" s="442"/>
      <c r="AU790" s="443"/>
      <c r="AV790" s="443"/>
      <c r="AW790" s="13"/>
      <c r="AX790" s="442"/>
      <c r="BC790" s="443"/>
      <c r="BD790" s="443"/>
      <c r="BE790" s="13"/>
      <c r="BF790" s="442"/>
      <c r="BK790" s="443"/>
      <c r="BL790" s="443"/>
      <c r="BM790" s="13"/>
      <c r="BN790" s="442"/>
      <c r="BS790" s="443"/>
      <c r="BT790" s="443"/>
      <c r="BU790" s="13"/>
      <c r="BV790" s="442"/>
      <c r="CA790" s="443"/>
      <c r="CB790" s="443"/>
      <c r="CC790" s="13"/>
      <c r="CD790" s="442"/>
      <c r="CI790" s="443"/>
      <c r="CJ790" s="443"/>
      <c r="CK790" s="13"/>
      <c r="CL790" s="442"/>
      <c r="CQ790" s="443"/>
      <c r="CR790" s="443"/>
      <c r="CS790" s="13"/>
      <c r="CT790" s="442"/>
      <c r="CY790" s="443"/>
      <c r="CZ790" s="443"/>
      <c r="DA790" s="13"/>
      <c r="DB790" s="442"/>
      <c r="DG790" s="443"/>
      <c r="DH790" s="443"/>
      <c r="DI790" s="13"/>
      <c r="DJ790" s="442"/>
      <c r="DO790" s="443"/>
      <c r="DP790" s="443"/>
      <c r="DQ790" s="13"/>
      <c r="DR790" s="442"/>
      <c r="DW790" s="443"/>
      <c r="DX790" s="443"/>
      <c r="DY790" s="13"/>
      <c r="DZ790" s="442"/>
      <c r="EE790" s="443"/>
      <c r="EF790" s="443"/>
      <c r="EG790" s="13"/>
      <c r="EH790" s="442"/>
      <c r="EM790" s="443"/>
      <c r="EN790" s="443"/>
      <c r="EO790" s="13"/>
      <c r="EP790" s="442"/>
      <c r="EU790" s="443"/>
      <c r="EV790" s="443"/>
      <c r="EW790" s="13"/>
      <c r="EX790" s="442"/>
      <c r="FC790" s="443"/>
      <c r="FD790" s="443"/>
      <c r="FE790" s="13"/>
      <c r="FF790" s="442"/>
      <c r="FK790" s="443"/>
      <c r="FL790" s="443"/>
      <c r="FM790" s="13"/>
      <c r="FN790" s="442"/>
    </row>
    <row r="791" spans="2:170" ht="13">
      <c r="B791" s="442"/>
      <c r="G791" s="443"/>
      <c r="H791" s="443"/>
      <c r="I791" s="13"/>
      <c r="J791" s="442"/>
      <c r="O791" s="443"/>
      <c r="P791" s="443"/>
      <c r="Q791" s="13"/>
      <c r="R791" s="442"/>
      <c r="W791" s="443"/>
      <c r="X791" s="443"/>
      <c r="Y791" s="13"/>
      <c r="Z791" s="442"/>
      <c r="AE791" s="443"/>
      <c r="AF791" s="443"/>
      <c r="AG791" s="13"/>
      <c r="AH791" s="442"/>
      <c r="AM791" s="443"/>
      <c r="AN791" s="443"/>
      <c r="AO791" s="13"/>
      <c r="AP791" s="442"/>
      <c r="AU791" s="443"/>
      <c r="AV791" s="443"/>
      <c r="AW791" s="13"/>
      <c r="AX791" s="442"/>
      <c r="BC791" s="443"/>
      <c r="BD791" s="443"/>
      <c r="BE791" s="13"/>
      <c r="BF791" s="442"/>
      <c r="BK791" s="443"/>
      <c r="BL791" s="443"/>
      <c r="BM791" s="13"/>
      <c r="BN791" s="442"/>
      <c r="BS791" s="443"/>
      <c r="BT791" s="443"/>
      <c r="BU791" s="13"/>
      <c r="BV791" s="442"/>
      <c r="CA791" s="443"/>
      <c r="CB791" s="443"/>
      <c r="CC791" s="13"/>
      <c r="CD791" s="442"/>
      <c r="CI791" s="443"/>
      <c r="CJ791" s="443"/>
      <c r="CK791" s="13"/>
      <c r="CL791" s="442"/>
      <c r="CQ791" s="443"/>
      <c r="CR791" s="443"/>
      <c r="CS791" s="13"/>
      <c r="CT791" s="442"/>
      <c r="CY791" s="443"/>
      <c r="CZ791" s="443"/>
      <c r="DA791" s="13"/>
      <c r="DB791" s="442"/>
      <c r="DG791" s="443"/>
      <c r="DH791" s="443"/>
      <c r="DI791" s="13"/>
      <c r="DJ791" s="442"/>
      <c r="DO791" s="443"/>
      <c r="DP791" s="443"/>
      <c r="DQ791" s="13"/>
      <c r="DR791" s="442"/>
      <c r="DW791" s="443"/>
      <c r="DX791" s="443"/>
      <c r="DY791" s="13"/>
      <c r="DZ791" s="442"/>
      <c r="EE791" s="443"/>
      <c r="EF791" s="443"/>
      <c r="EG791" s="13"/>
      <c r="EH791" s="442"/>
      <c r="EM791" s="443"/>
      <c r="EN791" s="443"/>
      <c r="EO791" s="13"/>
      <c r="EP791" s="442"/>
      <c r="EU791" s="443"/>
      <c r="EV791" s="443"/>
      <c r="EW791" s="13"/>
      <c r="EX791" s="442"/>
      <c r="FC791" s="443"/>
      <c r="FD791" s="443"/>
      <c r="FE791" s="13"/>
      <c r="FF791" s="442"/>
      <c r="FK791" s="443"/>
      <c r="FL791" s="443"/>
      <c r="FM791" s="13"/>
      <c r="FN791" s="442"/>
    </row>
    <row r="792" spans="2:170" ht="13">
      <c r="B792" s="442"/>
      <c r="G792" s="443"/>
      <c r="H792" s="443"/>
      <c r="I792" s="13"/>
      <c r="J792" s="442"/>
      <c r="O792" s="443"/>
      <c r="P792" s="443"/>
      <c r="Q792" s="13"/>
      <c r="R792" s="442"/>
      <c r="W792" s="443"/>
      <c r="X792" s="443"/>
      <c r="Y792" s="13"/>
      <c r="Z792" s="442"/>
      <c r="AE792" s="443"/>
      <c r="AF792" s="443"/>
      <c r="AG792" s="13"/>
      <c r="AH792" s="442"/>
      <c r="AM792" s="443"/>
      <c r="AN792" s="443"/>
      <c r="AO792" s="13"/>
      <c r="AP792" s="442"/>
      <c r="AU792" s="443"/>
      <c r="AV792" s="443"/>
      <c r="AW792" s="13"/>
      <c r="AX792" s="442"/>
      <c r="BC792" s="443"/>
      <c r="BD792" s="443"/>
      <c r="BE792" s="13"/>
      <c r="BF792" s="442"/>
      <c r="BK792" s="443"/>
      <c r="BL792" s="443"/>
      <c r="BM792" s="13"/>
      <c r="BN792" s="442"/>
      <c r="BS792" s="443"/>
      <c r="BT792" s="443"/>
      <c r="BU792" s="13"/>
      <c r="BV792" s="442"/>
      <c r="CA792" s="443"/>
      <c r="CB792" s="443"/>
      <c r="CC792" s="13"/>
      <c r="CD792" s="442"/>
      <c r="CI792" s="443"/>
      <c r="CJ792" s="443"/>
      <c r="CK792" s="13"/>
      <c r="CL792" s="442"/>
      <c r="CQ792" s="443"/>
      <c r="CR792" s="443"/>
      <c r="CS792" s="13"/>
      <c r="CT792" s="442"/>
      <c r="CY792" s="443"/>
      <c r="CZ792" s="443"/>
      <c r="DA792" s="13"/>
      <c r="DB792" s="442"/>
      <c r="DG792" s="443"/>
      <c r="DH792" s="443"/>
      <c r="DI792" s="13"/>
      <c r="DJ792" s="442"/>
      <c r="DO792" s="443"/>
      <c r="DP792" s="443"/>
      <c r="DQ792" s="13"/>
      <c r="DR792" s="442"/>
      <c r="DW792" s="443"/>
      <c r="DX792" s="443"/>
      <c r="DY792" s="13"/>
      <c r="DZ792" s="442"/>
      <c r="EE792" s="443"/>
      <c r="EF792" s="443"/>
      <c r="EG792" s="13"/>
      <c r="EH792" s="442"/>
      <c r="EM792" s="443"/>
      <c r="EN792" s="443"/>
      <c r="EO792" s="13"/>
      <c r="EP792" s="442"/>
      <c r="EU792" s="443"/>
      <c r="EV792" s="443"/>
      <c r="EW792" s="13"/>
      <c r="EX792" s="442"/>
      <c r="FC792" s="443"/>
      <c r="FD792" s="443"/>
      <c r="FE792" s="13"/>
      <c r="FF792" s="442"/>
      <c r="FK792" s="443"/>
      <c r="FL792" s="443"/>
      <c r="FM792" s="13"/>
      <c r="FN792" s="442"/>
    </row>
    <row r="793" spans="2:170" ht="13">
      <c r="B793" s="442"/>
      <c r="G793" s="443"/>
      <c r="H793" s="443"/>
      <c r="I793" s="13"/>
      <c r="J793" s="442"/>
      <c r="O793" s="443"/>
      <c r="P793" s="443"/>
      <c r="Q793" s="13"/>
      <c r="R793" s="442"/>
      <c r="W793" s="443"/>
      <c r="X793" s="443"/>
      <c r="Y793" s="13"/>
      <c r="Z793" s="442"/>
      <c r="AE793" s="443"/>
      <c r="AF793" s="443"/>
      <c r="AG793" s="13"/>
      <c r="AH793" s="442"/>
      <c r="AM793" s="443"/>
      <c r="AN793" s="443"/>
      <c r="AO793" s="13"/>
      <c r="AP793" s="442"/>
      <c r="AU793" s="443"/>
      <c r="AV793" s="443"/>
      <c r="AW793" s="13"/>
      <c r="AX793" s="442"/>
      <c r="BC793" s="443"/>
      <c r="BD793" s="443"/>
      <c r="BE793" s="13"/>
      <c r="BF793" s="442"/>
      <c r="BK793" s="443"/>
      <c r="BL793" s="443"/>
      <c r="BM793" s="13"/>
      <c r="BN793" s="442"/>
      <c r="BS793" s="443"/>
      <c r="BT793" s="443"/>
      <c r="BU793" s="13"/>
      <c r="BV793" s="442"/>
      <c r="CA793" s="443"/>
      <c r="CB793" s="443"/>
      <c r="CC793" s="13"/>
      <c r="CD793" s="442"/>
      <c r="CI793" s="443"/>
      <c r="CJ793" s="443"/>
      <c r="CK793" s="13"/>
      <c r="CL793" s="442"/>
      <c r="CQ793" s="443"/>
      <c r="CR793" s="443"/>
      <c r="CS793" s="13"/>
      <c r="CT793" s="442"/>
      <c r="CY793" s="443"/>
      <c r="CZ793" s="443"/>
      <c r="DA793" s="13"/>
      <c r="DB793" s="442"/>
      <c r="DG793" s="443"/>
      <c r="DH793" s="443"/>
      <c r="DI793" s="13"/>
      <c r="DJ793" s="442"/>
      <c r="DO793" s="443"/>
      <c r="DP793" s="443"/>
      <c r="DQ793" s="13"/>
      <c r="DR793" s="442"/>
      <c r="DW793" s="443"/>
      <c r="DX793" s="443"/>
      <c r="DY793" s="13"/>
      <c r="DZ793" s="442"/>
      <c r="EE793" s="443"/>
      <c r="EF793" s="443"/>
      <c r="EG793" s="13"/>
      <c r="EH793" s="442"/>
      <c r="EM793" s="443"/>
      <c r="EN793" s="443"/>
      <c r="EO793" s="13"/>
      <c r="EP793" s="442"/>
      <c r="EU793" s="443"/>
      <c r="EV793" s="443"/>
      <c r="EW793" s="13"/>
      <c r="EX793" s="442"/>
      <c r="FC793" s="443"/>
      <c r="FD793" s="443"/>
      <c r="FE793" s="13"/>
      <c r="FF793" s="442"/>
      <c r="FK793" s="443"/>
      <c r="FL793" s="443"/>
      <c r="FM793" s="13"/>
      <c r="FN793" s="442"/>
    </row>
    <row r="794" spans="2:170" ht="13">
      <c r="B794" s="442"/>
      <c r="G794" s="443"/>
      <c r="H794" s="443"/>
      <c r="I794" s="13"/>
      <c r="J794" s="442"/>
      <c r="O794" s="443"/>
      <c r="P794" s="443"/>
      <c r="Q794" s="13"/>
      <c r="R794" s="442"/>
      <c r="W794" s="443"/>
      <c r="X794" s="443"/>
      <c r="Y794" s="13"/>
      <c r="Z794" s="442"/>
      <c r="AE794" s="443"/>
      <c r="AF794" s="443"/>
      <c r="AG794" s="13"/>
      <c r="AH794" s="442"/>
      <c r="AM794" s="443"/>
      <c r="AN794" s="443"/>
      <c r="AO794" s="13"/>
      <c r="AP794" s="442"/>
      <c r="AU794" s="443"/>
      <c r="AV794" s="443"/>
      <c r="AW794" s="13"/>
      <c r="AX794" s="442"/>
      <c r="BC794" s="443"/>
      <c r="BD794" s="443"/>
      <c r="BE794" s="13"/>
      <c r="BF794" s="442"/>
      <c r="BK794" s="443"/>
      <c r="BL794" s="443"/>
      <c r="BM794" s="13"/>
      <c r="BN794" s="442"/>
      <c r="BS794" s="443"/>
      <c r="BT794" s="443"/>
      <c r="BU794" s="13"/>
      <c r="BV794" s="442"/>
      <c r="CA794" s="443"/>
      <c r="CB794" s="443"/>
      <c r="CC794" s="13"/>
      <c r="CD794" s="442"/>
      <c r="CI794" s="443"/>
      <c r="CJ794" s="443"/>
      <c r="CK794" s="13"/>
      <c r="CL794" s="442"/>
      <c r="CQ794" s="443"/>
      <c r="CR794" s="443"/>
      <c r="CS794" s="13"/>
      <c r="CT794" s="442"/>
      <c r="CY794" s="443"/>
      <c r="CZ794" s="443"/>
      <c r="DA794" s="13"/>
      <c r="DB794" s="442"/>
      <c r="DG794" s="443"/>
      <c r="DH794" s="443"/>
      <c r="DI794" s="13"/>
      <c r="DJ794" s="442"/>
      <c r="DO794" s="443"/>
      <c r="DP794" s="443"/>
      <c r="DQ794" s="13"/>
      <c r="DR794" s="442"/>
      <c r="DW794" s="443"/>
      <c r="DX794" s="443"/>
      <c r="DY794" s="13"/>
      <c r="DZ794" s="442"/>
      <c r="EE794" s="443"/>
      <c r="EF794" s="443"/>
      <c r="EG794" s="13"/>
      <c r="EH794" s="442"/>
      <c r="EM794" s="443"/>
      <c r="EN794" s="443"/>
      <c r="EO794" s="13"/>
      <c r="EP794" s="442"/>
      <c r="EU794" s="443"/>
      <c r="EV794" s="443"/>
      <c r="EW794" s="13"/>
      <c r="EX794" s="442"/>
      <c r="FC794" s="443"/>
      <c r="FD794" s="443"/>
      <c r="FE794" s="13"/>
      <c r="FF794" s="442"/>
      <c r="FK794" s="443"/>
      <c r="FL794" s="443"/>
      <c r="FM794" s="13"/>
      <c r="FN794" s="442"/>
    </row>
    <row r="795" spans="2:170" ht="13">
      <c r="B795" s="442"/>
      <c r="G795" s="443"/>
      <c r="H795" s="443"/>
      <c r="I795" s="13"/>
      <c r="J795" s="442"/>
      <c r="O795" s="443"/>
      <c r="P795" s="443"/>
      <c r="Q795" s="13"/>
      <c r="R795" s="442"/>
      <c r="W795" s="443"/>
      <c r="X795" s="443"/>
      <c r="Y795" s="13"/>
      <c r="Z795" s="442"/>
      <c r="AE795" s="443"/>
      <c r="AF795" s="443"/>
      <c r="AG795" s="13"/>
      <c r="AH795" s="442"/>
      <c r="AM795" s="443"/>
      <c r="AN795" s="443"/>
      <c r="AO795" s="13"/>
      <c r="AP795" s="442"/>
      <c r="AU795" s="443"/>
      <c r="AV795" s="443"/>
      <c r="AW795" s="13"/>
      <c r="AX795" s="442"/>
      <c r="BC795" s="443"/>
      <c r="BD795" s="443"/>
      <c r="BE795" s="13"/>
      <c r="BF795" s="442"/>
      <c r="BK795" s="443"/>
      <c r="BL795" s="443"/>
      <c r="BM795" s="13"/>
      <c r="BN795" s="442"/>
      <c r="BS795" s="443"/>
      <c r="BT795" s="443"/>
      <c r="BU795" s="13"/>
      <c r="BV795" s="442"/>
      <c r="CA795" s="443"/>
      <c r="CB795" s="443"/>
      <c r="CC795" s="13"/>
      <c r="CD795" s="442"/>
      <c r="CI795" s="443"/>
      <c r="CJ795" s="443"/>
      <c r="CK795" s="13"/>
      <c r="CL795" s="442"/>
      <c r="CQ795" s="443"/>
      <c r="CR795" s="443"/>
      <c r="CS795" s="13"/>
      <c r="CT795" s="442"/>
      <c r="CY795" s="443"/>
      <c r="CZ795" s="443"/>
      <c r="DA795" s="13"/>
      <c r="DB795" s="442"/>
      <c r="DG795" s="443"/>
      <c r="DH795" s="443"/>
      <c r="DI795" s="13"/>
      <c r="DJ795" s="442"/>
      <c r="DO795" s="443"/>
      <c r="DP795" s="443"/>
      <c r="DQ795" s="13"/>
      <c r="DR795" s="442"/>
      <c r="DW795" s="443"/>
      <c r="DX795" s="443"/>
      <c r="DY795" s="13"/>
      <c r="DZ795" s="442"/>
      <c r="EE795" s="443"/>
      <c r="EF795" s="443"/>
      <c r="EG795" s="13"/>
      <c r="EH795" s="442"/>
      <c r="EM795" s="443"/>
      <c r="EN795" s="443"/>
      <c r="EO795" s="13"/>
      <c r="EP795" s="442"/>
      <c r="EU795" s="443"/>
      <c r="EV795" s="443"/>
      <c r="EW795" s="13"/>
      <c r="EX795" s="442"/>
      <c r="FC795" s="443"/>
      <c r="FD795" s="443"/>
      <c r="FE795" s="13"/>
      <c r="FF795" s="442"/>
      <c r="FK795" s="443"/>
      <c r="FL795" s="443"/>
      <c r="FM795" s="13"/>
      <c r="FN795" s="442"/>
    </row>
    <row r="796" spans="2:170" ht="13">
      <c r="B796" s="442"/>
      <c r="G796" s="443"/>
      <c r="H796" s="443"/>
      <c r="I796" s="13"/>
      <c r="J796" s="442"/>
      <c r="O796" s="443"/>
      <c r="P796" s="443"/>
      <c r="Q796" s="13"/>
      <c r="R796" s="442"/>
      <c r="W796" s="443"/>
      <c r="X796" s="443"/>
      <c r="Y796" s="13"/>
      <c r="Z796" s="442"/>
      <c r="AE796" s="443"/>
      <c r="AF796" s="443"/>
      <c r="AG796" s="13"/>
      <c r="AH796" s="442"/>
      <c r="AM796" s="443"/>
      <c r="AN796" s="443"/>
      <c r="AO796" s="13"/>
      <c r="AP796" s="442"/>
      <c r="AU796" s="443"/>
      <c r="AV796" s="443"/>
      <c r="AW796" s="13"/>
      <c r="AX796" s="442"/>
      <c r="BC796" s="443"/>
      <c r="BD796" s="443"/>
      <c r="BE796" s="13"/>
      <c r="BF796" s="442"/>
      <c r="BK796" s="443"/>
      <c r="BL796" s="443"/>
      <c r="BM796" s="13"/>
      <c r="BN796" s="442"/>
      <c r="BS796" s="443"/>
      <c r="BT796" s="443"/>
      <c r="BU796" s="13"/>
      <c r="BV796" s="442"/>
      <c r="CA796" s="443"/>
      <c r="CB796" s="443"/>
      <c r="CC796" s="13"/>
      <c r="CD796" s="442"/>
      <c r="CI796" s="443"/>
      <c r="CJ796" s="443"/>
      <c r="CK796" s="13"/>
      <c r="CL796" s="442"/>
      <c r="CQ796" s="443"/>
      <c r="CR796" s="443"/>
      <c r="CS796" s="13"/>
      <c r="CT796" s="442"/>
      <c r="CY796" s="443"/>
      <c r="CZ796" s="443"/>
      <c r="DA796" s="13"/>
      <c r="DB796" s="442"/>
      <c r="DG796" s="443"/>
      <c r="DH796" s="443"/>
      <c r="DI796" s="13"/>
      <c r="DJ796" s="442"/>
      <c r="DO796" s="443"/>
      <c r="DP796" s="443"/>
      <c r="DQ796" s="13"/>
      <c r="DR796" s="442"/>
      <c r="DW796" s="443"/>
      <c r="DX796" s="443"/>
      <c r="DY796" s="13"/>
      <c r="DZ796" s="442"/>
      <c r="EE796" s="443"/>
      <c r="EF796" s="443"/>
      <c r="EG796" s="13"/>
      <c r="EH796" s="442"/>
      <c r="EM796" s="443"/>
      <c r="EN796" s="443"/>
      <c r="EO796" s="13"/>
      <c r="EP796" s="442"/>
      <c r="EU796" s="443"/>
      <c r="EV796" s="443"/>
      <c r="EW796" s="13"/>
      <c r="EX796" s="442"/>
      <c r="FC796" s="443"/>
      <c r="FD796" s="443"/>
      <c r="FE796" s="13"/>
      <c r="FF796" s="442"/>
      <c r="FK796" s="443"/>
      <c r="FL796" s="443"/>
      <c r="FM796" s="13"/>
      <c r="FN796" s="442"/>
    </row>
    <row r="797" spans="2:170" ht="13">
      <c r="B797" s="442"/>
      <c r="G797" s="443"/>
      <c r="H797" s="443"/>
      <c r="I797" s="13"/>
      <c r="J797" s="442"/>
      <c r="O797" s="443"/>
      <c r="P797" s="443"/>
      <c r="Q797" s="13"/>
      <c r="R797" s="442"/>
      <c r="W797" s="443"/>
      <c r="X797" s="443"/>
      <c r="Y797" s="13"/>
      <c r="Z797" s="442"/>
      <c r="AE797" s="443"/>
      <c r="AF797" s="443"/>
      <c r="AG797" s="13"/>
      <c r="AH797" s="442"/>
      <c r="AM797" s="443"/>
      <c r="AN797" s="443"/>
      <c r="AO797" s="13"/>
      <c r="AP797" s="442"/>
      <c r="AU797" s="443"/>
      <c r="AV797" s="443"/>
      <c r="AW797" s="13"/>
      <c r="AX797" s="442"/>
      <c r="BC797" s="443"/>
      <c r="BD797" s="443"/>
      <c r="BE797" s="13"/>
      <c r="BF797" s="442"/>
      <c r="BK797" s="443"/>
      <c r="BL797" s="443"/>
      <c r="BM797" s="13"/>
      <c r="BN797" s="442"/>
      <c r="BS797" s="443"/>
      <c r="BT797" s="443"/>
      <c r="BU797" s="13"/>
      <c r="BV797" s="442"/>
      <c r="CA797" s="443"/>
      <c r="CB797" s="443"/>
      <c r="CC797" s="13"/>
      <c r="CD797" s="442"/>
      <c r="CI797" s="443"/>
      <c r="CJ797" s="443"/>
      <c r="CK797" s="13"/>
      <c r="CL797" s="442"/>
      <c r="CQ797" s="443"/>
      <c r="CR797" s="443"/>
      <c r="CS797" s="13"/>
      <c r="CT797" s="442"/>
      <c r="CY797" s="443"/>
      <c r="CZ797" s="443"/>
      <c r="DA797" s="13"/>
      <c r="DB797" s="442"/>
      <c r="DG797" s="443"/>
      <c r="DH797" s="443"/>
      <c r="DI797" s="13"/>
      <c r="DJ797" s="442"/>
      <c r="DO797" s="443"/>
      <c r="DP797" s="443"/>
      <c r="DQ797" s="13"/>
      <c r="DR797" s="442"/>
      <c r="DW797" s="443"/>
      <c r="DX797" s="443"/>
      <c r="DY797" s="13"/>
      <c r="DZ797" s="442"/>
      <c r="EE797" s="443"/>
      <c r="EF797" s="443"/>
      <c r="EG797" s="13"/>
      <c r="EH797" s="442"/>
      <c r="EM797" s="443"/>
      <c r="EN797" s="443"/>
      <c r="EO797" s="13"/>
      <c r="EP797" s="442"/>
      <c r="EU797" s="443"/>
      <c r="EV797" s="443"/>
      <c r="EW797" s="13"/>
      <c r="EX797" s="442"/>
      <c r="FC797" s="443"/>
      <c r="FD797" s="443"/>
      <c r="FE797" s="13"/>
      <c r="FF797" s="442"/>
      <c r="FK797" s="443"/>
      <c r="FL797" s="443"/>
      <c r="FM797" s="13"/>
      <c r="FN797" s="442"/>
    </row>
    <row r="798" spans="2:170" ht="13">
      <c r="B798" s="442"/>
      <c r="G798" s="443"/>
      <c r="H798" s="443"/>
      <c r="I798" s="13"/>
      <c r="J798" s="442"/>
      <c r="O798" s="443"/>
      <c r="P798" s="443"/>
      <c r="Q798" s="13"/>
      <c r="R798" s="442"/>
      <c r="W798" s="443"/>
      <c r="X798" s="443"/>
      <c r="Y798" s="13"/>
      <c r="Z798" s="442"/>
      <c r="AE798" s="443"/>
      <c r="AF798" s="443"/>
      <c r="AG798" s="13"/>
      <c r="AH798" s="442"/>
      <c r="AM798" s="443"/>
      <c r="AN798" s="443"/>
      <c r="AO798" s="13"/>
      <c r="AP798" s="442"/>
      <c r="AU798" s="443"/>
      <c r="AV798" s="443"/>
      <c r="AW798" s="13"/>
      <c r="AX798" s="442"/>
      <c r="BC798" s="443"/>
      <c r="BD798" s="443"/>
      <c r="BE798" s="13"/>
      <c r="BF798" s="442"/>
      <c r="BK798" s="443"/>
      <c r="BL798" s="443"/>
      <c r="BM798" s="13"/>
      <c r="BN798" s="442"/>
      <c r="BS798" s="443"/>
      <c r="BT798" s="443"/>
      <c r="BU798" s="13"/>
      <c r="BV798" s="442"/>
      <c r="CA798" s="443"/>
      <c r="CB798" s="443"/>
      <c r="CC798" s="13"/>
      <c r="CD798" s="442"/>
      <c r="CI798" s="443"/>
      <c r="CJ798" s="443"/>
      <c r="CK798" s="13"/>
      <c r="CL798" s="442"/>
      <c r="CQ798" s="443"/>
      <c r="CR798" s="443"/>
      <c r="CS798" s="13"/>
      <c r="CT798" s="442"/>
      <c r="CY798" s="443"/>
      <c r="CZ798" s="443"/>
      <c r="DA798" s="13"/>
      <c r="DB798" s="442"/>
      <c r="DG798" s="443"/>
      <c r="DH798" s="443"/>
      <c r="DI798" s="13"/>
      <c r="DJ798" s="442"/>
      <c r="DO798" s="443"/>
      <c r="DP798" s="443"/>
      <c r="DQ798" s="13"/>
      <c r="DR798" s="442"/>
      <c r="DW798" s="443"/>
      <c r="DX798" s="443"/>
      <c r="DY798" s="13"/>
      <c r="DZ798" s="442"/>
      <c r="EE798" s="443"/>
      <c r="EF798" s="443"/>
      <c r="EG798" s="13"/>
      <c r="EH798" s="442"/>
      <c r="EM798" s="443"/>
      <c r="EN798" s="443"/>
      <c r="EO798" s="13"/>
      <c r="EP798" s="442"/>
      <c r="EU798" s="443"/>
      <c r="EV798" s="443"/>
      <c r="EW798" s="13"/>
      <c r="EX798" s="442"/>
      <c r="FC798" s="443"/>
      <c r="FD798" s="443"/>
      <c r="FE798" s="13"/>
      <c r="FF798" s="442"/>
      <c r="FK798" s="443"/>
      <c r="FL798" s="443"/>
      <c r="FM798" s="13"/>
      <c r="FN798" s="442"/>
    </row>
    <row r="799" spans="2:170" ht="13">
      <c r="B799" s="442"/>
      <c r="G799" s="443"/>
      <c r="H799" s="443"/>
      <c r="I799" s="13"/>
      <c r="J799" s="442"/>
      <c r="O799" s="443"/>
      <c r="P799" s="443"/>
      <c r="Q799" s="13"/>
      <c r="R799" s="442"/>
      <c r="W799" s="443"/>
      <c r="X799" s="443"/>
      <c r="Y799" s="13"/>
      <c r="Z799" s="442"/>
      <c r="AE799" s="443"/>
      <c r="AF799" s="443"/>
      <c r="AG799" s="13"/>
      <c r="AH799" s="442"/>
      <c r="AM799" s="443"/>
      <c r="AN799" s="443"/>
      <c r="AO799" s="13"/>
      <c r="AP799" s="442"/>
      <c r="AU799" s="443"/>
      <c r="AV799" s="443"/>
      <c r="AW799" s="13"/>
      <c r="AX799" s="442"/>
      <c r="BC799" s="443"/>
      <c r="BD799" s="443"/>
      <c r="BE799" s="13"/>
      <c r="BF799" s="442"/>
      <c r="BK799" s="443"/>
      <c r="BL799" s="443"/>
      <c r="BM799" s="13"/>
      <c r="BN799" s="442"/>
      <c r="BS799" s="443"/>
      <c r="BT799" s="443"/>
      <c r="BU799" s="13"/>
      <c r="BV799" s="442"/>
      <c r="CA799" s="443"/>
      <c r="CB799" s="443"/>
      <c r="CC799" s="13"/>
      <c r="CD799" s="442"/>
      <c r="CI799" s="443"/>
      <c r="CJ799" s="443"/>
      <c r="CK799" s="13"/>
      <c r="CL799" s="442"/>
      <c r="CQ799" s="443"/>
      <c r="CR799" s="443"/>
      <c r="CS799" s="13"/>
      <c r="CT799" s="442"/>
      <c r="CY799" s="443"/>
      <c r="CZ799" s="443"/>
      <c r="DA799" s="13"/>
      <c r="DB799" s="442"/>
      <c r="DG799" s="443"/>
      <c r="DH799" s="443"/>
      <c r="DI799" s="13"/>
      <c r="DJ799" s="442"/>
      <c r="DO799" s="443"/>
      <c r="DP799" s="443"/>
      <c r="DQ799" s="13"/>
      <c r="DR799" s="442"/>
      <c r="DW799" s="443"/>
      <c r="DX799" s="443"/>
      <c r="DY799" s="13"/>
      <c r="DZ799" s="442"/>
      <c r="EE799" s="443"/>
      <c r="EF799" s="443"/>
      <c r="EG799" s="13"/>
      <c r="EH799" s="442"/>
      <c r="EM799" s="443"/>
      <c r="EN799" s="443"/>
      <c r="EO799" s="13"/>
      <c r="EP799" s="442"/>
      <c r="EU799" s="443"/>
      <c r="EV799" s="443"/>
      <c r="EW799" s="13"/>
      <c r="EX799" s="442"/>
      <c r="FC799" s="443"/>
      <c r="FD799" s="443"/>
      <c r="FE799" s="13"/>
      <c r="FF799" s="442"/>
      <c r="FK799" s="443"/>
      <c r="FL799" s="443"/>
      <c r="FM799" s="13"/>
      <c r="FN799" s="442"/>
    </row>
    <row r="800" spans="2:170" ht="13">
      <c r="B800" s="442"/>
      <c r="G800" s="443"/>
      <c r="H800" s="443"/>
      <c r="I800" s="13"/>
      <c r="J800" s="442"/>
      <c r="O800" s="443"/>
      <c r="P800" s="443"/>
      <c r="Q800" s="13"/>
      <c r="R800" s="442"/>
      <c r="W800" s="443"/>
      <c r="X800" s="443"/>
      <c r="Y800" s="13"/>
      <c r="Z800" s="442"/>
      <c r="AE800" s="443"/>
      <c r="AF800" s="443"/>
      <c r="AG800" s="13"/>
      <c r="AH800" s="442"/>
      <c r="AM800" s="443"/>
      <c r="AN800" s="443"/>
      <c r="AO800" s="13"/>
      <c r="AP800" s="442"/>
      <c r="AU800" s="443"/>
      <c r="AV800" s="443"/>
      <c r="AW800" s="13"/>
      <c r="AX800" s="442"/>
      <c r="BC800" s="443"/>
      <c r="BD800" s="443"/>
      <c r="BE800" s="13"/>
      <c r="BF800" s="442"/>
      <c r="BK800" s="443"/>
      <c r="BL800" s="443"/>
      <c r="BM800" s="13"/>
      <c r="BN800" s="442"/>
      <c r="BS800" s="443"/>
      <c r="BT800" s="443"/>
      <c r="BU800" s="13"/>
      <c r="BV800" s="442"/>
      <c r="CA800" s="443"/>
      <c r="CB800" s="443"/>
      <c r="CC800" s="13"/>
      <c r="CD800" s="442"/>
      <c r="CI800" s="443"/>
      <c r="CJ800" s="443"/>
      <c r="CK800" s="13"/>
      <c r="CL800" s="442"/>
      <c r="CQ800" s="443"/>
      <c r="CR800" s="443"/>
      <c r="CS800" s="13"/>
      <c r="CT800" s="442"/>
      <c r="CY800" s="443"/>
      <c r="CZ800" s="443"/>
      <c r="DA800" s="13"/>
      <c r="DB800" s="442"/>
      <c r="DG800" s="443"/>
      <c r="DH800" s="443"/>
      <c r="DI800" s="13"/>
      <c r="DJ800" s="442"/>
      <c r="DO800" s="443"/>
      <c r="DP800" s="443"/>
      <c r="DQ800" s="13"/>
      <c r="DR800" s="442"/>
      <c r="DW800" s="443"/>
      <c r="DX800" s="443"/>
      <c r="DY800" s="13"/>
      <c r="DZ800" s="442"/>
      <c r="EE800" s="443"/>
      <c r="EF800" s="443"/>
      <c r="EG800" s="13"/>
      <c r="EH800" s="442"/>
      <c r="EM800" s="443"/>
      <c r="EN800" s="443"/>
      <c r="EO800" s="13"/>
      <c r="EP800" s="442"/>
      <c r="EU800" s="443"/>
      <c r="EV800" s="443"/>
      <c r="EW800" s="13"/>
      <c r="EX800" s="442"/>
      <c r="FC800" s="443"/>
      <c r="FD800" s="443"/>
      <c r="FE800" s="13"/>
      <c r="FF800" s="442"/>
      <c r="FK800" s="443"/>
      <c r="FL800" s="443"/>
      <c r="FM800" s="13"/>
      <c r="FN800" s="442"/>
    </row>
    <row r="801" spans="2:170" ht="13">
      <c r="B801" s="442"/>
      <c r="G801" s="443"/>
      <c r="H801" s="443"/>
      <c r="I801" s="13"/>
      <c r="J801" s="442"/>
      <c r="O801" s="443"/>
      <c r="P801" s="443"/>
      <c r="Q801" s="13"/>
      <c r="R801" s="442"/>
      <c r="W801" s="443"/>
      <c r="X801" s="443"/>
      <c r="Y801" s="13"/>
      <c r="Z801" s="442"/>
      <c r="AE801" s="443"/>
      <c r="AF801" s="443"/>
      <c r="AG801" s="13"/>
      <c r="AH801" s="442"/>
      <c r="AM801" s="443"/>
      <c r="AN801" s="443"/>
      <c r="AO801" s="13"/>
      <c r="AP801" s="442"/>
      <c r="AU801" s="443"/>
      <c r="AV801" s="443"/>
      <c r="AW801" s="13"/>
      <c r="AX801" s="442"/>
      <c r="BC801" s="443"/>
      <c r="BD801" s="443"/>
      <c r="BE801" s="13"/>
      <c r="BF801" s="442"/>
      <c r="BK801" s="443"/>
      <c r="BL801" s="443"/>
      <c r="BM801" s="13"/>
      <c r="BN801" s="442"/>
      <c r="BS801" s="443"/>
      <c r="BT801" s="443"/>
      <c r="BU801" s="13"/>
      <c r="BV801" s="442"/>
      <c r="CA801" s="443"/>
      <c r="CB801" s="443"/>
      <c r="CC801" s="13"/>
      <c r="CD801" s="442"/>
      <c r="CI801" s="443"/>
      <c r="CJ801" s="443"/>
      <c r="CK801" s="13"/>
      <c r="CL801" s="442"/>
      <c r="CQ801" s="443"/>
      <c r="CR801" s="443"/>
      <c r="CS801" s="13"/>
      <c r="CT801" s="442"/>
      <c r="CY801" s="443"/>
      <c r="CZ801" s="443"/>
      <c r="DA801" s="13"/>
      <c r="DB801" s="442"/>
      <c r="DG801" s="443"/>
      <c r="DH801" s="443"/>
      <c r="DI801" s="13"/>
      <c r="DJ801" s="442"/>
      <c r="DO801" s="443"/>
      <c r="DP801" s="443"/>
      <c r="DQ801" s="13"/>
      <c r="DR801" s="442"/>
      <c r="DW801" s="443"/>
      <c r="DX801" s="443"/>
      <c r="DY801" s="13"/>
      <c r="DZ801" s="442"/>
      <c r="EE801" s="443"/>
      <c r="EF801" s="443"/>
      <c r="EG801" s="13"/>
      <c r="EH801" s="442"/>
      <c r="EM801" s="443"/>
      <c r="EN801" s="443"/>
      <c r="EO801" s="13"/>
      <c r="EP801" s="442"/>
      <c r="EU801" s="443"/>
      <c r="EV801" s="443"/>
      <c r="EW801" s="13"/>
      <c r="EX801" s="442"/>
      <c r="FC801" s="443"/>
      <c r="FD801" s="443"/>
      <c r="FE801" s="13"/>
      <c r="FF801" s="442"/>
      <c r="FK801" s="443"/>
      <c r="FL801" s="443"/>
      <c r="FM801" s="13"/>
      <c r="FN801" s="442"/>
    </row>
    <row r="802" spans="2:170" ht="13">
      <c r="B802" s="442"/>
      <c r="G802" s="443"/>
      <c r="H802" s="443"/>
      <c r="I802" s="13"/>
      <c r="J802" s="442"/>
      <c r="O802" s="443"/>
      <c r="P802" s="443"/>
      <c r="Q802" s="13"/>
      <c r="R802" s="442"/>
      <c r="W802" s="443"/>
      <c r="X802" s="443"/>
      <c r="Y802" s="13"/>
      <c r="Z802" s="442"/>
      <c r="AE802" s="443"/>
      <c r="AF802" s="443"/>
      <c r="AG802" s="13"/>
      <c r="AH802" s="442"/>
      <c r="AM802" s="443"/>
      <c r="AN802" s="443"/>
      <c r="AO802" s="13"/>
      <c r="AP802" s="442"/>
      <c r="AU802" s="443"/>
      <c r="AV802" s="443"/>
      <c r="AW802" s="13"/>
      <c r="AX802" s="442"/>
      <c r="BC802" s="443"/>
      <c r="BD802" s="443"/>
      <c r="BE802" s="13"/>
      <c r="BF802" s="442"/>
      <c r="BK802" s="443"/>
      <c r="BL802" s="443"/>
      <c r="BM802" s="13"/>
      <c r="BN802" s="442"/>
      <c r="BS802" s="443"/>
      <c r="BT802" s="443"/>
      <c r="BU802" s="13"/>
      <c r="BV802" s="442"/>
      <c r="CA802" s="443"/>
      <c r="CB802" s="443"/>
      <c r="CC802" s="13"/>
      <c r="CD802" s="442"/>
      <c r="CI802" s="443"/>
      <c r="CJ802" s="443"/>
      <c r="CK802" s="13"/>
      <c r="CL802" s="442"/>
      <c r="CQ802" s="443"/>
      <c r="CR802" s="443"/>
      <c r="CS802" s="13"/>
      <c r="CT802" s="442"/>
      <c r="CY802" s="443"/>
      <c r="CZ802" s="443"/>
      <c r="DA802" s="13"/>
      <c r="DB802" s="442"/>
      <c r="DG802" s="443"/>
      <c r="DH802" s="443"/>
      <c r="DI802" s="13"/>
      <c r="DJ802" s="442"/>
      <c r="DO802" s="443"/>
      <c r="DP802" s="443"/>
      <c r="DQ802" s="13"/>
      <c r="DR802" s="442"/>
      <c r="DW802" s="443"/>
      <c r="DX802" s="443"/>
      <c r="DY802" s="13"/>
      <c r="DZ802" s="442"/>
      <c r="EE802" s="443"/>
      <c r="EF802" s="443"/>
      <c r="EG802" s="13"/>
      <c r="EH802" s="442"/>
      <c r="EM802" s="443"/>
      <c r="EN802" s="443"/>
      <c r="EO802" s="13"/>
      <c r="EP802" s="442"/>
      <c r="EU802" s="443"/>
      <c r="EV802" s="443"/>
      <c r="EW802" s="13"/>
      <c r="EX802" s="442"/>
      <c r="FC802" s="443"/>
      <c r="FD802" s="443"/>
      <c r="FE802" s="13"/>
      <c r="FF802" s="442"/>
      <c r="FK802" s="443"/>
      <c r="FL802" s="443"/>
      <c r="FM802" s="13"/>
      <c r="FN802" s="442"/>
    </row>
    <row r="803" spans="2:170" ht="13">
      <c r="B803" s="442"/>
      <c r="G803" s="443"/>
      <c r="H803" s="443"/>
      <c r="I803" s="13"/>
      <c r="J803" s="442"/>
      <c r="O803" s="443"/>
      <c r="P803" s="443"/>
      <c r="Q803" s="13"/>
      <c r="R803" s="442"/>
      <c r="W803" s="443"/>
      <c r="X803" s="443"/>
      <c r="Y803" s="13"/>
      <c r="Z803" s="442"/>
      <c r="AE803" s="443"/>
      <c r="AF803" s="443"/>
      <c r="AG803" s="13"/>
      <c r="AH803" s="442"/>
      <c r="AM803" s="443"/>
      <c r="AN803" s="443"/>
      <c r="AO803" s="13"/>
      <c r="AP803" s="442"/>
      <c r="AU803" s="443"/>
      <c r="AV803" s="443"/>
      <c r="AW803" s="13"/>
      <c r="AX803" s="442"/>
      <c r="BC803" s="443"/>
      <c r="BD803" s="443"/>
      <c r="BE803" s="13"/>
      <c r="BF803" s="442"/>
      <c r="BK803" s="443"/>
      <c r="BL803" s="443"/>
      <c r="BM803" s="13"/>
      <c r="BN803" s="442"/>
      <c r="BS803" s="443"/>
      <c r="BT803" s="443"/>
      <c r="BU803" s="13"/>
      <c r="BV803" s="442"/>
      <c r="CA803" s="443"/>
      <c r="CB803" s="443"/>
      <c r="CC803" s="13"/>
      <c r="CD803" s="442"/>
      <c r="CI803" s="443"/>
      <c r="CJ803" s="443"/>
      <c r="CK803" s="13"/>
      <c r="CL803" s="442"/>
      <c r="CQ803" s="443"/>
      <c r="CR803" s="443"/>
      <c r="CS803" s="13"/>
      <c r="CT803" s="442"/>
      <c r="CY803" s="443"/>
      <c r="CZ803" s="443"/>
      <c r="DA803" s="13"/>
      <c r="DB803" s="442"/>
      <c r="DG803" s="443"/>
      <c r="DH803" s="443"/>
      <c r="DI803" s="13"/>
      <c r="DJ803" s="442"/>
      <c r="DO803" s="443"/>
      <c r="DP803" s="443"/>
      <c r="DQ803" s="13"/>
      <c r="DR803" s="442"/>
      <c r="DW803" s="443"/>
      <c r="DX803" s="443"/>
      <c r="DY803" s="13"/>
      <c r="DZ803" s="442"/>
      <c r="EE803" s="443"/>
      <c r="EF803" s="443"/>
      <c r="EG803" s="13"/>
      <c r="EH803" s="442"/>
      <c r="EM803" s="443"/>
      <c r="EN803" s="443"/>
      <c r="EO803" s="13"/>
      <c r="EP803" s="442"/>
      <c r="EU803" s="443"/>
      <c r="EV803" s="443"/>
      <c r="EW803" s="13"/>
      <c r="EX803" s="442"/>
      <c r="FC803" s="443"/>
      <c r="FD803" s="443"/>
      <c r="FE803" s="13"/>
      <c r="FF803" s="442"/>
      <c r="FK803" s="443"/>
      <c r="FL803" s="443"/>
      <c r="FM803" s="13"/>
      <c r="FN803" s="442"/>
    </row>
    <row r="804" spans="2:170" ht="13">
      <c r="B804" s="442"/>
      <c r="G804" s="443"/>
      <c r="H804" s="443"/>
      <c r="I804" s="13"/>
      <c r="J804" s="442"/>
      <c r="O804" s="443"/>
      <c r="P804" s="443"/>
      <c r="Q804" s="13"/>
      <c r="R804" s="442"/>
      <c r="W804" s="443"/>
      <c r="X804" s="443"/>
      <c r="Y804" s="13"/>
      <c r="Z804" s="442"/>
      <c r="AE804" s="443"/>
      <c r="AF804" s="443"/>
      <c r="AG804" s="13"/>
      <c r="AH804" s="442"/>
      <c r="AM804" s="443"/>
      <c r="AN804" s="443"/>
      <c r="AO804" s="13"/>
      <c r="AP804" s="442"/>
      <c r="AU804" s="443"/>
      <c r="AV804" s="443"/>
      <c r="AW804" s="13"/>
      <c r="AX804" s="442"/>
      <c r="BC804" s="443"/>
      <c r="BD804" s="443"/>
      <c r="BE804" s="13"/>
      <c r="BF804" s="442"/>
      <c r="BK804" s="443"/>
      <c r="BL804" s="443"/>
      <c r="BM804" s="13"/>
      <c r="BN804" s="442"/>
      <c r="BS804" s="443"/>
      <c r="BT804" s="443"/>
      <c r="BU804" s="13"/>
      <c r="BV804" s="442"/>
      <c r="CA804" s="443"/>
      <c r="CB804" s="443"/>
      <c r="CC804" s="13"/>
      <c r="CD804" s="442"/>
      <c r="CI804" s="443"/>
      <c r="CJ804" s="443"/>
      <c r="CK804" s="13"/>
      <c r="CL804" s="442"/>
      <c r="CQ804" s="443"/>
      <c r="CR804" s="443"/>
      <c r="CS804" s="13"/>
      <c r="CT804" s="442"/>
      <c r="CY804" s="443"/>
      <c r="CZ804" s="443"/>
      <c r="DA804" s="13"/>
      <c r="DB804" s="442"/>
      <c r="DG804" s="443"/>
      <c r="DH804" s="443"/>
      <c r="DI804" s="13"/>
      <c r="DJ804" s="442"/>
      <c r="DO804" s="443"/>
      <c r="DP804" s="443"/>
      <c r="DQ804" s="13"/>
      <c r="DR804" s="442"/>
      <c r="DW804" s="443"/>
      <c r="DX804" s="443"/>
      <c r="DY804" s="13"/>
      <c r="DZ804" s="442"/>
      <c r="EE804" s="443"/>
      <c r="EF804" s="443"/>
      <c r="EG804" s="13"/>
      <c r="EH804" s="442"/>
      <c r="EM804" s="443"/>
      <c r="EN804" s="443"/>
      <c r="EO804" s="13"/>
      <c r="EP804" s="442"/>
      <c r="EU804" s="443"/>
      <c r="EV804" s="443"/>
      <c r="EW804" s="13"/>
      <c r="EX804" s="442"/>
      <c r="FC804" s="443"/>
      <c r="FD804" s="443"/>
      <c r="FE804" s="13"/>
      <c r="FF804" s="442"/>
      <c r="FK804" s="443"/>
      <c r="FL804" s="443"/>
      <c r="FM804" s="13"/>
      <c r="FN804" s="442"/>
    </row>
    <row r="805" spans="2:170" ht="13">
      <c r="B805" s="442"/>
      <c r="G805" s="443"/>
      <c r="H805" s="443"/>
      <c r="I805" s="13"/>
      <c r="J805" s="442"/>
      <c r="O805" s="443"/>
      <c r="P805" s="443"/>
      <c r="Q805" s="13"/>
      <c r="R805" s="442"/>
      <c r="W805" s="443"/>
      <c r="X805" s="443"/>
      <c r="Y805" s="13"/>
      <c r="Z805" s="442"/>
      <c r="AE805" s="443"/>
      <c r="AF805" s="443"/>
      <c r="AG805" s="13"/>
      <c r="AH805" s="442"/>
      <c r="AM805" s="443"/>
      <c r="AN805" s="443"/>
      <c r="AO805" s="13"/>
      <c r="AP805" s="442"/>
      <c r="AU805" s="443"/>
      <c r="AV805" s="443"/>
      <c r="AW805" s="13"/>
      <c r="AX805" s="442"/>
      <c r="BC805" s="443"/>
      <c r="BD805" s="443"/>
      <c r="BE805" s="13"/>
      <c r="BF805" s="442"/>
      <c r="BK805" s="443"/>
      <c r="BL805" s="443"/>
      <c r="BM805" s="13"/>
      <c r="BN805" s="442"/>
      <c r="BS805" s="443"/>
      <c r="BT805" s="443"/>
      <c r="BU805" s="13"/>
      <c r="BV805" s="442"/>
      <c r="CA805" s="443"/>
      <c r="CB805" s="443"/>
      <c r="CC805" s="13"/>
      <c r="CD805" s="442"/>
      <c r="CI805" s="443"/>
      <c r="CJ805" s="443"/>
      <c r="CK805" s="13"/>
      <c r="CL805" s="442"/>
      <c r="CQ805" s="443"/>
      <c r="CR805" s="443"/>
      <c r="CS805" s="13"/>
      <c r="CT805" s="442"/>
      <c r="CY805" s="443"/>
      <c r="CZ805" s="443"/>
      <c r="DA805" s="13"/>
      <c r="DB805" s="442"/>
      <c r="DG805" s="443"/>
      <c r="DH805" s="443"/>
      <c r="DI805" s="13"/>
      <c r="DJ805" s="442"/>
      <c r="DO805" s="443"/>
      <c r="DP805" s="443"/>
      <c r="DQ805" s="13"/>
      <c r="DR805" s="442"/>
      <c r="DW805" s="443"/>
      <c r="DX805" s="443"/>
      <c r="DY805" s="13"/>
      <c r="DZ805" s="442"/>
      <c r="EE805" s="443"/>
      <c r="EF805" s="443"/>
      <c r="EG805" s="13"/>
      <c r="EH805" s="442"/>
      <c r="EM805" s="443"/>
      <c r="EN805" s="443"/>
      <c r="EO805" s="13"/>
      <c r="EP805" s="442"/>
      <c r="EU805" s="443"/>
      <c r="EV805" s="443"/>
      <c r="EW805" s="13"/>
      <c r="EX805" s="442"/>
      <c r="FC805" s="443"/>
      <c r="FD805" s="443"/>
      <c r="FE805" s="13"/>
      <c r="FF805" s="442"/>
      <c r="FK805" s="443"/>
      <c r="FL805" s="443"/>
      <c r="FM805" s="13"/>
      <c r="FN805" s="442"/>
    </row>
    <row r="806" spans="2:170" ht="13">
      <c r="B806" s="442"/>
      <c r="G806" s="443"/>
      <c r="H806" s="443"/>
      <c r="I806" s="13"/>
      <c r="J806" s="442"/>
      <c r="O806" s="443"/>
      <c r="P806" s="443"/>
      <c r="Q806" s="13"/>
      <c r="R806" s="442"/>
      <c r="W806" s="443"/>
      <c r="X806" s="443"/>
      <c r="Y806" s="13"/>
      <c r="Z806" s="442"/>
      <c r="AE806" s="443"/>
      <c r="AF806" s="443"/>
      <c r="AG806" s="13"/>
      <c r="AH806" s="442"/>
      <c r="AM806" s="443"/>
      <c r="AN806" s="443"/>
      <c r="AO806" s="13"/>
      <c r="AP806" s="442"/>
      <c r="AU806" s="443"/>
      <c r="AV806" s="443"/>
      <c r="AW806" s="13"/>
      <c r="AX806" s="442"/>
      <c r="BC806" s="443"/>
      <c r="BD806" s="443"/>
      <c r="BE806" s="13"/>
      <c r="BF806" s="442"/>
      <c r="BK806" s="443"/>
      <c r="BL806" s="443"/>
      <c r="BM806" s="13"/>
      <c r="BN806" s="442"/>
      <c r="BS806" s="443"/>
      <c r="BT806" s="443"/>
      <c r="BU806" s="13"/>
      <c r="BV806" s="442"/>
      <c r="CA806" s="443"/>
      <c r="CB806" s="443"/>
      <c r="CC806" s="13"/>
      <c r="CD806" s="442"/>
      <c r="CI806" s="443"/>
      <c r="CJ806" s="443"/>
      <c r="CK806" s="13"/>
      <c r="CL806" s="442"/>
      <c r="CQ806" s="443"/>
      <c r="CR806" s="443"/>
      <c r="CS806" s="13"/>
      <c r="CT806" s="442"/>
      <c r="CY806" s="443"/>
      <c r="CZ806" s="443"/>
      <c r="DA806" s="13"/>
      <c r="DB806" s="442"/>
      <c r="DG806" s="443"/>
      <c r="DH806" s="443"/>
      <c r="DI806" s="13"/>
      <c r="DJ806" s="442"/>
      <c r="DO806" s="443"/>
      <c r="DP806" s="443"/>
      <c r="DQ806" s="13"/>
      <c r="DR806" s="442"/>
      <c r="DW806" s="443"/>
      <c r="DX806" s="443"/>
      <c r="DY806" s="13"/>
      <c r="DZ806" s="442"/>
      <c r="EE806" s="443"/>
      <c r="EF806" s="443"/>
      <c r="EG806" s="13"/>
      <c r="EH806" s="442"/>
      <c r="EM806" s="443"/>
      <c r="EN806" s="443"/>
      <c r="EO806" s="13"/>
      <c r="EP806" s="442"/>
      <c r="EU806" s="443"/>
      <c r="EV806" s="443"/>
      <c r="EW806" s="13"/>
      <c r="EX806" s="442"/>
      <c r="FC806" s="443"/>
      <c r="FD806" s="443"/>
      <c r="FE806" s="13"/>
      <c r="FF806" s="442"/>
      <c r="FK806" s="443"/>
      <c r="FL806" s="443"/>
      <c r="FM806" s="13"/>
      <c r="FN806" s="442"/>
    </row>
    <row r="807" spans="2:170" ht="13">
      <c r="B807" s="442"/>
      <c r="G807" s="443"/>
      <c r="H807" s="443"/>
      <c r="I807" s="13"/>
      <c r="J807" s="442"/>
      <c r="O807" s="443"/>
      <c r="P807" s="443"/>
      <c r="Q807" s="13"/>
      <c r="R807" s="442"/>
      <c r="W807" s="443"/>
      <c r="X807" s="443"/>
      <c r="Y807" s="13"/>
      <c r="Z807" s="442"/>
      <c r="AE807" s="443"/>
      <c r="AF807" s="443"/>
      <c r="AG807" s="13"/>
      <c r="AH807" s="442"/>
      <c r="AM807" s="443"/>
      <c r="AN807" s="443"/>
      <c r="AO807" s="13"/>
      <c r="AP807" s="442"/>
      <c r="AU807" s="443"/>
      <c r="AV807" s="443"/>
      <c r="AW807" s="13"/>
      <c r="AX807" s="442"/>
      <c r="BC807" s="443"/>
      <c r="BD807" s="443"/>
      <c r="BE807" s="13"/>
      <c r="BF807" s="442"/>
      <c r="BK807" s="443"/>
      <c r="BL807" s="443"/>
      <c r="BM807" s="13"/>
      <c r="BN807" s="442"/>
      <c r="BS807" s="443"/>
      <c r="BT807" s="443"/>
      <c r="BU807" s="13"/>
      <c r="BV807" s="442"/>
      <c r="CA807" s="443"/>
      <c r="CB807" s="443"/>
      <c r="CC807" s="13"/>
      <c r="CD807" s="442"/>
      <c r="CI807" s="443"/>
      <c r="CJ807" s="443"/>
      <c r="CK807" s="13"/>
      <c r="CL807" s="442"/>
      <c r="CQ807" s="443"/>
      <c r="CR807" s="443"/>
      <c r="CS807" s="13"/>
      <c r="CT807" s="442"/>
      <c r="CY807" s="443"/>
      <c r="CZ807" s="443"/>
      <c r="DA807" s="13"/>
      <c r="DB807" s="442"/>
      <c r="DG807" s="443"/>
      <c r="DH807" s="443"/>
      <c r="DI807" s="13"/>
      <c r="DJ807" s="442"/>
      <c r="DO807" s="443"/>
      <c r="DP807" s="443"/>
      <c r="DQ807" s="13"/>
      <c r="DR807" s="442"/>
      <c r="DW807" s="443"/>
      <c r="DX807" s="443"/>
      <c r="DY807" s="13"/>
      <c r="DZ807" s="442"/>
      <c r="EE807" s="443"/>
      <c r="EF807" s="443"/>
      <c r="EG807" s="13"/>
      <c r="EH807" s="442"/>
      <c r="EM807" s="443"/>
      <c r="EN807" s="443"/>
      <c r="EO807" s="13"/>
      <c r="EP807" s="442"/>
      <c r="EU807" s="443"/>
      <c r="EV807" s="443"/>
      <c r="EW807" s="13"/>
      <c r="EX807" s="442"/>
      <c r="FC807" s="443"/>
      <c r="FD807" s="443"/>
      <c r="FE807" s="13"/>
      <c r="FF807" s="442"/>
      <c r="FK807" s="443"/>
      <c r="FL807" s="443"/>
      <c r="FM807" s="13"/>
      <c r="FN807" s="442"/>
    </row>
    <row r="808" spans="2:170" ht="13">
      <c r="B808" s="442"/>
      <c r="G808" s="443"/>
      <c r="H808" s="443"/>
      <c r="I808" s="13"/>
      <c r="J808" s="442"/>
      <c r="O808" s="443"/>
      <c r="P808" s="443"/>
      <c r="Q808" s="13"/>
      <c r="R808" s="442"/>
      <c r="W808" s="443"/>
      <c r="X808" s="443"/>
      <c r="Y808" s="13"/>
      <c r="Z808" s="442"/>
      <c r="AE808" s="443"/>
      <c r="AF808" s="443"/>
      <c r="AG808" s="13"/>
      <c r="AH808" s="442"/>
      <c r="AM808" s="443"/>
      <c r="AN808" s="443"/>
      <c r="AO808" s="13"/>
      <c r="AP808" s="442"/>
      <c r="AU808" s="443"/>
      <c r="AV808" s="443"/>
      <c r="AW808" s="13"/>
      <c r="AX808" s="442"/>
      <c r="BC808" s="443"/>
      <c r="BD808" s="443"/>
      <c r="BE808" s="13"/>
      <c r="BF808" s="442"/>
      <c r="BK808" s="443"/>
      <c r="BL808" s="443"/>
      <c r="BM808" s="13"/>
      <c r="BN808" s="442"/>
      <c r="BS808" s="443"/>
      <c r="BT808" s="443"/>
      <c r="BU808" s="13"/>
      <c r="BV808" s="442"/>
      <c r="CA808" s="443"/>
      <c r="CB808" s="443"/>
      <c r="CC808" s="13"/>
      <c r="CD808" s="442"/>
      <c r="CI808" s="443"/>
      <c r="CJ808" s="443"/>
      <c r="CK808" s="13"/>
      <c r="CL808" s="442"/>
      <c r="CQ808" s="443"/>
      <c r="CR808" s="443"/>
      <c r="CS808" s="13"/>
      <c r="CT808" s="442"/>
      <c r="CY808" s="443"/>
      <c r="CZ808" s="443"/>
      <c r="DA808" s="13"/>
      <c r="DB808" s="442"/>
      <c r="DG808" s="443"/>
      <c r="DH808" s="443"/>
      <c r="DI808" s="13"/>
      <c r="DJ808" s="442"/>
      <c r="DO808" s="443"/>
      <c r="DP808" s="443"/>
      <c r="DQ808" s="13"/>
      <c r="DR808" s="442"/>
      <c r="DW808" s="443"/>
      <c r="DX808" s="443"/>
      <c r="DY808" s="13"/>
      <c r="DZ808" s="442"/>
      <c r="EE808" s="443"/>
      <c r="EF808" s="443"/>
      <c r="EG808" s="13"/>
      <c r="EH808" s="442"/>
      <c r="EM808" s="443"/>
      <c r="EN808" s="443"/>
      <c r="EO808" s="13"/>
      <c r="EP808" s="442"/>
      <c r="EU808" s="443"/>
      <c r="EV808" s="443"/>
      <c r="EW808" s="13"/>
      <c r="EX808" s="442"/>
      <c r="FC808" s="443"/>
      <c r="FD808" s="443"/>
      <c r="FE808" s="13"/>
      <c r="FF808" s="442"/>
      <c r="FK808" s="443"/>
      <c r="FL808" s="443"/>
      <c r="FM808" s="13"/>
      <c r="FN808" s="442"/>
    </row>
    <row r="809" spans="2:170" ht="13">
      <c r="B809" s="442"/>
      <c r="G809" s="443"/>
      <c r="H809" s="443"/>
      <c r="I809" s="13"/>
      <c r="J809" s="442"/>
      <c r="O809" s="443"/>
      <c r="P809" s="443"/>
      <c r="Q809" s="13"/>
      <c r="R809" s="442"/>
      <c r="W809" s="443"/>
      <c r="X809" s="443"/>
      <c r="Y809" s="13"/>
      <c r="Z809" s="442"/>
      <c r="AE809" s="443"/>
      <c r="AF809" s="443"/>
      <c r="AG809" s="13"/>
      <c r="AH809" s="442"/>
      <c r="AM809" s="443"/>
      <c r="AN809" s="443"/>
      <c r="AO809" s="13"/>
      <c r="AP809" s="442"/>
      <c r="AU809" s="443"/>
      <c r="AV809" s="443"/>
      <c r="AW809" s="13"/>
      <c r="AX809" s="442"/>
      <c r="BC809" s="443"/>
      <c r="BD809" s="443"/>
      <c r="BE809" s="13"/>
      <c r="BF809" s="442"/>
      <c r="BK809" s="443"/>
      <c r="BL809" s="443"/>
      <c r="BM809" s="13"/>
      <c r="BN809" s="442"/>
      <c r="BS809" s="443"/>
      <c r="BT809" s="443"/>
      <c r="BU809" s="13"/>
      <c r="BV809" s="442"/>
      <c r="CA809" s="443"/>
      <c r="CB809" s="443"/>
      <c r="CC809" s="13"/>
      <c r="CD809" s="442"/>
      <c r="CI809" s="443"/>
      <c r="CJ809" s="443"/>
      <c r="CK809" s="13"/>
      <c r="CL809" s="442"/>
      <c r="CQ809" s="443"/>
      <c r="CR809" s="443"/>
      <c r="CS809" s="13"/>
      <c r="CT809" s="442"/>
      <c r="CY809" s="443"/>
      <c r="CZ809" s="443"/>
      <c r="DA809" s="13"/>
      <c r="DB809" s="442"/>
      <c r="DG809" s="443"/>
      <c r="DH809" s="443"/>
      <c r="DI809" s="13"/>
      <c r="DJ809" s="442"/>
      <c r="DO809" s="443"/>
      <c r="DP809" s="443"/>
      <c r="DQ809" s="13"/>
      <c r="DR809" s="442"/>
      <c r="DW809" s="443"/>
      <c r="DX809" s="443"/>
      <c r="DY809" s="13"/>
      <c r="DZ809" s="442"/>
      <c r="EE809" s="443"/>
      <c r="EF809" s="443"/>
      <c r="EG809" s="13"/>
      <c r="EH809" s="442"/>
      <c r="EM809" s="443"/>
      <c r="EN809" s="443"/>
      <c r="EO809" s="13"/>
      <c r="EP809" s="442"/>
      <c r="EU809" s="443"/>
      <c r="EV809" s="443"/>
      <c r="EW809" s="13"/>
      <c r="EX809" s="442"/>
      <c r="FC809" s="443"/>
      <c r="FD809" s="443"/>
      <c r="FE809" s="13"/>
      <c r="FF809" s="442"/>
      <c r="FK809" s="443"/>
      <c r="FL809" s="443"/>
      <c r="FM809" s="13"/>
      <c r="FN809" s="442"/>
    </row>
    <row r="810" spans="2:170" ht="13">
      <c r="B810" s="442"/>
      <c r="G810" s="443"/>
      <c r="H810" s="443"/>
      <c r="I810" s="13"/>
      <c r="J810" s="442"/>
      <c r="O810" s="443"/>
      <c r="P810" s="443"/>
      <c r="Q810" s="13"/>
      <c r="R810" s="442"/>
      <c r="W810" s="443"/>
      <c r="X810" s="443"/>
      <c r="Y810" s="13"/>
      <c r="Z810" s="442"/>
      <c r="AE810" s="443"/>
      <c r="AF810" s="443"/>
      <c r="AG810" s="13"/>
      <c r="AH810" s="442"/>
      <c r="AM810" s="443"/>
      <c r="AN810" s="443"/>
      <c r="AO810" s="13"/>
      <c r="AP810" s="442"/>
      <c r="AU810" s="443"/>
      <c r="AV810" s="443"/>
      <c r="AW810" s="13"/>
      <c r="AX810" s="442"/>
      <c r="BC810" s="443"/>
      <c r="BD810" s="443"/>
      <c r="BE810" s="13"/>
      <c r="BF810" s="442"/>
      <c r="BK810" s="443"/>
      <c r="BL810" s="443"/>
      <c r="BM810" s="13"/>
      <c r="BN810" s="442"/>
      <c r="BS810" s="443"/>
      <c r="BT810" s="443"/>
      <c r="BU810" s="13"/>
      <c r="BV810" s="442"/>
      <c r="CA810" s="443"/>
      <c r="CB810" s="443"/>
      <c r="CC810" s="13"/>
      <c r="CD810" s="442"/>
      <c r="CI810" s="443"/>
      <c r="CJ810" s="443"/>
      <c r="CK810" s="13"/>
      <c r="CL810" s="442"/>
      <c r="CQ810" s="443"/>
      <c r="CR810" s="443"/>
      <c r="CS810" s="13"/>
      <c r="CT810" s="442"/>
      <c r="CY810" s="443"/>
      <c r="CZ810" s="443"/>
      <c r="DA810" s="13"/>
      <c r="DB810" s="442"/>
      <c r="DG810" s="443"/>
      <c r="DH810" s="443"/>
      <c r="DI810" s="13"/>
      <c r="DJ810" s="442"/>
      <c r="DO810" s="443"/>
      <c r="DP810" s="443"/>
      <c r="DQ810" s="13"/>
      <c r="DR810" s="442"/>
      <c r="DW810" s="443"/>
      <c r="DX810" s="443"/>
      <c r="DY810" s="13"/>
      <c r="DZ810" s="442"/>
      <c r="EE810" s="443"/>
      <c r="EF810" s="443"/>
      <c r="EG810" s="13"/>
      <c r="EH810" s="442"/>
      <c r="EM810" s="443"/>
      <c r="EN810" s="443"/>
      <c r="EO810" s="13"/>
      <c r="EP810" s="442"/>
      <c r="EU810" s="443"/>
      <c r="EV810" s="443"/>
      <c r="EW810" s="13"/>
      <c r="EX810" s="442"/>
      <c r="FC810" s="443"/>
      <c r="FD810" s="443"/>
      <c r="FE810" s="13"/>
      <c r="FF810" s="442"/>
      <c r="FK810" s="443"/>
      <c r="FL810" s="443"/>
      <c r="FM810" s="13"/>
      <c r="FN810" s="442"/>
    </row>
    <row r="811" spans="2:170" ht="13">
      <c r="B811" s="442"/>
      <c r="G811" s="443"/>
      <c r="H811" s="443"/>
      <c r="I811" s="13"/>
      <c r="J811" s="442"/>
      <c r="O811" s="443"/>
      <c r="P811" s="443"/>
      <c r="Q811" s="13"/>
      <c r="R811" s="442"/>
      <c r="W811" s="443"/>
      <c r="X811" s="443"/>
      <c r="Y811" s="13"/>
      <c r="Z811" s="442"/>
      <c r="AE811" s="443"/>
      <c r="AF811" s="443"/>
      <c r="AG811" s="13"/>
      <c r="AH811" s="442"/>
      <c r="AM811" s="443"/>
      <c r="AN811" s="443"/>
      <c r="AO811" s="13"/>
      <c r="AP811" s="442"/>
      <c r="AU811" s="443"/>
      <c r="AV811" s="443"/>
      <c r="AW811" s="13"/>
      <c r="AX811" s="442"/>
      <c r="BC811" s="443"/>
      <c r="BD811" s="443"/>
      <c r="BE811" s="13"/>
      <c r="BF811" s="442"/>
      <c r="BK811" s="443"/>
      <c r="BL811" s="443"/>
      <c r="BM811" s="13"/>
      <c r="BN811" s="442"/>
      <c r="BS811" s="443"/>
      <c r="BT811" s="443"/>
      <c r="BU811" s="13"/>
      <c r="BV811" s="442"/>
      <c r="CA811" s="443"/>
      <c r="CB811" s="443"/>
      <c r="CC811" s="13"/>
      <c r="CD811" s="442"/>
      <c r="CI811" s="443"/>
      <c r="CJ811" s="443"/>
      <c r="CK811" s="13"/>
      <c r="CL811" s="442"/>
      <c r="CQ811" s="443"/>
      <c r="CR811" s="443"/>
      <c r="CS811" s="13"/>
      <c r="CT811" s="442"/>
      <c r="CY811" s="443"/>
      <c r="CZ811" s="443"/>
      <c r="DA811" s="13"/>
      <c r="DB811" s="442"/>
      <c r="DG811" s="443"/>
      <c r="DH811" s="443"/>
      <c r="DI811" s="13"/>
      <c r="DJ811" s="442"/>
      <c r="DO811" s="443"/>
      <c r="DP811" s="443"/>
      <c r="DQ811" s="13"/>
      <c r="DR811" s="442"/>
      <c r="DW811" s="443"/>
      <c r="DX811" s="443"/>
      <c r="DY811" s="13"/>
      <c r="DZ811" s="442"/>
      <c r="EE811" s="443"/>
      <c r="EF811" s="443"/>
      <c r="EG811" s="13"/>
      <c r="EH811" s="442"/>
      <c r="EM811" s="443"/>
      <c r="EN811" s="443"/>
      <c r="EO811" s="13"/>
      <c r="EP811" s="442"/>
      <c r="EU811" s="443"/>
      <c r="EV811" s="443"/>
      <c r="EW811" s="13"/>
      <c r="EX811" s="442"/>
      <c r="FC811" s="443"/>
      <c r="FD811" s="443"/>
      <c r="FE811" s="13"/>
      <c r="FF811" s="442"/>
      <c r="FK811" s="443"/>
      <c r="FL811" s="443"/>
      <c r="FM811" s="13"/>
      <c r="FN811" s="442"/>
    </row>
    <row r="812" spans="2:170" ht="13">
      <c r="B812" s="442"/>
      <c r="G812" s="443"/>
      <c r="H812" s="443"/>
      <c r="I812" s="13"/>
      <c r="J812" s="442"/>
      <c r="O812" s="443"/>
      <c r="P812" s="443"/>
      <c r="Q812" s="13"/>
      <c r="R812" s="442"/>
      <c r="W812" s="443"/>
      <c r="X812" s="443"/>
      <c r="Y812" s="13"/>
      <c r="Z812" s="442"/>
      <c r="AE812" s="443"/>
      <c r="AF812" s="443"/>
      <c r="AG812" s="13"/>
      <c r="AH812" s="442"/>
      <c r="AM812" s="443"/>
      <c r="AN812" s="443"/>
      <c r="AO812" s="13"/>
      <c r="AP812" s="442"/>
      <c r="AU812" s="443"/>
      <c r="AV812" s="443"/>
      <c r="AW812" s="13"/>
      <c r="AX812" s="442"/>
      <c r="BC812" s="443"/>
      <c r="BD812" s="443"/>
      <c r="BE812" s="13"/>
      <c r="BF812" s="442"/>
      <c r="BK812" s="443"/>
      <c r="BL812" s="443"/>
      <c r="BM812" s="13"/>
      <c r="BN812" s="442"/>
      <c r="BS812" s="443"/>
      <c r="BT812" s="443"/>
      <c r="BU812" s="13"/>
      <c r="BV812" s="442"/>
      <c r="CA812" s="443"/>
      <c r="CB812" s="443"/>
      <c r="CC812" s="13"/>
      <c r="CD812" s="442"/>
      <c r="CI812" s="443"/>
      <c r="CJ812" s="443"/>
      <c r="CK812" s="13"/>
      <c r="CL812" s="442"/>
      <c r="CQ812" s="443"/>
      <c r="CR812" s="443"/>
      <c r="CS812" s="13"/>
      <c r="CT812" s="442"/>
      <c r="CY812" s="443"/>
      <c r="CZ812" s="443"/>
      <c r="DA812" s="13"/>
      <c r="DB812" s="442"/>
      <c r="DG812" s="443"/>
      <c r="DH812" s="443"/>
      <c r="DI812" s="13"/>
      <c r="DJ812" s="442"/>
      <c r="DO812" s="443"/>
      <c r="DP812" s="443"/>
      <c r="DQ812" s="13"/>
      <c r="DR812" s="442"/>
      <c r="DW812" s="443"/>
      <c r="DX812" s="443"/>
      <c r="DY812" s="13"/>
      <c r="DZ812" s="442"/>
      <c r="EE812" s="443"/>
      <c r="EF812" s="443"/>
      <c r="EG812" s="13"/>
      <c r="EH812" s="442"/>
      <c r="EM812" s="443"/>
      <c r="EN812" s="443"/>
      <c r="EO812" s="13"/>
      <c r="EP812" s="442"/>
      <c r="EU812" s="443"/>
      <c r="EV812" s="443"/>
      <c r="EW812" s="13"/>
      <c r="EX812" s="442"/>
      <c r="FC812" s="443"/>
      <c r="FD812" s="443"/>
      <c r="FE812" s="13"/>
      <c r="FF812" s="442"/>
      <c r="FK812" s="443"/>
      <c r="FL812" s="443"/>
      <c r="FM812" s="13"/>
      <c r="FN812" s="442"/>
    </row>
    <row r="813" spans="2:170" ht="13">
      <c r="B813" s="442"/>
      <c r="G813" s="443"/>
      <c r="H813" s="443"/>
      <c r="I813" s="13"/>
      <c r="J813" s="442"/>
      <c r="O813" s="443"/>
      <c r="P813" s="443"/>
      <c r="Q813" s="13"/>
      <c r="R813" s="442"/>
      <c r="W813" s="443"/>
      <c r="X813" s="443"/>
      <c r="Y813" s="13"/>
      <c r="Z813" s="442"/>
      <c r="AE813" s="443"/>
      <c r="AF813" s="443"/>
      <c r="AG813" s="13"/>
      <c r="AH813" s="442"/>
      <c r="AM813" s="443"/>
      <c r="AN813" s="443"/>
      <c r="AO813" s="13"/>
      <c r="AP813" s="442"/>
      <c r="AU813" s="443"/>
      <c r="AV813" s="443"/>
      <c r="AW813" s="13"/>
      <c r="AX813" s="442"/>
      <c r="BC813" s="443"/>
      <c r="BD813" s="443"/>
      <c r="BE813" s="13"/>
      <c r="BF813" s="442"/>
      <c r="BK813" s="443"/>
      <c r="BL813" s="443"/>
      <c r="BM813" s="13"/>
      <c r="BN813" s="442"/>
      <c r="BS813" s="443"/>
      <c r="BT813" s="443"/>
      <c r="BU813" s="13"/>
      <c r="BV813" s="442"/>
      <c r="CA813" s="443"/>
      <c r="CB813" s="443"/>
      <c r="CC813" s="13"/>
      <c r="CD813" s="442"/>
      <c r="CI813" s="443"/>
      <c r="CJ813" s="443"/>
      <c r="CK813" s="13"/>
      <c r="CL813" s="442"/>
      <c r="CQ813" s="443"/>
      <c r="CR813" s="443"/>
      <c r="CS813" s="13"/>
      <c r="CT813" s="442"/>
      <c r="CY813" s="443"/>
      <c r="CZ813" s="443"/>
      <c r="DA813" s="13"/>
      <c r="DB813" s="442"/>
      <c r="DG813" s="443"/>
      <c r="DH813" s="443"/>
      <c r="DI813" s="13"/>
      <c r="DJ813" s="442"/>
      <c r="DO813" s="443"/>
      <c r="DP813" s="443"/>
      <c r="DQ813" s="13"/>
      <c r="DR813" s="442"/>
      <c r="DW813" s="443"/>
      <c r="DX813" s="443"/>
      <c r="DY813" s="13"/>
      <c r="DZ813" s="442"/>
      <c r="EE813" s="443"/>
      <c r="EF813" s="443"/>
      <c r="EG813" s="13"/>
      <c r="EH813" s="442"/>
      <c r="EM813" s="443"/>
      <c r="EN813" s="443"/>
      <c r="EO813" s="13"/>
      <c r="EP813" s="442"/>
      <c r="EU813" s="443"/>
      <c r="EV813" s="443"/>
      <c r="EW813" s="13"/>
      <c r="EX813" s="442"/>
      <c r="FC813" s="443"/>
      <c r="FD813" s="443"/>
      <c r="FE813" s="13"/>
      <c r="FF813" s="442"/>
      <c r="FK813" s="443"/>
      <c r="FL813" s="443"/>
      <c r="FM813" s="13"/>
      <c r="FN813" s="442"/>
    </row>
    <row r="814" spans="2:170" ht="13">
      <c r="B814" s="442"/>
      <c r="G814" s="443"/>
      <c r="H814" s="443"/>
      <c r="I814" s="13"/>
      <c r="J814" s="442"/>
      <c r="O814" s="443"/>
      <c r="P814" s="443"/>
      <c r="Q814" s="13"/>
      <c r="R814" s="442"/>
      <c r="W814" s="443"/>
      <c r="X814" s="443"/>
      <c r="Y814" s="13"/>
      <c r="Z814" s="442"/>
      <c r="AE814" s="443"/>
      <c r="AF814" s="443"/>
      <c r="AG814" s="13"/>
      <c r="AH814" s="442"/>
      <c r="AM814" s="443"/>
      <c r="AN814" s="443"/>
      <c r="AO814" s="13"/>
      <c r="AP814" s="442"/>
      <c r="AU814" s="443"/>
      <c r="AV814" s="443"/>
      <c r="AW814" s="13"/>
      <c r="AX814" s="442"/>
      <c r="BC814" s="443"/>
      <c r="BD814" s="443"/>
      <c r="BE814" s="13"/>
      <c r="BF814" s="442"/>
      <c r="BK814" s="443"/>
      <c r="BL814" s="443"/>
      <c r="BM814" s="13"/>
      <c r="BN814" s="442"/>
      <c r="BS814" s="443"/>
      <c r="BT814" s="443"/>
      <c r="BU814" s="13"/>
      <c r="BV814" s="442"/>
      <c r="CA814" s="443"/>
      <c r="CB814" s="443"/>
      <c r="CC814" s="13"/>
      <c r="CD814" s="442"/>
      <c r="CI814" s="443"/>
      <c r="CJ814" s="443"/>
      <c r="CK814" s="13"/>
      <c r="CL814" s="442"/>
      <c r="CQ814" s="443"/>
      <c r="CR814" s="443"/>
      <c r="CS814" s="13"/>
      <c r="CT814" s="442"/>
      <c r="CY814" s="443"/>
      <c r="CZ814" s="443"/>
      <c r="DA814" s="13"/>
      <c r="DB814" s="442"/>
      <c r="DG814" s="443"/>
      <c r="DH814" s="443"/>
      <c r="DI814" s="13"/>
      <c r="DJ814" s="442"/>
      <c r="DO814" s="443"/>
      <c r="DP814" s="443"/>
      <c r="DQ814" s="13"/>
      <c r="DR814" s="442"/>
      <c r="DW814" s="443"/>
      <c r="DX814" s="443"/>
      <c r="DY814" s="13"/>
      <c r="DZ814" s="442"/>
      <c r="EE814" s="443"/>
      <c r="EF814" s="443"/>
      <c r="EG814" s="13"/>
      <c r="EH814" s="442"/>
      <c r="EM814" s="443"/>
      <c r="EN814" s="443"/>
      <c r="EO814" s="13"/>
      <c r="EP814" s="442"/>
      <c r="EU814" s="443"/>
      <c r="EV814" s="443"/>
      <c r="EW814" s="13"/>
      <c r="EX814" s="442"/>
      <c r="FC814" s="443"/>
      <c r="FD814" s="443"/>
      <c r="FE814" s="13"/>
      <c r="FF814" s="442"/>
      <c r="FK814" s="443"/>
      <c r="FL814" s="443"/>
      <c r="FM814" s="13"/>
      <c r="FN814" s="442"/>
    </row>
    <row r="815" spans="2:170" ht="13">
      <c r="B815" s="442"/>
      <c r="G815" s="443"/>
      <c r="H815" s="443"/>
      <c r="I815" s="13"/>
      <c r="J815" s="442"/>
      <c r="O815" s="443"/>
      <c r="P815" s="443"/>
      <c r="Q815" s="13"/>
      <c r="R815" s="442"/>
      <c r="W815" s="443"/>
      <c r="X815" s="443"/>
      <c r="Y815" s="13"/>
      <c r="Z815" s="442"/>
      <c r="AE815" s="443"/>
      <c r="AF815" s="443"/>
      <c r="AG815" s="13"/>
      <c r="AH815" s="442"/>
      <c r="AM815" s="443"/>
      <c r="AN815" s="443"/>
      <c r="AO815" s="13"/>
      <c r="AP815" s="442"/>
      <c r="AU815" s="443"/>
      <c r="AV815" s="443"/>
      <c r="AW815" s="13"/>
      <c r="AX815" s="442"/>
      <c r="BC815" s="443"/>
      <c r="BD815" s="443"/>
      <c r="BE815" s="13"/>
      <c r="BF815" s="442"/>
      <c r="BK815" s="443"/>
      <c r="BL815" s="443"/>
      <c r="BM815" s="13"/>
      <c r="BN815" s="442"/>
      <c r="BS815" s="443"/>
      <c r="BT815" s="443"/>
      <c r="BU815" s="13"/>
      <c r="BV815" s="442"/>
      <c r="CA815" s="443"/>
      <c r="CB815" s="443"/>
      <c r="CC815" s="13"/>
      <c r="CD815" s="442"/>
      <c r="CI815" s="443"/>
      <c r="CJ815" s="443"/>
      <c r="CK815" s="13"/>
      <c r="CL815" s="442"/>
      <c r="CQ815" s="443"/>
      <c r="CR815" s="443"/>
      <c r="CS815" s="13"/>
      <c r="CT815" s="442"/>
      <c r="CY815" s="443"/>
      <c r="CZ815" s="443"/>
      <c r="DA815" s="13"/>
      <c r="DB815" s="442"/>
      <c r="DG815" s="443"/>
      <c r="DH815" s="443"/>
      <c r="DI815" s="13"/>
      <c r="DJ815" s="442"/>
      <c r="DO815" s="443"/>
      <c r="DP815" s="443"/>
      <c r="DQ815" s="13"/>
      <c r="DR815" s="442"/>
      <c r="DW815" s="443"/>
      <c r="DX815" s="443"/>
      <c r="DY815" s="13"/>
      <c r="DZ815" s="442"/>
      <c r="EE815" s="443"/>
      <c r="EF815" s="443"/>
      <c r="EG815" s="13"/>
      <c r="EH815" s="442"/>
      <c r="EM815" s="443"/>
      <c r="EN815" s="443"/>
      <c r="EO815" s="13"/>
      <c r="EP815" s="442"/>
      <c r="EU815" s="443"/>
      <c r="EV815" s="443"/>
      <c r="EW815" s="13"/>
      <c r="EX815" s="442"/>
      <c r="FC815" s="443"/>
      <c r="FD815" s="443"/>
      <c r="FE815" s="13"/>
      <c r="FF815" s="442"/>
      <c r="FK815" s="443"/>
      <c r="FL815" s="443"/>
      <c r="FM815" s="13"/>
      <c r="FN815" s="442"/>
    </row>
    <row r="816" spans="2:170" ht="13">
      <c r="B816" s="442"/>
      <c r="G816" s="443"/>
      <c r="H816" s="443"/>
      <c r="I816" s="13"/>
      <c r="J816" s="442"/>
      <c r="O816" s="443"/>
      <c r="P816" s="443"/>
      <c r="Q816" s="13"/>
      <c r="R816" s="442"/>
      <c r="W816" s="443"/>
      <c r="X816" s="443"/>
      <c r="Y816" s="13"/>
      <c r="Z816" s="442"/>
      <c r="AE816" s="443"/>
      <c r="AF816" s="443"/>
      <c r="AG816" s="13"/>
      <c r="AH816" s="442"/>
      <c r="AM816" s="443"/>
      <c r="AN816" s="443"/>
      <c r="AO816" s="13"/>
      <c r="AP816" s="442"/>
      <c r="AU816" s="443"/>
      <c r="AV816" s="443"/>
      <c r="AW816" s="13"/>
      <c r="AX816" s="442"/>
      <c r="BC816" s="443"/>
      <c r="BD816" s="443"/>
      <c r="BE816" s="13"/>
      <c r="BF816" s="442"/>
      <c r="BK816" s="443"/>
      <c r="BL816" s="443"/>
      <c r="BM816" s="13"/>
      <c r="BN816" s="442"/>
      <c r="BS816" s="443"/>
      <c r="BT816" s="443"/>
      <c r="BU816" s="13"/>
      <c r="BV816" s="442"/>
      <c r="CA816" s="443"/>
      <c r="CB816" s="443"/>
      <c r="CC816" s="13"/>
      <c r="CD816" s="442"/>
      <c r="CI816" s="443"/>
      <c r="CJ816" s="443"/>
      <c r="CK816" s="13"/>
      <c r="CL816" s="442"/>
      <c r="CQ816" s="443"/>
      <c r="CR816" s="443"/>
      <c r="CS816" s="13"/>
      <c r="CT816" s="442"/>
      <c r="CY816" s="443"/>
      <c r="CZ816" s="443"/>
      <c r="DA816" s="13"/>
      <c r="DB816" s="442"/>
      <c r="DG816" s="443"/>
      <c r="DH816" s="443"/>
      <c r="DI816" s="13"/>
      <c r="DJ816" s="442"/>
      <c r="DO816" s="443"/>
      <c r="DP816" s="443"/>
      <c r="DQ816" s="13"/>
      <c r="DR816" s="442"/>
      <c r="DW816" s="443"/>
      <c r="DX816" s="443"/>
      <c r="DY816" s="13"/>
      <c r="DZ816" s="442"/>
      <c r="EE816" s="443"/>
      <c r="EF816" s="443"/>
      <c r="EG816" s="13"/>
      <c r="EH816" s="442"/>
      <c r="EM816" s="443"/>
      <c r="EN816" s="443"/>
      <c r="EO816" s="13"/>
      <c r="EP816" s="442"/>
      <c r="EU816" s="443"/>
      <c r="EV816" s="443"/>
      <c r="EW816" s="13"/>
      <c r="EX816" s="442"/>
      <c r="FC816" s="443"/>
      <c r="FD816" s="443"/>
      <c r="FE816" s="13"/>
      <c r="FF816" s="442"/>
      <c r="FK816" s="443"/>
      <c r="FL816" s="443"/>
      <c r="FM816" s="13"/>
      <c r="FN816" s="442"/>
    </row>
    <row r="817" spans="2:170" ht="13">
      <c r="B817" s="442"/>
      <c r="G817" s="443"/>
      <c r="H817" s="443"/>
      <c r="I817" s="13"/>
      <c r="J817" s="442"/>
      <c r="O817" s="443"/>
      <c r="P817" s="443"/>
      <c r="Q817" s="13"/>
      <c r="R817" s="442"/>
      <c r="W817" s="443"/>
      <c r="X817" s="443"/>
      <c r="Y817" s="13"/>
      <c r="Z817" s="442"/>
      <c r="AE817" s="443"/>
      <c r="AF817" s="443"/>
      <c r="AG817" s="13"/>
      <c r="AH817" s="442"/>
      <c r="AM817" s="443"/>
      <c r="AN817" s="443"/>
      <c r="AO817" s="13"/>
      <c r="AP817" s="442"/>
      <c r="AU817" s="443"/>
      <c r="AV817" s="443"/>
      <c r="AW817" s="13"/>
      <c r="AX817" s="442"/>
      <c r="BC817" s="443"/>
      <c r="BD817" s="443"/>
      <c r="BE817" s="13"/>
      <c r="BF817" s="442"/>
      <c r="BK817" s="443"/>
      <c r="BL817" s="443"/>
      <c r="BM817" s="13"/>
      <c r="BN817" s="442"/>
      <c r="BS817" s="443"/>
      <c r="BT817" s="443"/>
      <c r="BU817" s="13"/>
      <c r="BV817" s="442"/>
      <c r="CA817" s="443"/>
      <c r="CB817" s="443"/>
      <c r="CC817" s="13"/>
      <c r="CD817" s="442"/>
      <c r="CI817" s="443"/>
      <c r="CJ817" s="443"/>
      <c r="CK817" s="13"/>
      <c r="CL817" s="442"/>
      <c r="CQ817" s="443"/>
      <c r="CR817" s="443"/>
      <c r="CS817" s="13"/>
      <c r="CT817" s="442"/>
      <c r="CY817" s="443"/>
      <c r="CZ817" s="443"/>
      <c r="DA817" s="13"/>
      <c r="DB817" s="442"/>
      <c r="DG817" s="443"/>
      <c r="DH817" s="443"/>
      <c r="DI817" s="13"/>
      <c r="DJ817" s="442"/>
      <c r="DO817" s="443"/>
      <c r="DP817" s="443"/>
      <c r="DQ817" s="13"/>
      <c r="DR817" s="442"/>
      <c r="DW817" s="443"/>
      <c r="DX817" s="443"/>
      <c r="DY817" s="13"/>
      <c r="DZ817" s="442"/>
      <c r="EE817" s="443"/>
      <c r="EF817" s="443"/>
      <c r="EG817" s="13"/>
      <c r="EH817" s="442"/>
      <c r="EM817" s="443"/>
      <c r="EN817" s="443"/>
      <c r="EO817" s="13"/>
      <c r="EP817" s="442"/>
      <c r="EU817" s="443"/>
      <c r="EV817" s="443"/>
      <c r="EW817" s="13"/>
      <c r="EX817" s="442"/>
      <c r="FC817" s="443"/>
      <c r="FD817" s="443"/>
      <c r="FE817" s="13"/>
      <c r="FF817" s="442"/>
      <c r="FK817" s="443"/>
      <c r="FL817" s="443"/>
      <c r="FM817" s="13"/>
      <c r="FN817" s="442"/>
    </row>
    <row r="818" spans="2:170" ht="13">
      <c r="B818" s="442"/>
      <c r="G818" s="443"/>
      <c r="H818" s="443"/>
      <c r="I818" s="13"/>
      <c r="J818" s="442"/>
      <c r="O818" s="443"/>
      <c r="P818" s="443"/>
      <c r="Q818" s="13"/>
      <c r="R818" s="442"/>
      <c r="W818" s="443"/>
      <c r="X818" s="443"/>
      <c r="Y818" s="13"/>
      <c r="Z818" s="442"/>
      <c r="AE818" s="443"/>
      <c r="AF818" s="443"/>
      <c r="AG818" s="13"/>
      <c r="AH818" s="442"/>
      <c r="AM818" s="443"/>
      <c r="AN818" s="443"/>
      <c r="AO818" s="13"/>
      <c r="AP818" s="442"/>
      <c r="AU818" s="443"/>
      <c r="AV818" s="443"/>
      <c r="AW818" s="13"/>
      <c r="AX818" s="442"/>
      <c r="BC818" s="443"/>
      <c r="BD818" s="443"/>
      <c r="BE818" s="13"/>
      <c r="BF818" s="442"/>
      <c r="BK818" s="443"/>
      <c r="BL818" s="443"/>
      <c r="BM818" s="13"/>
      <c r="BN818" s="442"/>
      <c r="BS818" s="443"/>
      <c r="BT818" s="443"/>
      <c r="BU818" s="13"/>
      <c r="BV818" s="442"/>
      <c r="CA818" s="443"/>
      <c r="CB818" s="443"/>
      <c r="CC818" s="13"/>
      <c r="CD818" s="442"/>
      <c r="CI818" s="443"/>
      <c r="CJ818" s="443"/>
      <c r="CK818" s="13"/>
      <c r="CL818" s="442"/>
      <c r="CQ818" s="443"/>
      <c r="CR818" s="443"/>
      <c r="CS818" s="13"/>
      <c r="CT818" s="442"/>
      <c r="CY818" s="443"/>
      <c r="CZ818" s="443"/>
      <c r="DA818" s="13"/>
      <c r="DB818" s="442"/>
      <c r="DG818" s="443"/>
      <c r="DH818" s="443"/>
      <c r="DI818" s="13"/>
      <c r="DJ818" s="442"/>
      <c r="DO818" s="443"/>
      <c r="DP818" s="443"/>
      <c r="DQ818" s="13"/>
      <c r="DR818" s="442"/>
      <c r="DW818" s="443"/>
      <c r="DX818" s="443"/>
      <c r="DY818" s="13"/>
      <c r="DZ818" s="442"/>
      <c r="EE818" s="443"/>
      <c r="EF818" s="443"/>
      <c r="EG818" s="13"/>
      <c r="EH818" s="442"/>
      <c r="EM818" s="443"/>
      <c r="EN818" s="443"/>
      <c r="EO818" s="13"/>
      <c r="EP818" s="442"/>
      <c r="EU818" s="443"/>
      <c r="EV818" s="443"/>
      <c r="EW818" s="13"/>
      <c r="EX818" s="442"/>
      <c r="FC818" s="443"/>
      <c r="FD818" s="443"/>
      <c r="FE818" s="13"/>
      <c r="FF818" s="442"/>
      <c r="FK818" s="443"/>
      <c r="FL818" s="443"/>
      <c r="FM818" s="13"/>
      <c r="FN818" s="442"/>
    </row>
    <row r="819" spans="2:170" ht="13">
      <c r="B819" s="442"/>
      <c r="G819" s="443"/>
      <c r="H819" s="443"/>
      <c r="I819" s="13"/>
      <c r="J819" s="442"/>
      <c r="O819" s="443"/>
      <c r="P819" s="443"/>
      <c r="Q819" s="13"/>
      <c r="R819" s="442"/>
      <c r="W819" s="443"/>
      <c r="X819" s="443"/>
      <c r="Y819" s="13"/>
      <c r="Z819" s="442"/>
      <c r="AE819" s="443"/>
      <c r="AF819" s="443"/>
      <c r="AG819" s="13"/>
      <c r="AH819" s="442"/>
      <c r="AM819" s="443"/>
      <c r="AN819" s="443"/>
      <c r="AO819" s="13"/>
      <c r="AP819" s="442"/>
      <c r="AU819" s="443"/>
      <c r="AV819" s="443"/>
      <c r="AW819" s="13"/>
      <c r="AX819" s="442"/>
      <c r="BC819" s="443"/>
      <c r="BD819" s="443"/>
      <c r="BE819" s="13"/>
      <c r="BF819" s="442"/>
      <c r="BK819" s="443"/>
      <c r="BL819" s="443"/>
      <c r="BM819" s="13"/>
      <c r="BN819" s="442"/>
      <c r="BS819" s="443"/>
      <c r="BT819" s="443"/>
      <c r="BU819" s="13"/>
      <c r="BV819" s="442"/>
      <c r="CA819" s="443"/>
      <c r="CB819" s="443"/>
      <c r="CC819" s="13"/>
      <c r="CD819" s="442"/>
      <c r="CI819" s="443"/>
      <c r="CJ819" s="443"/>
      <c r="CK819" s="13"/>
      <c r="CL819" s="442"/>
      <c r="CQ819" s="443"/>
      <c r="CR819" s="443"/>
      <c r="CS819" s="13"/>
      <c r="CT819" s="442"/>
      <c r="CY819" s="443"/>
      <c r="CZ819" s="443"/>
      <c r="DA819" s="13"/>
      <c r="DB819" s="442"/>
      <c r="DG819" s="443"/>
      <c r="DH819" s="443"/>
      <c r="DI819" s="13"/>
      <c r="DJ819" s="442"/>
      <c r="DO819" s="443"/>
      <c r="DP819" s="443"/>
      <c r="DQ819" s="13"/>
      <c r="DR819" s="442"/>
      <c r="DW819" s="443"/>
      <c r="DX819" s="443"/>
      <c r="DY819" s="13"/>
      <c r="DZ819" s="442"/>
      <c r="EE819" s="443"/>
      <c r="EF819" s="443"/>
      <c r="EG819" s="13"/>
      <c r="EH819" s="442"/>
      <c r="EM819" s="443"/>
      <c r="EN819" s="443"/>
      <c r="EO819" s="13"/>
      <c r="EP819" s="442"/>
      <c r="EU819" s="443"/>
      <c r="EV819" s="443"/>
      <c r="EW819" s="13"/>
      <c r="EX819" s="442"/>
      <c r="FC819" s="443"/>
      <c r="FD819" s="443"/>
      <c r="FE819" s="13"/>
      <c r="FF819" s="442"/>
      <c r="FK819" s="443"/>
      <c r="FL819" s="443"/>
      <c r="FM819" s="13"/>
      <c r="FN819" s="442"/>
    </row>
    <row r="820" spans="2:170" ht="13">
      <c r="B820" s="442"/>
      <c r="G820" s="443"/>
      <c r="H820" s="443"/>
      <c r="I820" s="13"/>
      <c r="J820" s="442"/>
      <c r="O820" s="443"/>
      <c r="P820" s="443"/>
      <c r="Q820" s="13"/>
      <c r="R820" s="442"/>
      <c r="W820" s="443"/>
      <c r="X820" s="443"/>
      <c r="Y820" s="13"/>
      <c r="Z820" s="442"/>
      <c r="AE820" s="443"/>
      <c r="AF820" s="443"/>
      <c r="AG820" s="13"/>
      <c r="AH820" s="442"/>
      <c r="AM820" s="443"/>
      <c r="AN820" s="443"/>
      <c r="AO820" s="13"/>
      <c r="AP820" s="442"/>
      <c r="AU820" s="443"/>
      <c r="AV820" s="443"/>
      <c r="AW820" s="13"/>
      <c r="AX820" s="442"/>
      <c r="BC820" s="443"/>
      <c r="BD820" s="443"/>
      <c r="BE820" s="13"/>
      <c r="BF820" s="442"/>
      <c r="BK820" s="443"/>
      <c r="BL820" s="443"/>
      <c r="BM820" s="13"/>
      <c r="BN820" s="442"/>
      <c r="BS820" s="443"/>
      <c r="BT820" s="443"/>
      <c r="BU820" s="13"/>
      <c r="BV820" s="442"/>
      <c r="CA820" s="443"/>
      <c r="CB820" s="443"/>
      <c r="CC820" s="13"/>
      <c r="CD820" s="442"/>
      <c r="CI820" s="443"/>
      <c r="CJ820" s="443"/>
      <c r="CK820" s="13"/>
      <c r="CL820" s="442"/>
      <c r="CQ820" s="443"/>
      <c r="CR820" s="443"/>
      <c r="CS820" s="13"/>
      <c r="CT820" s="442"/>
      <c r="CY820" s="443"/>
      <c r="CZ820" s="443"/>
      <c r="DA820" s="13"/>
      <c r="DB820" s="442"/>
      <c r="DG820" s="443"/>
      <c r="DH820" s="443"/>
      <c r="DI820" s="13"/>
      <c r="DJ820" s="442"/>
      <c r="DO820" s="443"/>
      <c r="DP820" s="443"/>
      <c r="DQ820" s="13"/>
      <c r="DR820" s="442"/>
      <c r="DW820" s="443"/>
      <c r="DX820" s="443"/>
      <c r="DY820" s="13"/>
      <c r="DZ820" s="442"/>
      <c r="EE820" s="443"/>
      <c r="EF820" s="443"/>
      <c r="EG820" s="13"/>
      <c r="EH820" s="442"/>
      <c r="EM820" s="443"/>
      <c r="EN820" s="443"/>
      <c r="EO820" s="13"/>
      <c r="EP820" s="442"/>
      <c r="EU820" s="443"/>
      <c r="EV820" s="443"/>
      <c r="EW820" s="13"/>
      <c r="EX820" s="442"/>
      <c r="FC820" s="443"/>
      <c r="FD820" s="443"/>
      <c r="FE820" s="13"/>
      <c r="FF820" s="442"/>
      <c r="FK820" s="443"/>
      <c r="FL820" s="443"/>
      <c r="FM820" s="13"/>
      <c r="FN820" s="442"/>
    </row>
    <row r="821" spans="2:170" ht="13">
      <c r="B821" s="442"/>
      <c r="G821" s="443"/>
      <c r="H821" s="443"/>
      <c r="I821" s="13"/>
      <c r="J821" s="442"/>
      <c r="O821" s="443"/>
      <c r="P821" s="443"/>
      <c r="Q821" s="13"/>
      <c r="R821" s="442"/>
      <c r="W821" s="443"/>
      <c r="X821" s="443"/>
      <c r="Y821" s="13"/>
      <c r="Z821" s="442"/>
      <c r="AE821" s="443"/>
      <c r="AF821" s="443"/>
      <c r="AG821" s="13"/>
      <c r="AH821" s="442"/>
      <c r="AM821" s="443"/>
      <c r="AN821" s="443"/>
      <c r="AO821" s="13"/>
      <c r="AP821" s="442"/>
      <c r="AU821" s="443"/>
      <c r="AV821" s="443"/>
      <c r="AW821" s="13"/>
      <c r="AX821" s="442"/>
      <c r="BC821" s="443"/>
      <c r="BD821" s="443"/>
      <c r="BE821" s="13"/>
      <c r="BF821" s="442"/>
      <c r="BK821" s="443"/>
      <c r="BL821" s="443"/>
      <c r="BM821" s="13"/>
      <c r="BN821" s="442"/>
      <c r="BS821" s="443"/>
      <c r="BT821" s="443"/>
      <c r="BU821" s="13"/>
      <c r="BV821" s="442"/>
      <c r="CA821" s="443"/>
      <c r="CB821" s="443"/>
      <c r="CC821" s="13"/>
      <c r="CD821" s="442"/>
      <c r="CI821" s="443"/>
      <c r="CJ821" s="443"/>
      <c r="CK821" s="13"/>
      <c r="CL821" s="442"/>
      <c r="CQ821" s="443"/>
      <c r="CR821" s="443"/>
      <c r="CS821" s="13"/>
      <c r="CT821" s="442"/>
      <c r="CY821" s="443"/>
      <c r="CZ821" s="443"/>
      <c r="DA821" s="13"/>
      <c r="DB821" s="442"/>
      <c r="DG821" s="443"/>
      <c r="DH821" s="443"/>
      <c r="DI821" s="13"/>
      <c r="DJ821" s="442"/>
      <c r="DO821" s="443"/>
      <c r="DP821" s="443"/>
      <c r="DQ821" s="13"/>
      <c r="DR821" s="442"/>
      <c r="DW821" s="443"/>
      <c r="DX821" s="443"/>
      <c r="DY821" s="13"/>
      <c r="DZ821" s="442"/>
      <c r="EE821" s="443"/>
      <c r="EF821" s="443"/>
      <c r="EG821" s="13"/>
      <c r="EH821" s="442"/>
      <c r="EM821" s="443"/>
      <c r="EN821" s="443"/>
      <c r="EO821" s="13"/>
      <c r="EP821" s="442"/>
      <c r="EU821" s="443"/>
      <c r="EV821" s="443"/>
      <c r="EW821" s="13"/>
      <c r="EX821" s="442"/>
      <c r="FC821" s="443"/>
      <c r="FD821" s="443"/>
      <c r="FE821" s="13"/>
      <c r="FF821" s="442"/>
      <c r="FK821" s="443"/>
      <c r="FL821" s="443"/>
      <c r="FM821" s="13"/>
      <c r="FN821" s="442"/>
    </row>
    <row r="822" spans="2:170" ht="13">
      <c r="B822" s="442"/>
      <c r="G822" s="443"/>
      <c r="H822" s="443"/>
      <c r="I822" s="13"/>
      <c r="J822" s="442"/>
      <c r="O822" s="443"/>
      <c r="P822" s="443"/>
      <c r="Q822" s="13"/>
      <c r="R822" s="442"/>
      <c r="W822" s="443"/>
      <c r="X822" s="443"/>
      <c r="Y822" s="13"/>
      <c r="Z822" s="442"/>
      <c r="AE822" s="443"/>
      <c r="AF822" s="443"/>
      <c r="AG822" s="13"/>
      <c r="AH822" s="442"/>
      <c r="AM822" s="443"/>
      <c r="AN822" s="443"/>
      <c r="AO822" s="13"/>
      <c r="AP822" s="442"/>
      <c r="AU822" s="443"/>
      <c r="AV822" s="443"/>
      <c r="AW822" s="13"/>
      <c r="AX822" s="442"/>
      <c r="BC822" s="443"/>
      <c r="BD822" s="443"/>
      <c r="BE822" s="13"/>
      <c r="BF822" s="442"/>
      <c r="BK822" s="443"/>
      <c r="BL822" s="443"/>
      <c r="BM822" s="13"/>
      <c r="BN822" s="442"/>
      <c r="BS822" s="443"/>
      <c r="BT822" s="443"/>
      <c r="BU822" s="13"/>
      <c r="BV822" s="442"/>
      <c r="CA822" s="443"/>
      <c r="CB822" s="443"/>
      <c r="CC822" s="13"/>
      <c r="CD822" s="442"/>
      <c r="CI822" s="443"/>
      <c r="CJ822" s="443"/>
      <c r="CK822" s="13"/>
      <c r="CL822" s="442"/>
      <c r="CQ822" s="443"/>
      <c r="CR822" s="443"/>
      <c r="CS822" s="13"/>
      <c r="CT822" s="442"/>
      <c r="CY822" s="443"/>
      <c r="CZ822" s="443"/>
      <c r="DA822" s="13"/>
      <c r="DB822" s="442"/>
      <c r="DG822" s="443"/>
      <c r="DH822" s="443"/>
      <c r="DI822" s="13"/>
      <c r="DJ822" s="442"/>
      <c r="DO822" s="443"/>
      <c r="DP822" s="443"/>
      <c r="DQ822" s="13"/>
      <c r="DR822" s="442"/>
      <c r="DW822" s="443"/>
      <c r="DX822" s="443"/>
      <c r="DY822" s="13"/>
      <c r="DZ822" s="442"/>
      <c r="EE822" s="443"/>
      <c r="EF822" s="443"/>
      <c r="EG822" s="13"/>
      <c r="EH822" s="442"/>
      <c r="EM822" s="443"/>
      <c r="EN822" s="443"/>
      <c r="EO822" s="13"/>
      <c r="EP822" s="442"/>
      <c r="EU822" s="443"/>
      <c r="EV822" s="443"/>
      <c r="EW822" s="13"/>
      <c r="EX822" s="442"/>
      <c r="FC822" s="443"/>
      <c r="FD822" s="443"/>
      <c r="FE822" s="13"/>
      <c r="FF822" s="442"/>
      <c r="FK822" s="443"/>
      <c r="FL822" s="443"/>
      <c r="FM822" s="13"/>
      <c r="FN822" s="442"/>
    </row>
    <row r="823" spans="2:170" ht="13">
      <c r="B823" s="442"/>
      <c r="G823" s="443"/>
      <c r="H823" s="443"/>
      <c r="I823" s="13"/>
      <c r="J823" s="442"/>
      <c r="O823" s="443"/>
      <c r="P823" s="443"/>
      <c r="Q823" s="13"/>
      <c r="R823" s="442"/>
      <c r="W823" s="443"/>
      <c r="X823" s="443"/>
      <c r="Y823" s="13"/>
      <c r="Z823" s="442"/>
      <c r="AE823" s="443"/>
      <c r="AF823" s="443"/>
      <c r="AG823" s="13"/>
      <c r="AH823" s="442"/>
      <c r="AM823" s="443"/>
      <c r="AN823" s="443"/>
      <c r="AO823" s="13"/>
      <c r="AP823" s="442"/>
      <c r="AU823" s="443"/>
      <c r="AV823" s="443"/>
      <c r="AW823" s="13"/>
      <c r="AX823" s="442"/>
      <c r="BC823" s="443"/>
      <c r="BD823" s="443"/>
      <c r="BE823" s="13"/>
      <c r="BF823" s="442"/>
      <c r="BK823" s="443"/>
      <c r="BL823" s="443"/>
      <c r="BM823" s="13"/>
      <c r="BN823" s="442"/>
      <c r="BS823" s="443"/>
      <c r="BT823" s="443"/>
      <c r="BU823" s="13"/>
      <c r="BV823" s="442"/>
      <c r="CA823" s="443"/>
      <c r="CB823" s="443"/>
      <c r="CC823" s="13"/>
      <c r="CD823" s="442"/>
      <c r="CI823" s="443"/>
      <c r="CJ823" s="443"/>
      <c r="CK823" s="13"/>
      <c r="CL823" s="442"/>
      <c r="CQ823" s="443"/>
      <c r="CR823" s="443"/>
      <c r="CS823" s="13"/>
      <c r="CT823" s="442"/>
      <c r="CY823" s="443"/>
      <c r="CZ823" s="443"/>
      <c r="DA823" s="13"/>
      <c r="DB823" s="442"/>
      <c r="DG823" s="443"/>
      <c r="DH823" s="443"/>
      <c r="DI823" s="13"/>
      <c r="DJ823" s="442"/>
      <c r="DO823" s="443"/>
      <c r="DP823" s="443"/>
      <c r="DQ823" s="13"/>
      <c r="DR823" s="442"/>
      <c r="DW823" s="443"/>
      <c r="DX823" s="443"/>
      <c r="DY823" s="13"/>
      <c r="DZ823" s="442"/>
      <c r="EE823" s="443"/>
      <c r="EF823" s="443"/>
      <c r="EG823" s="13"/>
      <c r="EH823" s="442"/>
      <c r="EM823" s="443"/>
      <c r="EN823" s="443"/>
      <c r="EO823" s="13"/>
      <c r="EP823" s="442"/>
      <c r="EU823" s="443"/>
      <c r="EV823" s="443"/>
      <c r="EW823" s="13"/>
      <c r="EX823" s="442"/>
      <c r="FC823" s="443"/>
      <c r="FD823" s="443"/>
      <c r="FE823" s="13"/>
      <c r="FF823" s="442"/>
      <c r="FK823" s="443"/>
      <c r="FL823" s="443"/>
      <c r="FM823" s="13"/>
      <c r="FN823" s="442"/>
    </row>
    <row r="824" spans="2:170" ht="13">
      <c r="B824" s="442"/>
      <c r="G824" s="443"/>
      <c r="H824" s="443"/>
      <c r="I824" s="13"/>
      <c r="J824" s="442"/>
      <c r="O824" s="443"/>
      <c r="P824" s="443"/>
      <c r="Q824" s="13"/>
      <c r="R824" s="442"/>
      <c r="W824" s="443"/>
      <c r="X824" s="443"/>
      <c r="Y824" s="13"/>
      <c r="Z824" s="442"/>
      <c r="AE824" s="443"/>
      <c r="AF824" s="443"/>
      <c r="AG824" s="13"/>
      <c r="AH824" s="442"/>
      <c r="AM824" s="443"/>
      <c r="AN824" s="443"/>
      <c r="AO824" s="13"/>
      <c r="AP824" s="442"/>
      <c r="AU824" s="443"/>
      <c r="AV824" s="443"/>
      <c r="AW824" s="13"/>
      <c r="AX824" s="442"/>
      <c r="BC824" s="443"/>
      <c r="BD824" s="443"/>
      <c r="BE824" s="13"/>
      <c r="BF824" s="442"/>
      <c r="BK824" s="443"/>
      <c r="BL824" s="443"/>
      <c r="BM824" s="13"/>
      <c r="BN824" s="442"/>
      <c r="BS824" s="443"/>
      <c r="BT824" s="443"/>
      <c r="BU824" s="13"/>
      <c r="BV824" s="442"/>
      <c r="CA824" s="443"/>
      <c r="CB824" s="443"/>
      <c r="CC824" s="13"/>
      <c r="CD824" s="442"/>
      <c r="CI824" s="443"/>
      <c r="CJ824" s="443"/>
      <c r="CK824" s="13"/>
      <c r="CL824" s="442"/>
      <c r="CQ824" s="443"/>
      <c r="CR824" s="443"/>
      <c r="CS824" s="13"/>
      <c r="CT824" s="442"/>
      <c r="CY824" s="443"/>
      <c r="CZ824" s="443"/>
      <c r="DA824" s="13"/>
      <c r="DB824" s="442"/>
      <c r="DG824" s="443"/>
      <c r="DH824" s="443"/>
      <c r="DI824" s="13"/>
      <c r="DJ824" s="442"/>
      <c r="DO824" s="443"/>
      <c r="DP824" s="443"/>
      <c r="DQ824" s="13"/>
      <c r="DR824" s="442"/>
      <c r="DW824" s="443"/>
      <c r="DX824" s="443"/>
      <c r="DY824" s="13"/>
      <c r="DZ824" s="442"/>
      <c r="EE824" s="443"/>
      <c r="EF824" s="443"/>
      <c r="EG824" s="13"/>
      <c r="EH824" s="442"/>
      <c r="EM824" s="443"/>
      <c r="EN824" s="443"/>
      <c r="EO824" s="13"/>
      <c r="EP824" s="442"/>
      <c r="EU824" s="443"/>
      <c r="EV824" s="443"/>
      <c r="EW824" s="13"/>
      <c r="EX824" s="442"/>
      <c r="FC824" s="443"/>
      <c r="FD824" s="443"/>
      <c r="FE824" s="13"/>
      <c r="FF824" s="442"/>
      <c r="FK824" s="443"/>
      <c r="FL824" s="443"/>
      <c r="FM824" s="13"/>
      <c r="FN824" s="442"/>
    </row>
    <row r="825" spans="2:170" ht="13">
      <c r="B825" s="442"/>
      <c r="G825" s="443"/>
      <c r="H825" s="443"/>
      <c r="I825" s="13"/>
      <c r="J825" s="442"/>
      <c r="O825" s="443"/>
      <c r="P825" s="443"/>
      <c r="Q825" s="13"/>
      <c r="R825" s="442"/>
      <c r="W825" s="443"/>
      <c r="X825" s="443"/>
      <c r="Y825" s="13"/>
      <c r="Z825" s="442"/>
      <c r="AE825" s="443"/>
      <c r="AF825" s="443"/>
      <c r="AG825" s="13"/>
      <c r="AH825" s="442"/>
      <c r="AM825" s="443"/>
      <c r="AN825" s="443"/>
      <c r="AO825" s="13"/>
      <c r="AP825" s="442"/>
      <c r="AU825" s="443"/>
      <c r="AV825" s="443"/>
      <c r="AW825" s="13"/>
      <c r="AX825" s="442"/>
      <c r="BC825" s="443"/>
      <c r="BD825" s="443"/>
      <c r="BE825" s="13"/>
      <c r="BF825" s="442"/>
      <c r="BK825" s="443"/>
      <c r="BL825" s="443"/>
      <c r="BM825" s="13"/>
      <c r="BN825" s="442"/>
      <c r="BS825" s="443"/>
      <c r="BT825" s="443"/>
      <c r="BU825" s="13"/>
      <c r="BV825" s="442"/>
      <c r="CA825" s="443"/>
      <c r="CB825" s="443"/>
      <c r="CC825" s="13"/>
      <c r="CD825" s="442"/>
      <c r="CI825" s="443"/>
      <c r="CJ825" s="443"/>
      <c r="CK825" s="13"/>
      <c r="CL825" s="442"/>
      <c r="CQ825" s="443"/>
      <c r="CR825" s="443"/>
      <c r="CS825" s="13"/>
      <c r="CT825" s="442"/>
      <c r="CY825" s="443"/>
      <c r="CZ825" s="443"/>
      <c r="DA825" s="13"/>
      <c r="DB825" s="442"/>
      <c r="DG825" s="443"/>
      <c r="DH825" s="443"/>
      <c r="DI825" s="13"/>
      <c r="DJ825" s="442"/>
      <c r="DO825" s="443"/>
      <c r="DP825" s="443"/>
      <c r="DQ825" s="13"/>
      <c r="DR825" s="442"/>
      <c r="DW825" s="443"/>
      <c r="DX825" s="443"/>
      <c r="DY825" s="13"/>
      <c r="DZ825" s="442"/>
      <c r="EE825" s="443"/>
      <c r="EF825" s="443"/>
      <c r="EG825" s="13"/>
      <c r="EH825" s="442"/>
      <c r="EM825" s="443"/>
      <c r="EN825" s="443"/>
      <c r="EO825" s="13"/>
      <c r="EP825" s="442"/>
      <c r="EU825" s="443"/>
      <c r="EV825" s="443"/>
      <c r="EW825" s="13"/>
      <c r="EX825" s="442"/>
      <c r="FC825" s="443"/>
      <c r="FD825" s="443"/>
      <c r="FE825" s="13"/>
      <c r="FF825" s="442"/>
      <c r="FK825" s="443"/>
      <c r="FL825" s="443"/>
      <c r="FM825" s="13"/>
      <c r="FN825" s="442"/>
    </row>
    <row r="826" spans="2:170" ht="13">
      <c r="B826" s="442"/>
      <c r="G826" s="443"/>
      <c r="H826" s="443"/>
      <c r="I826" s="13"/>
      <c r="J826" s="442"/>
      <c r="O826" s="443"/>
      <c r="P826" s="443"/>
      <c r="Q826" s="13"/>
      <c r="R826" s="442"/>
      <c r="W826" s="443"/>
      <c r="X826" s="443"/>
      <c r="Y826" s="13"/>
      <c r="Z826" s="442"/>
      <c r="AE826" s="443"/>
      <c r="AF826" s="443"/>
      <c r="AG826" s="13"/>
      <c r="AH826" s="442"/>
      <c r="AM826" s="443"/>
      <c r="AN826" s="443"/>
      <c r="AO826" s="13"/>
      <c r="AP826" s="442"/>
      <c r="AU826" s="443"/>
      <c r="AV826" s="443"/>
      <c r="AW826" s="13"/>
      <c r="AX826" s="442"/>
      <c r="BC826" s="443"/>
      <c r="BD826" s="443"/>
      <c r="BE826" s="13"/>
      <c r="BF826" s="442"/>
      <c r="BK826" s="443"/>
      <c r="BL826" s="443"/>
      <c r="BM826" s="13"/>
      <c r="BN826" s="442"/>
      <c r="BS826" s="443"/>
      <c r="BT826" s="443"/>
      <c r="BU826" s="13"/>
      <c r="BV826" s="442"/>
      <c r="CA826" s="443"/>
      <c r="CB826" s="443"/>
      <c r="CC826" s="13"/>
      <c r="CD826" s="442"/>
      <c r="CI826" s="443"/>
      <c r="CJ826" s="443"/>
      <c r="CK826" s="13"/>
      <c r="CL826" s="442"/>
      <c r="CQ826" s="443"/>
      <c r="CR826" s="443"/>
      <c r="CS826" s="13"/>
      <c r="CT826" s="442"/>
      <c r="CY826" s="443"/>
      <c r="CZ826" s="443"/>
      <c r="DA826" s="13"/>
      <c r="DB826" s="442"/>
      <c r="DG826" s="443"/>
      <c r="DH826" s="443"/>
      <c r="DI826" s="13"/>
      <c r="DJ826" s="442"/>
      <c r="DO826" s="443"/>
      <c r="DP826" s="443"/>
      <c r="DQ826" s="13"/>
      <c r="DR826" s="442"/>
      <c r="DW826" s="443"/>
      <c r="DX826" s="443"/>
      <c r="DY826" s="13"/>
      <c r="DZ826" s="442"/>
      <c r="EE826" s="443"/>
      <c r="EF826" s="443"/>
      <c r="EG826" s="13"/>
      <c r="EH826" s="442"/>
      <c r="EM826" s="443"/>
      <c r="EN826" s="443"/>
      <c r="EO826" s="13"/>
      <c r="EP826" s="442"/>
      <c r="EU826" s="443"/>
      <c r="EV826" s="443"/>
      <c r="EW826" s="13"/>
      <c r="EX826" s="442"/>
      <c r="FC826" s="443"/>
      <c r="FD826" s="443"/>
      <c r="FE826" s="13"/>
      <c r="FF826" s="442"/>
      <c r="FK826" s="443"/>
      <c r="FL826" s="443"/>
      <c r="FM826" s="13"/>
      <c r="FN826" s="442"/>
    </row>
    <row r="827" spans="2:170" ht="13">
      <c r="B827" s="442"/>
      <c r="G827" s="443"/>
      <c r="H827" s="443"/>
      <c r="I827" s="13"/>
      <c r="J827" s="442"/>
      <c r="O827" s="443"/>
      <c r="P827" s="443"/>
      <c r="Q827" s="13"/>
      <c r="R827" s="442"/>
      <c r="W827" s="443"/>
      <c r="X827" s="443"/>
      <c r="Y827" s="13"/>
      <c r="Z827" s="442"/>
      <c r="AE827" s="443"/>
      <c r="AF827" s="443"/>
      <c r="AG827" s="13"/>
      <c r="AH827" s="442"/>
      <c r="AM827" s="443"/>
      <c r="AN827" s="443"/>
      <c r="AO827" s="13"/>
      <c r="AP827" s="442"/>
      <c r="AU827" s="443"/>
      <c r="AV827" s="443"/>
      <c r="AW827" s="13"/>
      <c r="AX827" s="442"/>
      <c r="BC827" s="443"/>
      <c r="BD827" s="443"/>
      <c r="BE827" s="13"/>
      <c r="BF827" s="442"/>
      <c r="BK827" s="443"/>
      <c r="BL827" s="443"/>
      <c r="BM827" s="13"/>
      <c r="BN827" s="442"/>
      <c r="BS827" s="443"/>
      <c r="BT827" s="443"/>
      <c r="BU827" s="13"/>
      <c r="BV827" s="442"/>
      <c r="CA827" s="443"/>
      <c r="CB827" s="443"/>
      <c r="CC827" s="13"/>
      <c r="CD827" s="442"/>
      <c r="CI827" s="443"/>
      <c r="CJ827" s="443"/>
      <c r="CK827" s="13"/>
      <c r="CL827" s="442"/>
      <c r="CQ827" s="443"/>
      <c r="CR827" s="443"/>
      <c r="CS827" s="13"/>
      <c r="CT827" s="442"/>
      <c r="CY827" s="443"/>
      <c r="CZ827" s="443"/>
      <c r="DA827" s="13"/>
      <c r="DB827" s="442"/>
      <c r="DG827" s="443"/>
      <c r="DH827" s="443"/>
      <c r="DI827" s="13"/>
      <c r="DJ827" s="442"/>
      <c r="DO827" s="443"/>
      <c r="DP827" s="443"/>
      <c r="DQ827" s="13"/>
      <c r="DR827" s="442"/>
      <c r="DW827" s="443"/>
      <c r="DX827" s="443"/>
      <c r="DY827" s="13"/>
      <c r="DZ827" s="442"/>
      <c r="EE827" s="443"/>
      <c r="EF827" s="443"/>
      <c r="EG827" s="13"/>
      <c r="EH827" s="442"/>
      <c r="EM827" s="443"/>
      <c r="EN827" s="443"/>
      <c r="EO827" s="13"/>
      <c r="EP827" s="442"/>
      <c r="EU827" s="443"/>
      <c r="EV827" s="443"/>
      <c r="EW827" s="13"/>
      <c r="EX827" s="442"/>
      <c r="FC827" s="443"/>
      <c r="FD827" s="443"/>
      <c r="FE827" s="13"/>
      <c r="FF827" s="442"/>
      <c r="FK827" s="443"/>
      <c r="FL827" s="443"/>
      <c r="FM827" s="13"/>
      <c r="FN827" s="442"/>
    </row>
    <row r="828" spans="2:170" ht="13">
      <c r="B828" s="442"/>
      <c r="G828" s="443"/>
      <c r="H828" s="443"/>
      <c r="I828" s="13"/>
      <c r="J828" s="442"/>
      <c r="O828" s="443"/>
      <c r="P828" s="443"/>
      <c r="Q828" s="13"/>
      <c r="R828" s="442"/>
      <c r="W828" s="443"/>
      <c r="X828" s="443"/>
      <c r="Y828" s="13"/>
      <c r="Z828" s="442"/>
      <c r="AE828" s="443"/>
      <c r="AF828" s="443"/>
      <c r="AG828" s="13"/>
      <c r="AH828" s="442"/>
      <c r="AM828" s="443"/>
      <c r="AN828" s="443"/>
      <c r="AO828" s="13"/>
      <c r="AP828" s="442"/>
      <c r="AU828" s="443"/>
      <c r="AV828" s="443"/>
      <c r="AW828" s="13"/>
      <c r="AX828" s="442"/>
      <c r="BC828" s="443"/>
      <c r="BD828" s="443"/>
      <c r="BE828" s="13"/>
      <c r="BF828" s="442"/>
      <c r="BK828" s="443"/>
      <c r="BL828" s="443"/>
      <c r="BM828" s="13"/>
      <c r="BN828" s="442"/>
      <c r="BS828" s="443"/>
      <c r="BT828" s="443"/>
      <c r="BU828" s="13"/>
      <c r="BV828" s="442"/>
      <c r="CA828" s="443"/>
      <c r="CB828" s="443"/>
      <c r="CC828" s="13"/>
      <c r="CD828" s="442"/>
      <c r="CI828" s="443"/>
      <c r="CJ828" s="443"/>
      <c r="CK828" s="13"/>
      <c r="CL828" s="442"/>
      <c r="CQ828" s="443"/>
      <c r="CR828" s="443"/>
      <c r="CS828" s="13"/>
      <c r="CT828" s="442"/>
      <c r="CY828" s="443"/>
      <c r="CZ828" s="443"/>
      <c r="DA828" s="13"/>
      <c r="DB828" s="442"/>
      <c r="DG828" s="443"/>
      <c r="DH828" s="443"/>
      <c r="DI828" s="13"/>
      <c r="DJ828" s="442"/>
      <c r="DO828" s="443"/>
      <c r="DP828" s="443"/>
      <c r="DQ828" s="13"/>
      <c r="DR828" s="442"/>
      <c r="DW828" s="443"/>
      <c r="DX828" s="443"/>
      <c r="DY828" s="13"/>
      <c r="DZ828" s="442"/>
      <c r="EE828" s="443"/>
      <c r="EF828" s="443"/>
      <c r="EG828" s="13"/>
      <c r="EH828" s="442"/>
      <c r="EM828" s="443"/>
      <c r="EN828" s="443"/>
      <c r="EO828" s="13"/>
      <c r="EP828" s="442"/>
      <c r="EU828" s="443"/>
      <c r="EV828" s="443"/>
      <c r="EW828" s="13"/>
      <c r="EX828" s="442"/>
      <c r="FC828" s="443"/>
      <c r="FD828" s="443"/>
      <c r="FE828" s="13"/>
      <c r="FF828" s="442"/>
      <c r="FK828" s="443"/>
      <c r="FL828" s="443"/>
      <c r="FM828" s="13"/>
      <c r="FN828" s="442"/>
    </row>
    <row r="829" spans="2:170" ht="13">
      <c r="B829" s="442"/>
      <c r="G829" s="443"/>
      <c r="H829" s="443"/>
      <c r="I829" s="13"/>
      <c r="J829" s="442"/>
      <c r="O829" s="443"/>
      <c r="P829" s="443"/>
      <c r="Q829" s="13"/>
      <c r="R829" s="442"/>
      <c r="W829" s="443"/>
      <c r="X829" s="443"/>
      <c r="Y829" s="13"/>
      <c r="Z829" s="442"/>
      <c r="AE829" s="443"/>
      <c r="AF829" s="443"/>
      <c r="AG829" s="13"/>
      <c r="AH829" s="442"/>
      <c r="AM829" s="443"/>
      <c r="AN829" s="443"/>
      <c r="AO829" s="13"/>
      <c r="AP829" s="442"/>
      <c r="AU829" s="443"/>
      <c r="AV829" s="443"/>
      <c r="AW829" s="13"/>
      <c r="AX829" s="442"/>
      <c r="BC829" s="443"/>
      <c r="BD829" s="443"/>
      <c r="BE829" s="13"/>
      <c r="BF829" s="442"/>
      <c r="BK829" s="443"/>
      <c r="BL829" s="443"/>
      <c r="BM829" s="13"/>
      <c r="BN829" s="442"/>
      <c r="BS829" s="443"/>
      <c r="BT829" s="443"/>
      <c r="BU829" s="13"/>
      <c r="BV829" s="442"/>
      <c r="CA829" s="443"/>
      <c r="CB829" s="443"/>
      <c r="CC829" s="13"/>
      <c r="CD829" s="442"/>
      <c r="CI829" s="443"/>
      <c r="CJ829" s="443"/>
      <c r="CK829" s="13"/>
      <c r="CL829" s="442"/>
      <c r="CQ829" s="443"/>
      <c r="CR829" s="443"/>
      <c r="CS829" s="13"/>
      <c r="CT829" s="442"/>
      <c r="CY829" s="443"/>
      <c r="CZ829" s="443"/>
      <c r="DA829" s="13"/>
      <c r="DB829" s="442"/>
      <c r="DG829" s="443"/>
      <c r="DH829" s="443"/>
      <c r="DI829" s="13"/>
      <c r="DJ829" s="442"/>
      <c r="DO829" s="443"/>
      <c r="DP829" s="443"/>
      <c r="DQ829" s="13"/>
      <c r="DR829" s="442"/>
      <c r="DW829" s="443"/>
      <c r="DX829" s="443"/>
      <c r="DY829" s="13"/>
      <c r="DZ829" s="442"/>
      <c r="EE829" s="443"/>
      <c r="EF829" s="443"/>
      <c r="EG829" s="13"/>
      <c r="EH829" s="442"/>
      <c r="EM829" s="443"/>
      <c r="EN829" s="443"/>
      <c r="EO829" s="13"/>
      <c r="EP829" s="442"/>
      <c r="EU829" s="443"/>
      <c r="EV829" s="443"/>
      <c r="EW829" s="13"/>
      <c r="EX829" s="442"/>
      <c r="FC829" s="443"/>
      <c r="FD829" s="443"/>
      <c r="FE829" s="13"/>
      <c r="FF829" s="442"/>
      <c r="FK829" s="443"/>
      <c r="FL829" s="443"/>
      <c r="FM829" s="13"/>
      <c r="FN829" s="442"/>
    </row>
    <row r="830" spans="2:170" ht="13">
      <c r="B830" s="442"/>
      <c r="G830" s="443"/>
      <c r="H830" s="443"/>
      <c r="I830" s="13"/>
      <c r="J830" s="442"/>
      <c r="O830" s="443"/>
      <c r="P830" s="443"/>
      <c r="Q830" s="13"/>
      <c r="R830" s="442"/>
      <c r="W830" s="443"/>
      <c r="X830" s="443"/>
      <c r="Y830" s="13"/>
      <c r="Z830" s="442"/>
      <c r="AE830" s="443"/>
      <c r="AF830" s="443"/>
      <c r="AG830" s="13"/>
      <c r="AH830" s="442"/>
      <c r="AM830" s="443"/>
      <c r="AN830" s="443"/>
      <c r="AO830" s="13"/>
      <c r="AP830" s="442"/>
      <c r="AU830" s="443"/>
      <c r="AV830" s="443"/>
      <c r="AW830" s="13"/>
      <c r="AX830" s="442"/>
      <c r="BC830" s="443"/>
      <c r="BD830" s="443"/>
      <c r="BE830" s="13"/>
      <c r="BF830" s="442"/>
      <c r="BK830" s="443"/>
      <c r="BL830" s="443"/>
      <c r="BM830" s="13"/>
      <c r="BN830" s="442"/>
      <c r="BS830" s="443"/>
      <c r="BT830" s="443"/>
      <c r="BU830" s="13"/>
      <c r="BV830" s="442"/>
      <c r="CA830" s="443"/>
      <c r="CB830" s="443"/>
      <c r="CC830" s="13"/>
      <c r="CD830" s="442"/>
      <c r="CI830" s="443"/>
      <c r="CJ830" s="443"/>
      <c r="CK830" s="13"/>
      <c r="CL830" s="442"/>
      <c r="CQ830" s="443"/>
      <c r="CR830" s="443"/>
      <c r="CS830" s="13"/>
      <c r="CT830" s="442"/>
      <c r="CY830" s="443"/>
      <c r="CZ830" s="443"/>
      <c r="DA830" s="13"/>
      <c r="DB830" s="442"/>
      <c r="DG830" s="443"/>
      <c r="DH830" s="443"/>
      <c r="DI830" s="13"/>
      <c r="DJ830" s="442"/>
      <c r="DO830" s="443"/>
      <c r="DP830" s="443"/>
      <c r="DQ830" s="13"/>
      <c r="DR830" s="442"/>
      <c r="DW830" s="443"/>
      <c r="DX830" s="443"/>
      <c r="DY830" s="13"/>
      <c r="DZ830" s="442"/>
      <c r="EE830" s="443"/>
      <c r="EF830" s="443"/>
      <c r="EG830" s="13"/>
      <c r="EH830" s="442"/>
      <c r="EM830" s="443"/>
      <c r="EN830" s="443"/>
      <c r="EO830" s="13"/>
      <c r="EP830" s="442"/>
      <c r="EU830" s="443"/>
      <c r="EV830" s="443"/>
      <c r="EW830" s="13"/>
      <c r="EX830" s="442"/>
      <c r="FC830" s="443"/>
      <c r="FD830" s="443"/>
      <c r="FE830" s="13"/>
      <c r="FF830" s="442"/>
      <c r="FK830" s="443"/>
      <c r="FL830" s="443"/>
      <c r="FM830" s="13"/>
      <c r="FN830" s="442"/>
    </row>
    <row r="831" spans="2:170" ht="13">
      <c r="B831" s="442"/>
      <c r="G831" s="443"/>
      <c r="H831" s="443"/>
      <c r="I831" s="13"/>
      <c r="J831" s="442"/>
      <c r="O831" s="443"/>
      <c r="P831" s="443"/>
      <c r="Q831" s="13"/>
      <c r="R831" s="442"/>
      <c r="W831" s="443"/>
      <c r="X831" s="443"/>
      <c r="Y831" s="13"/>
      <c r="Z831" s="442"/>
      <c r="AE831" s="443"/>
      <c r="AF831" s="443"/>
      <c r="AG831" s="13"/>
      <c r="AH831" s="442"/>
      <c r="AM831" s="443"/>
      <c r="AN831" s="443"/>
      <c r="AO831" s="13"/>
      <c r="AP831" s="442"/>
      <c r="AU831" s="443"/>
      <c r="AV831" s="443"/>
      <c r="AW831" s="13"/>
      <c r="AX831" s="442"/>
      <c r="BC831" s="443"/>
      <c r="BD831" s="443"/>
      <c r="BE831" s="13"/>
      <c r="BF831" s="442"/>
      <c r="BK831" s="443"/>
      <c r="BL831" s="443"/>
      <c r="BM831" s="13"/>
      <c r="BN831" s="442"/>
      <c r="BS831" s="443"/>
      <c r="BT831" s="443"/>
      <c r="BU831" s="13"/>
      <c r="BV831" s="442"/>
      <c r="CA831" s="443"/>
      <c r="CB831" s="443"/>
      <c r="CC831" s="13"/>
      <c r="CD831" s="442"/>
      <c r="CI831" s="443"/>
      <c r="CJ831" s="443"/>
      <c r="CK831" s="13"/>
      <c r="CL831" s="442"/>
      <c r="CQ831" s="443"/>
      <c r="CR831" s="443"/>
      <c r="CS831" s="13"/>
      <c r="CT831" s="442"/>
      <c r="CY831" s="443"/>
      <c r="CZ831" s="443"/>
      <c r="DA831" s="13"/>
      <c r="DB831" s="442"/>
      <c r="DG831" s="443"/>
      <c r="DH831" s="443"/>
      <c r="DI831" s="13"/>
      <c r="DJ831" s="442"/>
      <c r="DO831" s="443"/>
      <c r="DP831" s="443"/>
      <c r="DQ831" s="13"/>
      <c r="DR831" s="442"/>
      <c r="DW831" s="443"/>
      <c r="DX831" s="443"/>
      <c r="DY831" s="13"/>
      <c r="DZ831" s="442"/>
      <c r="EE831" s="443"/>
      <c r="EF831" s="443"/>
      <c r="EG831" s="13"/>
      <c r="EH831" s="442"/>
      <c r="EM831" s="443"/>
      <c r="EN831" s="443"/>
      <c r="EO831" s="13"/>
      <c r="EP831" s="442"/>
      <c r="EU831" s="443"/>
      <c r="EV831" s="443"/>
      <c r="EW831" s="13"/>
      <c r="EX831" s="442"/>
      <c r="FC831" s="443"/>
      <c r="FD831" s="443"/>
      <c r="FE831" s="13"/>
      <c r="FF831" s="442"/>
      <c r="FK831" s="443"/>
      <c r="FL831" s="443"/>
      <c r="FM831" s="13"/>
      <c r="FN831" s="442"/>
    </row>
    <row r="832" spans="2:170" ht="13">
      <c r="B832" s="442"/>
      <c r="G832" s="443"/>
      <c r="H832" s="443"/>
      <c r="I832" s="13"/>
      <c r="J832" s="442"/>
      <c r="O832" s="443"/>
      <c r="P832" s="443"/>
      <c r="Q832" s="13"/>
      <c r="R832" s="442"/>
      <c r="W832" s="443"/>
      <c r="X832" s="443"/>
      <c r="Y832" s="13"/>
      <c r="Z832" s="442"/>
      <c r="AE832" s="443"/>
      <c r="AF832" s="443"/>
      <c r="AG832" s="13"/>
      <c r="AH832" s="442"/>
      <c r="AM832" s="443"/>
      <c r="AN832" s="443"/>
      <c r="AO832" s="13"/>
      <c r="AP832" s="442"/>
      <c r="AU832" s="443"/>
      <c r="AV832" s="443"/>
      <c r="AW832" s="13"/>
      <c r="AX832" s="442"/>
      <c r="BC832" s="443"/>
      <c r="BD832" s="443"/>
      <c r="BE832" s="13"/>
      <c r="BF832" s="442"/>
      <c r="BK832" s="443"/>
      <c r="BL832" s="443"/>
      <c r="BM832" s="13"/>
      <c r="BN832" s="442"/>
      <c r="BS832" s="443"/>
      <c r="BT832" s="443"/>
      <c r="BU832" s="13"/>
      <c r="BV832" s="442"/>
      <c r="CA832" s="443"/>
      <c r="CB832" s="443"/>
      <c r="CC832" s="13"/>
      <c r="CD832" s="442"/>
      <c r="CI832" s="443"/>
      <c r="CJ832" s="443"/>
      <c r="CK832" s="13"/>
      <c r="CL832" s="442"/>
      <c r="CQ832" s="443"/>
      <c r="CR832" s="443"/>
      <c r="CS832" s="13"/>
      <c r="CT832" s="442"/>
      <c r="CY832" s="443"/>
      <c r="CZ832" s="443"/>
      <c r="DA832" s="13"/>
      <c r="DB832" s="442"/>
      <c r="DG832" s="443"/>
      <c r="DH832" s="443"/>
      <c r="DI832" s="13"/>
      <c r="DJ832" s="442"/>
      <c r="DO832" s="443"/>
      <c r="DP832" s="443"/>
      <c r="DQ832" s="13"/>
      <c r="DR832" s="442"/>
      <c r="DW832" s="443"/>
      <c r="DX832" s="443"/>
      <c r="DY832" s="13"/>
      <c r="DZ832" s="442"/>
      <c r="EE832" s="443"/>
      <c r="EF832" s="443"/>
      <c r="EG832" s="13"/>
      <c r="EH832" s="442"/>
      <c r="EM832" s="443"/>
      <c r="EN832" s="443"/>
      <c r="EO832" s="13"/>
      <c r="EP832" s="442"/>
      <c r="EU832" s="443"/>
      <c r="EV832" s="443"/>
      <c r="EW832" s="13"/>
      <c r="EX832" s="442"/>
      <c r="FC832" s="443"/>
      <c r="FD832" s="443"/>
      <c r="FE832" s="13"/>
      <c r="FF832" s="442"/>
      <c r="FK832" s="443"/>
      <c r="FL832" s="443"/>
      <c r="FM832" s="13"/>
      <c r="FN832" s="442"/>
    </row>
    <row r="833" spans="2:170" ht="13">
      <c r="B833" s="442"/>
      <c r="G833" s="443"/>
      <c r="H833" s="443"/>
      <c r="I833" s="13"/>
      <c r="J833" s="442"/>
      <c r="O833" s="443"/>
      <c r="P833" s="443"/>
      <c r="Q833" s="13"/>
      <c r="R833" s="442"/>
      <c r="W833" s="443"/>
      <c r="X833" s="443"/>
      <c r="Y833" s="13"/>
      <c r="Z833" s="442"/>
      <c r="AE833" s="443"/>
      <c r="AF833" s="443"/>
      <c r="AG833" s="13"/>
      <c r="AH833" s="442"/>
      <c r="AM833" s="443"/>
      <c r="AN833" s="443"/>
      <c r="AO833" s="13"/>
      <c r="AP833" s="442"/>
      <c r="AU833" s="443"/>
      <c r="AV833" s="443"/>
      <c r="AW833" s="13"/>
      <c r="AX833" s="442"/>
      <c r="BC833" s="443"/>
      <c r="BD833" s="443"/>
      <c r="BE833" s="13"/>
      <c r="BF833" s="442"/>
      <c r="BK833" s="443"/>
      <c r="BL833" s="443"/>
      <c r="BM833" s="13"/>
      <c r="BN833" s="442"/>
      <c r="BS833" s="443"/>
      <c r="BT833" s="443"/>
      <c r="BU833" s="13"/>
      <c r="BV833" s="442"/>
      <c r="CA833" s="443"/>
      <c r="CB833" s="443"/>
      <c r="CC833" s="13"/>
      <c r="CD833" s="442"/>
      <c r="CI833" s="443"/>
      <c r="CJ833" s="443"/>
      <c r="CK833" s="13"/>
      <c r="CL833" s="442"/>
      <c r="CQ833" s="443"/>
      <c r="CR833" s="443"/>
      <c r="CS833" s="13"/>
      <c r="CT833" s="442"/>
      <c r="CY833" s="443"/>
      <c r="CZ833" s="443"/>
      <c r="DA833" s="13"/>
      <c r="DB833" s="442"/>
      <c r="DG833" s="443"/>
      <c r="DH833" s="443"/>
      <c r="DI833" s="13"/>
      <c r="DJ833" s="442"/>
      <c r="DO833" s="443"/>
      <c r="DP833" s="443"/>
      <c r="DQ833" s="13"/>
      <c r="DR833" s="442"/>
      <c r="DW833" s="443"/>
      <c r="DX833" s="443"/>
      <c r="DY833" s="13"/>
      <c r="DZ833" s="442"/>
      <c r="EE833" s="443"/>
      <c r="EF833" s="443"/>
      <c r="EG833" s="13"/>
      <c r="EH833" s="442"/>
      <c r="EM833" s="443"/>
      <c r="EN833" s="443"/>
      <c r="EO833" s="13"/>
      <c r="EP833" s="442"/>
      <c r="EU833" s="443"/>
      <c r="EV833" s="443"/>
      <c r="EW833" s="13"/>
      <c r="EX833" s="442"/>
      <c r="FC833" s="443"/>
      <c r="FD833" s="443"/>
      <c r="FE833" s="13"/>
      <c r="FF833" s="442"/>
      <c r="FK833" s="443"/>
      <c r="FL833" s="443"/>
      <c r="FM833" s="13"/>
      <c r="FN833" s="442"/>
    </row>
    <row r="834" spans="2:170" ht="13">
      <c r="B834" s="442"/>
      <c r="G834" s="443"/>
      <c r="H834" s="443"/>
      <c r="I834" s="13"/>
      <c r="J834" s="442"/>
      <c r="O834" s="443"/>
      <c r="P834" s="443"/>
      <c r="Q834" s="13"/>
      <c r="R834" s="442"/>
      <c r="W834" s="443"/>
      <c r="X834" s="443"/>
      <c r="Y834" s="13"/>
      <c r="Z834" s="442"/>
      <c r="AE834" s="443"/>
      <c r="AF834" s="443"/>
      <c r="AG834" s="13"/>
      <c r="AH834" s="442"/>
      <c r="AM834" s="443"/>
      <c r="AN834" s="443"/>
      <c r="AO834" s="13"/>
      <c r="AP834" s="442"/>
      <c r="AU834" s="443"/>
      <c r="AV834" s="443"/>
      <c r="AW834" s="13"/>
      <c r="AX834" s="442"/>
      <c r="BC834" s="443"/>
      <c r="BD834" s="443"/>
      <c r="BE834" s="13"/>
      <c r="BF834" s="442"/>
      <c r="BK834" s="443"/>
      <c r="BL834" s="443"/>
      <c r="BM834" s="13"/>
      <c r="BN834" s="442"/>
      <c r="BS834" s="443"/>
      <c r="BT834" s="443"/>
      <c r="BU834" s="13"/>
      <c r="BV834" s="442"/>
      <c r="CA834" s="443"/>
      <c r="CB834" s="443"/>
      <c r="CC834" s="13"/>
      <c r="CD834" s="442"/>
      <c r="CI834" s="443"/>
      <c r="CJ834" s="443"/>
      <c r="CK834" s="13"/>
      <c r="CL834" s="442"/>
      <c r="CQ834" s="443"/>
      <c r="CR834" s="443"/>
      <c r="CS834" s="13"/>
      <c r="CT834" s="442"/>
      <c r="CY834" s="443"/>
      <c r="CZ834" s="443"/>
      <c r="DA834" s="13"/>
      <c r="DB834" s="442"/>
      <c r="DG834" s="443"/>
      <c r="DH834" s="443"/>
      <c r="DI834" s="13"/>
      <c r="DJ834" s="442"/>
      <c r="DO834" s="443"/>
      <c r="DP834" s="443"/>
      <c r="DQ834" s="13"/>
      <c r="DR834" s="442"/>
      <c r="DW834" s="443"/>
      <c r="DX834" s="443"/>
      <c r="DY834" s="13"/>
      <c r="DZ834" s="442"/>
      <c r="EE834" s="443"/>
      <c r="EF834" s="443"/>
      <c r="EG834" s="13"/>
      <c r="EH834" s="442"/>
      <c r="EM834" s="443"/>
      <c r="EN834" s="443"/>
      <c r="EO834" s="13"/>
      <c r="EP834" s="442"/>
      <c r="EU834" s="443"/>
      <c r="EV834" s="443"/>
      <c r="EW834" s="13"/>
      <c r="EX834" s="442"/>
      <c r="FC834" s="443"/>
      <c r="FD834" s="443"/>
      <c r="FE834" s="13"/>
      <c r="FF834" s="442"/>
      <c r="FK834" s="443"/>
      <c r="FL834" s="443"/>
      <c r="FM834" s="13"/>
      <c r="FN834" s="442"/>
    </row>
    <row r="835" spans="2:170" ht="13">
      <c r="B835" s="442"/>
      <c r="G835" s="443"/>
      <c r="H835" s="443"/>
      <c r="I835" s="13"/>
      <c r="J835" s="442"/>
      <c r="O835" s="443"/>
      <c r="P835" s="443"/>
      <c r="Q835" s="13"/>
      <c r="R835" s="442"/>
      <c r="W835" s="443"/>
      <c r="X835" s="443"/>
      <c r="Y835" s="13"/>
      <c r="Z835" s="442"/>
      <c r="AE835" s="443"/>
      <c r="AF835" s="443"/>
      <c r="AG835" s="13"/>
      <c r="AH835" s="442"/>
      <c r="AM835" s="443"/>
      <c r="AN835" s="443"/>
      <c r="AO835" s="13"/>
      <c r="AP835" s="442"/>
      <c r="AU835" s="443"/>
      <c r="AV835" s="443"/>
      <c r="AW835" s="13"/>
      <c r="AX835" s="442"/>
      <c r="BC835" s="443"/>
      <c r="BD835" s="443"/>
      <c r="BE835" s="13"/>
      <c r="BF835" s="442"/>
      <c r="BK835" s="443"/>
      <c r="BL835" s="443"/>
      <c r="BM835" s="13"/>
      <c r="BN835" s="442"/>
      <c r="BS835" s="443"/>
      <c r="BT835" s="443"/>
      <c r="BU835" s="13"/>
      <c r="BV835" s="442"/>
      <c r="CA835" s="443"/>
      <c r="CB835" s="443"/>
      <c r="CC835" s="13"/>
      <c r="CD835" s="442"/>
      <c r="CI835" s="443"/>
      <c r="CJ835" s="443"/>
      <c r="CK835" s="13"/>
      <c r="CL835" s="442"/>
      <c r="CQ835" s="443"/>
      <c r="CR835" s="443"/>
      <c r="CS835" s="13"/>
      <c r="CT835" s="442"/>
      <c r="CY835" s="443"/>
      <c r="CZ835" s="443"/>
      <c r="DA835" s="13"/>
      <c r="DB835" s="442"/>
      <c r="DG835" s="443"/>
      <c r="DH835" s="443"/>
      <c r="DI835" s="13"/>
      <c r="DJ835" s="442"/>
      <c r="DO835" s="443"/>
      <c r="DP835" s="443"/>
      <c r="DQ835" s="13"/>
      <c r="DR835" s="442"/>
      <c r="DW835" s="443"/>
      <c r="DX835" s="443"/>
      <c r="DY835" s="13"/>
      <c r="DZ835" s="442"/>
      <c r="EE835" s="443"/>
      <c r="EF835" s="443"/>
      <c r="EG835" s="13"/>
      <c r="EH835" s="442"/>
      <c r="EM835" s="443"/>
      <c r="EN835" s="443"/>
      <c r="EO835" s="13"/>
      <c r="EP835" s="442"/>
      <c r="EU835" s="443"/>
      <c r="EV835" s="443"/>
      <c r="EW835" s="13"/>
      <c r="EX835" s="442"/>
      <c r="FC835" s="443"/>
      <c r="FD835" s="443"/>
      <c r="FE835" s="13"/>
      <c r="FF835" s="442"/>
      <c r="FK835" s="443"/>
      <c r="FL835" s="443"/>
      <c r="FM835" s="13"/>
      <c r="FN835" s="442"/>
    </row>
    <row r="836" spans="2:170" ht="13">
      <c r="B836" s="442"/>
      <c r="G836" s="443"/>
      <c r="H836" s="443"/>
      <c r="I836" s="13"/>
      <c r="J836" s="442"/>
      <c r="O836" s="443"/>
      <c r="P836" s="443"/>
      <c r="Q836" s="13"/>
      <c r="R836" s="442"/>
      <c r="W836" s="443"/>
      <c r="X836" s="443"/>
      <c r="Y836" s="13"/>
      <c r="Z836" s="442"/>
      <c r="AE836" s="443"/>
      <c r="AF836" s="443"/>
      <c r="AG836" s="13"/>
      <c r="AH836" s="442"/>
      <c r="AM836" s="443"/>
      <c r="AN836" s="443"/>
      <c r="AO836" s="13"/>
      <c r="AP836" s="442"/>
      <c r="AU836" s="443"/>
      <c r="AV836" s="443"/>
      <c r="AW836" s="13"/>
      <c r="AX836" s="442"/>
      <c r="BC836" s="443"/>
      <c r="BD836" s="443"/>
      <c r="BE836" s="13"/>
      <c r="BF836" s="442"/>
      <c r="BK836" s="443"/>
      <c r="BL836" s="443"/>
      <c r="BM836" s="13"/>
      <c r="BN836" s="442"/>
      <c r="BS836" s="443"/>
      <c r="BT836" s="443"/>
      <c r="BU836" s="13"/>
      <c r="BV836" s="442"/>
      <c r="CA836" s="443"/>
      <c r="CB836" s="443"/>
      <c r="CC836" s="13"/>
      <c r="CD836" s="442"/>
      <c r="CI836" s="443"/>
      <c r="CJ836" s="443"/>
      <c r="CK836" s="13"/>
      <c r="CL836" s="442"/>
      <c r="CQ836" s="443"/>
      <c r="CR836" s="443"/>
      <c r="CS836" s="13"/>
      <c r="CT836" s="442"/>
      <c r="CY836" s="443"/>
      <c r="CZ836" s="443"/>
      <c r="DA836" s="13"/>
      <c r="DB836" s="442"/>
      <c r="DG836" s="443"/>
      <c r="DH836" s="443"/>
      <c r="DI836" s="13"/>
      <c r="DJ836" s="442"/>
      <c r="DO836" s="443"/>
      <c r="DP836" s="443"/>
      <c r="DQ836" s="13"/>
      <c r="DR836" s="442"/>
      <c r="DW836" s="443"/>
      <c r="DX836" s="443"/>
      <c r="DY836" s="13"/>
      <c r="DZ836" s="442"/>
      <c r="EE836" s="443"/>
      <c r="EF836" s="443"/>
      <c r="EG836" s="13"/>
      <c r="EH836" s="442"/>
      <c r="EM836" s="443"/>
      <c r="EN836" s="443"/>
      <c r="EO836" s="13"/>
      <c r="EP836" s="442"/>
      <c r="EU836" s="443"/>
      <c r="EV836" s="443"/>
      <c r="EW836" s="13"/>
      <c r="EX836" s="442"/>
      <c r="FC836" s="443"/>
      <c r="FD836" s="443"/>
      <c r="FE836" s="13"/>
      <c r="FF836" s="442"/>
      <c r="FK836" s="443"/>
      <c r="FL836" s="443"/>
      <c r="FM836" s="13"/>
      <c r="FN836" s="442"/>
    </row>
    <row r="837" spans="2:170" ht="13">
      <c r="B837" s="442"/>
      <c r="G837" s="443"/>
      <c r="H837" s="443"/>
      <c r="I837" s="13"/>
      <c r="J837" s="442"/>
      <c r="O837" s="443"/>
      <c r="P837" s="443"/>
      <c r="Q837" s="13"/>
      <c r="R837" s="442"/>
      <c r="W837" s="443"/>
      <c r="X837" s="443"/>
      <c r="Y837" s="13"/>
      <c r="Z837" s="442"/>
      <c r="AE837" s="443"/>
      <c r="AF837" s="443"/>
      <c r="AG837" s="13"/>
      <c r="AH837" s="442"/>
      <c r="AM837" s="443"/>
      <c r="AN837" s="443"/>
      <c r="AO837" s="13"/>
      <c r="AP837" s="442"/>
      <c r="AU837" s="443"/>
      <c r="AV837" s="443"/>
      <c r="AW837" s="13"/>
      <c r="AX837" s="442"/>
      <c r="BC837" s="443"/>
      <c r="BD837" s="443"/>
      <c r="BE837" s="13"/>
      <c r="BF837" s="442"/>
      <c r="BK837" s="443"/>
      <c r="BL837" s="443"/>
      <c r="BM837" s="13"/>
      <c r="BN837" s="442"/>
      <c r="BS837" s="443"/>
      <c r="BT837" s="443"/>
      <c r="BU837" s="13"/>
      <c r="BV837" s="442"/>
      <c r="CA837" s="443"/>
      <c r="CB837" s="443"/>
      <c r="CC837" s="13"/>
      <c r="CD837" s="442"/>
      <c r="CI837" s="443"/>
      <c r="CJ837" s="443"/>
      <c r="CK837" s="13"/>
      <c r="CL837" s="442"/>
      <c r="CQ837" s="443"/>
      <c r="CR837" s="443"/>
      <c r="CS837" s="13"/>
      <c r="CT837" s="442"/>
      <c r="CY837" s="443"/>
      <c r="CZ837" s="443"/>
      <c r="DA837" s="13"/>
      <c r="DB837" s="442"/>
      <c r="DG837" s="443"/>
      <c r="DH837" s="443"/>
      <c r="DI837" s="13"/>
      <c r="DJ837" s="442"/>
      <c r="DO837" s="443"/>
      <c r="DP837" s="443"/>
      <c r="DQ837" s="13"/>
      <c r="DR837" s="442"/>
      <c r="DW837" s="443"/>
      <c r="DX837" s="443"/>
      <c r="DY837" s="13"/>
      <c r="DZ837" s="442"/>
      <c r="EE837" s="443"/>
      <c r="EF837" s="443"/>
      <c r="EG837" s="13"/>
      <c r="EH837" s="442"/>
      <c r="EM837" s="443"/>
      <c r="EN837" s="443"/>
      <c r="EO837" s="13"/>
      <c r="EP837" s="442"/>
      <c r="EU837" s="443"/>
      <c r="EV837" s="443"/>
      <c r="EW837" s="13"/>
      <c r="EX837" s="442"/>
      <c r="FC837" s="443"/>
      <c r="FD837" s="443"/>
      <c r="FE837" s="13"/>
      <c r="FF837" s="442"/>
      <c r="FK837" s="443"/>
      <c r="FL837" s="443"/>
      <c r="FM837" s="13"/>
      <c r="FN837" s="442"/>
    </row>
    <row r="838" spans="2:170" ht="13">
      <c r="B838" s="442"/>
      <c r="G838" s="443"/>
      <c r="H838" s="443"/>
      <c r="I838" s="13"/>
      <c r="J838" s="442"/>
      <c r="O838" s="443"/>
      <c r="P838" s="443"/>
      <c r="Q838" s="13"/>
      <c r="R838" s="442"/>
      <c r="W838" s="443"/>
      <c r="X838" s="443"/>
      <c r="Y838" s="13"/>
      <c r="Z838" s="442"/>
      <c r="AE838" s="443"/>
      <c r="AF838" s="443"/>
      <c r="AG838" s="13"/>
      <c r="AH838" s="442"/>
      <c r="AM838" s="443"/>
      <c r="AN838" s="443"/>
      <c r="AO838" s="13"/>
      <c r="AP838" s="442"/>
      <c r="AU838" s="443"/>
      <c r="AV838" s="443"/>
      <c r="AW838" s="13"/>
      <c r="AX838" s="442"/>
      <c r="BC838" s="443"/>
      <c r="BD838" s="443"/>
      <c r="BE838" s="13"/>
      <c r="BF838" s="442"/>
      <c r="BK838" s="443"/>
      <c r="BL838" s="443"/>
      <c r="BM838" s="13"/>
      <c r="BN838" s="442"/>
      <c r="BS838" s="443"/>
      <c r="BT838" s="443"/>
      <c r="BU838" s="13"/>
      <c r="BV838" s="442"/>
      <c r="CA838" s="443"/>
      <c r="CB838" s="443"/>
      <c r="CC838" s="13"/>
      <c r="CD838" s="442"/>
      <c r="CI838" s="443"/>
      <c r="CJ838" s="443"/>
      <c r="CK838" s="13"/>
      <c r="CL838" s="442"/>
      <c r="CQ838" s="443"/>
      <c r="CR838" s="443"/>
      <c r="CS838" s="13"/>
      <c r="CT838" s="442"/>
      <c r="CY838" s="443"/>
      <c r="CZ838" s="443"/>
      <c r="DA838" s="13"/>
      <c r="DB838" s="442"/>
      <c r="DG838" s="443"/>
      <c r="DH838" s="443"/>
      <c r="DI838" s="13"/>
      <c r="DJ838" s="442"/>
      <c r="DO838" s="443"/>
      <c r="DP838" s="443"/>
      <c r="DQ838" s="13"/>
      <c r="DR838" s="442"/>
      <c r="DW838" s="443"/>
      <c r="DX838" s="443"/>
      <c r="DY838" s="13"/>
      <c r="DZ838" s="442"/>
      <c r="EE838" s="443"/>
      <c r="EF838" s="443"/>
      <c r="EG838" s="13"/>
      <c r="EH838" s="442"/>
      <c r="EM838" s="443"/>
      <c r="EN838" s="443"/>
      <c r="EO838" s="13"/>
      <c r="EP838" s="442"/>
      <c r="EU838" s="443"/>
      <c r="EV838" s="443"/>
      <c r="EW838" s="13"/>
      <c r="EX838" s="442"/>
      <c r="FC838" s="443"/>
      <c r="FD838" s="443"/>
      <c r="FE838" s="13"/>
      <c r="FF838" s="442"/>
      <c r="FK838" s="443"/>
      <c r="FL838" s="443"/>
      <c r="FM838" s="13"/>
      <c r="FN838" s="442"/>
    </row>
    <row r="839" spans="2:170" ht="13">
      <c r="B839" s="442"/>
      <c r="G839" s="443"/>
      <c r="H839" s="443"/>
      <c r="I839" s="13"/>
      <c r="J839" s="442"/>
      <c r="O839" s="443"/>
      <c r="P839" s="443"/>
      <c r="Q839" s="13"/>
      <c r="R839" s="442"/>
      <c r="W839" s="443"/>
      <c r="X839" s="443"/>
      <c r="Y839" s="13"/>
      <c r="Z839" s="442"/>
      <c r="AE839" s="443"/>
      <c r="AF839" s="443"/>
      <c r="AG839" s="13"/>
      <c r="AH839" s="442"/>
      <c r="AM839" s="443"/>
      <c r="AN839" s="443"/>
      <c r="AO839" s="13"/>
      <c r="AP839" s="442"/>
      <c r="AU839" s="443"/>
      <c r="AV839" s="443"/>
      <c r="AW839" s="13"/>
      <c r="AX839" s="442"/>
      <c r="BC839" s="443"/>
      <c r="BD839" s="443"/>
      <c r="BE839" s="13"/>
      <c r="BF839" s="442"/>
      <c r="BK839" s="443"/>
      <c r="BL839" s="443"/>
      <c r="BM839" s="13"/>
      <c r="BN839" s="442"/>
      <c r="BS839" s="443"/>
      <c r="BT839" s="443"/>
      <c r="BU839" s="13"/>
      <c r="BV839" s="442"/>
      <c r="CA839" s="443"/>
      <c r="CB839" s="443"/>
      <c r="CC839" s="13"/>
      <c r="CD839" s="442"/>
      <c r="CI839" s="443"/>
      <c r="CJ839" s="443"/>
      <c r="CK839" s="13"/>
      <c r="CL839" s="442"/>
      <c r="CQ839" s="443"/>
      <c r="CR839" s="443"/>
      <c r="CS839" s="13"/>
      <c r="CT839" s="442"/>
      <c r="CY839" s="443"/>
      <c r="CZ839" s="443"/>
      <c r="DA839" s="13"/>
      <c r="DB839" s="442"/>
      <c r="DG839" s="443"/>
      <c r="DH839" s="443"/>
      <c r="DI839" s="13"/>
      <c r="DJ839" s="442"/>
      <c r="DO839" s="443"/>
      <c r="DP839" s="443"/>
      <c r="DQ839" s="13"/>
      <c r="DR839" s="442"/>
      <c r="DW839" s="443"/>
      <c r="DX839" s="443"/>
      <c r="DY839" s="13"/>
      <c r="DZ839" s="442"/>
      <c r="EE839" s="443"/>
      <c r="EF839" s="443"/>
      <c r="EG839" s="13"/>
      <c r="EH839" s="442"/>
      <c r="EM839" s="443"/>
      <c r="EN839" s="443"/>
      <c r="EO839" s="13"/>
      <c r="EP839" s="442"/>
      <c r="EU839" s="443"/>
      <c r="EV839" s="443"/>
      <c r="EW839" s="13"/>
      <c r="EX839" s="442"/>
      <c r="FC839" s="443"/>
      <c r="FD839" s="443"/>
      <c r="FE839" s="13"/>
      <c r="FF839" s="442"/>
      <c r="FK839" s="443"/>
      <c r="FL839" s="443"/>
      <c r="FM839" s="13"/>
      <c r="FN839" s="442"/>
    </row>
    <row r="840" spans="2:170" ht="13">
      <c r="B840" s="442"/>
      <c r="G840" s="443"/>
      <c r="H840" s="443"/>
      <c r="I840" s="13"/>
      <c r="J840" s="442"/>
      <c r="O840" s="443"/>
      <c r="P840" s="443"/>
      <c r="Q840" s="13"/>
      <c r="R840" s="442"/>
      <c r="W840" s="443"/>
      <c r="X840" s="443"/>
      <c r="Y840" s="13"/>
      <c r="Z840" s="442"/>
      <c r="AE840" s="443"/>
      <c r="AF840" s="443"/>
      <c r="AG840" s="13"/>
      <c r="AH840" s="442"/>
      <c r="AM840" s="443"/>
      <c r="AN840" s="443"/>
      <c r="AO840" s="13"/>
      <c r="AP840" s="442"/>
      <c r="AU840" s="443"/>
      <c r="AV840" s="443"/>
      <c r="AW840" s="13"/>
      <c r="AX840" s="442"/>
      <c r="BC840" s="443"/>
      <c r="BD840" s="443"/>
      <c r="BE840" s="13"/>
      <c r="BF840" s="442"/>
      <c r="BK840" s="443"/>
      <c r="BL840" s="443"/>
      <c r="BM840" s="13"/>
      <c r="BN840" s="442"/>
      <c r="BS840" s="443"/>
      <c r="BT840" s="443"/>
      <c r="BU840" s="13"/>
      <c r="BV840" s="442"/>
      <c r="CA840" s="443"/>
      <c r="CB840" s="443"/>
      <c r="CC840" s="13"/>
      <c r="CD840" s="442"/>
      <c r="CI840" s="443"/>
      <c r="CJ840" s="443"/>
      <c r="CK840" s="13"/>
      <c r="CL840" s="442"/>
      <c r="CQ840" s="443"/>
      <c r="CR840" s="443"/>
      <c r="CS840" s="13"/>
      <c r="CT840" s="442"/>
      <c r="CY840" s="443"/>
      <c r="CZ840" s="443"/>
      <c r="DA840" s="13"/>
      <c r="DB840" s="442"/>
      <c r="DG840" s="443"/>
      <c r="DH840" s="443"/>
      <c r="DI840" s="13"/>
      <c r="DJ840" s="442"/>
      <c r="DO840" s="443"/>
      <c r="DP840" s="443"/>
      <c r="DQ840" s="13"/>
      <c r="DR840" s="442"/>
      <c r="DW840" s="443"/>
      <c r="DX840" s="443"/>
      <c r="DY840" s="13"/>
      <c r="DZ840" s="442"/>
      <c r="EE840" s="443"/>
      <c r="EF840" s="443"/>
      <c r="EG840" s="13"/>
      <c r="EH840" s="442"/>
      <c r="EM840" s="443"/>
      <c r="EN840" s="443"/>
      <c r="EO840" s="13"/>
      <c r="EP840" s="442"/>
      <c r="EU840" s="443"/>
      <c r="EV840" s="443"/>
      <c r="EW840" s="13"/>
      <c r="EX840" s="442"/>
      <c r="FC840" s="443"/>
      <c r="FD840" s="443"/>
      <c r="FE840" s="13"/>
      <c r="FF840" s="442"/>
      <c r="FK840" s="443"/>
      <c r="FL840" s="443"/>
      <c r="FM840" s="13"/>
      <c r="FN840" s="442"/>
    </row>
    <row r="841" spans="2:170" ht="13">
      <c r="B841" s="442"/>
      <c r="G841" s="443"/>
      <c r="H841" s="443"/>
      <c r="I841" s="13"/>
      <c r="J841" s="442"/>
      <c r="O841" s="443"/>
      <c r="P841" s="443"/>
      <c r="Q841" s="13"/>
      <c r="R841" s="442"/>
      <c r="W841" s="443"/>
      <c r="X841" s="443"/>
      <c r="Y841" s="13"/>
      <c r="Z841" s="442"/>
      <c r="AE841" s="443"/>
      <c r="AF841" s="443"/>
      <c r="AG841" s="13"/>
      <c r="AH841" s="442"/>
      <c r="AM841" s="443"/>
      <c r="AN841" s="443"/>
      <c r="AO841" s="13"/>
      <c r="AP841" s="442"/>
      <c r="AU841" s="443"/>
      <c r="AV841" s="443"/>
      <c r="AW841" s="13"/>
      <c r="AX841" s="442"/>
      <c r="BC841" s="443"/>
      <c r="BD841" s="443"/>
      <c r="BE841" s="13"/>
      <c r="BF841" s="442"/>
      <c r="BK841" s="443"/>
      <c r="BL841" s="443"/>
      <c r="BM841" s="13"/>
      <c r="BN841" s="442"/>
      <c r="BS841" s="443"/>
      <c r="BT841" s="443"/>
      <c r="BU841" s="13"/>
      <c r="BV841" s="442"/>
      <c r="CA841" s="443"/>
      <c r="CB841" s="443"/>
      <c r="CC841" s="13"/>
      <c r="CD841" s="442"/>
      <c r="CI841" s="443"/>
      <c r="CJ841" s="443"/>
      <c r="CK841" s="13"/>
      <c r="CL841" s="442"/>
      <c r="CQ841" s="443"/>
      <c r="CR841" s="443"/>
      <c r="CS841" s="13"/>
      <c r="CT841" s="442"/>
      <c r="CY841" s="443"/>
      <c r="CZ841" s="443"/>
      <c r="DA841" s="13"/>
      <c r="DB841" s="442"/>
      <c r="DG841" s="443"/>
      <c r="DH841" s="443"/>
      <c r="DI841" s="13"/>
      <c r="DJ841" s="442"/>
      <c r="DO841" s="443"/>
      <c r="DP841" s="443"/>
      <c r="DQ841" s="13"/>
      <c r="DR841" s="442"/>
      <c r="DW841" s="443"/>
      <c r="DX841" s="443"/>
      <c r="DY841" s="13"/>
      <c r="DZ841" s="442"/>
      <c r="EE841" s="443"/>
      <c r="EF841" s="443"/>
      <c r="EG841" s="13"/>
      <c r="EH841" s="442"/>
      <c r="EM841" s="443"/>
      <c r="EN841" s="443"/>
      <c r="EO841" s="13"/>
      <c r="EP841" s="442"/>
      <c r="EU841" s="443"/>
      <c r="EV841" s="443"/>
      <c r="EW841" s="13"/>
      <c r="EX841" s="442"/>
      <c r="FC841" s="443"/>
      <c r="FD841" s="443"/>
      <c r="FE841" s="13"/>
      <c r="FF841" s="442"/>
      <c r="FK841" s="443"/>
      <c r="FL841" s="443"/>
      <c r="FM841" s="13"/>
      <c r="FN841" s="442"/>
    </row>
    <row r="842" spans="2:170" ht="13">
      <c r="B842" s="442"/>
      <c r="G842" s="443"/>
      <c r="H842" s="443"/>
      <c r="I842" s="13"/>
      <c r="J842" s="442"/>
      <c r="O842" s="443"/>
      <c r="P842" s="443"/>
      <c r="Q842" s="13"/>
      <c r="R842" s="442"/>
      <c r="W842" s="443"/>
      <c r="X842" s="443"/>
      <c r="Y842" s="13"/>
      <c r="Z842" s="442"/>
      <c r="AE842" s="443"/>
      <c r="AF842" s="443"/>
      <c r="AG842" s="13"/>
      <c r="AH842" s="442"/>
      <c r="AM842" s="443"/>
      <c r="AN842" s="443"/>
      <c r="AO842" s="13"/>
      <c r="AP842" s="442"/>
      <c r="AU842" s="443"/>
      <c r="AV842" s="443"/>
      <c r="AW842" s="13"/>
      <c r="AX842" s="442"/>
      <c r="BC842" s="443"/>
      <c r="BD842" s="443"/>
      <c r="BE842" s="13"/>
      <c r="BF842" s="442"/>
      <c r="BK842" s="443"/>
      <c r="BL842" s="443"/>
      <c r="BM842" s="13"/>
      <c r="BN842" s="442"/>
      <c r="BS842" s="443"/>
      <c r="BT842" s="443"/>
      <c r="BU842" s="13"/>
      <c r="BV842" s="442"/>
      <c r="CA842" s="443"/>
      <c r="CB842" s="443"/>
      <c r="CC842" s="13"/>
      <c r="CD842" s="442"/>
      <c r="CI842" s="443"/>
      <c r="CJ842" s="443"/>
      <c r="CK842" s="13"/>
      <c r="CL842" s="442"/>
      <c r="CQ842" s="443"/>
      <c r="CR842" s="443"/>
      <c r="CS842" s="13"/>
      <c r="CT842" s="442"/>
      <c r="CY842" s="443"/>
      <c r="CZ842" s="443"/>
      <c r="DA842" s="13"/>
      <c r="DB842" s="442"/>
      <c r="DG842" s="443"/>
      <c r="DH842" s="443"/>
      <c r="DI842" s="13"/>
      <c r="DJ842" s="442"/>
      <c r="DO842" s="443"/>
      <c r="DP842" s="443"/>
      <c r="DQ842" s="13"/>
      <c r="DR842" s="442"/>
      <c r="DW842" s="443"/>
      <c r="DX842" s="443"/>
      <c r="DY842" s="13"/>
      <c r="DZ842" s="442"/>
      <c r="EE842" s="443"/>
      <c r="EF842" s="443"/>
      <c r="EG842" s="13"/>
      <c r="EH842" s="442"/>
      <c r="EM842" s="443"/>
      <c r="EN842" s="443"/>
      <c r="EO842" s="13"/>
      <c r="EP842" s="442"/>
      <c r="EU842" s="443"/>
      <c r="EV842" s="443"/>
      <c r="EW842" s="13"/>
      <c r="EX842" s="442"/>
      <c r="FC842" s="443"/>
      <c r="FD842" s="443"/>
      <c r="FE842" s="13"/>
      <c r="FF842" s="442"/>
      <c r="FK842" s="443"/>
      <c r="FL842" s="443"/>
      <c r="FM842" s="13"/>
      <c r="FN842" s="442"/>
    </row>
    <row r="843" spans="2:170" ht="13">
      <c r="B843" s="442"/>
      <c r="G843" s="443"/>
      <c r="H843" s="443"/>
      <c r="I843" s="13"/>
      <c r="J843" s="442"/>
      <c r="O843" s="443"/>
      <c r="P843" s="443"/>
      <c r="Q843" s="13"/>
      <c r="R843" s="442"/>
      <c r="W843" s="443"/>
      <c r="X843" s="443"/>
      <c r="Y843" s="13"/>
      <c r="Z843" s="442"/>
      <c r="AE843" s="443"/>
      <c r="AF843" s="443"/>
      <c r="AG843" s="13"/>
      <c r="AH843" s="442"/>
      <c r="AM843" s="443"/>
      <c r="AN843" s="443"/>
      <c r="AO843" s="13"/>
      <c r="AP843" s="442"/>
      <c r="AU843" s="443"/>
      <c r="AV843" s="443"/>
      <c r="AW843" s="13"/>
      <c r="AX843" s="442"/>
      <c r="BC843" s="443"/>
      <c r="BD843" s="443"/>
      <c r="BE843" s="13"/>
      <c r="BF843" s="442"/>
      <c r="BK843" s="443"/>
      <c r="BL843" s="443"/>
      <c r="BM843" s="13"/>
      <c r="BN843" s="442"/>
      <c r="BS843" s="443"/>
      <c r="BT843" s="443"/>
      <c r="BU843" s="13"/>
      <c r="BV843" s="442"/>
      <c r="CA843" s="443"/>
      <c r="CB843" s="443"/>
      <c r="CC843" s="13"/>
      <c r="CD843" s="442"/>
      <c r="CI843" s="443"/>
      <c r="CJ843" s="443"/>
      <c r="CK843" s="13"/>
      <c r="CL843" s="442"/>
      <c r="CQ843" s="443"/>
      <c r="CR843" s="443"/>
      <c r="CS843" s="13"/>
      <c r="CT843" s="442"/>
      <c r="CY843" s="443"/>
      <c r="CZ843" s="443"/>
      <c r="DA843" s="13"/>
      <c r="DB843" s="442"/>
      <c r="DG843" s="443"/>
      <c r="DH843" s="443"/>
      <c r="DI843" s="13"/>
      <c r="DJ843" s="442"/>
      <c r="DO843" s="443"/>
      <c r="DP843" s="443"/>
      <c r="DQ843" s="13"/>
      <c r="DR843" s="442"/>
      <c r="DW843" s="443"/>
      <c r="DX843" s="443"/>
      <c r="DY843" s="13"/>
      <c r="DZ843" s="442"/>
      <c r="EE843" s="443"/>
      <c r="EF843" s="443"/>
      <c r="EG843" s="13"/>
      <c r="EH843" s="442"/>
      <c r="EM843" s="443"/>
      <c r="EN843" s="443"/>
      <c r="EO843" s="13"/>
      <c r="EP843" s="442"/>
      <c r="EU843" s="443"/>
      <c r="EV843" s="443"/>
      <c r="EW843" s="13"/>
      <c r="EX843" s="442"/>
      <c r="FC843" s="443"/>
      <c r="FD843" s="443"/>
      <c r="FE843" s="13"/>
      <c r="FF843" s="442"/>
      <c r="FK843" s="443"/>
      <c r="FL843" s="443"/>
      <c r="FM843" s="13"/>
      <c r="FN843" s="442"/>
    </row>
    <row r="844" spans="2:170" ht="13">
      <c r="B844" s="442"/>
      <c r="G844" s="443"/>
      <c r="H844" s="443"/>
      <c r="I844" s="13"/>
      <c r="J844" s="442"/>
      <c r="O844" s="443"/>
      <c r="P844" s="443"/>
      <c r="Q844" s="13"/>
      <c r="R844" s="442"/>
      <c r="W844" s="443"/>
      <c r="X844" s="443"/>
      <c r="Y844" s="13"/>
      <c r="Z844" s="442"/>
      <c r="AE844" s="443"/>
      <c r="AF844" s="443"/>
      <c r="AG844" s="13"/>
      <c r="AH844" s="442"/>
      <c r="AM844" s="443"/>
      <c r="AN844" s="443"/>
      <c r="AO844" s="13"/>
      <c r="AP844" s="442"/>
      <c r="AU844" s="443"/>
      <c r="AV844" s="443"/>
      <c r="AW844" s="13"/>
      <c r="AX844" s="442"/>
      <c r="BC844" s="443"/>
      <c r="BD844" s="443"/>
      <c r="BE844" s="13"/>
      <c r="BF844" s="442"/>
      <c r="BK844" s="443"/>
      <c r="BL844" s="443"/>
      <c r="BM844" s="13"/>
      <c r="BN844" s="442"/>
      <c r="BS844" s="443"/>
      <c r="BT844" s="443"/>
      <c r="BU844" s="13"/>
      <c r="BV844" s="442"/>
      <c r="CA844" s="443"/>
      <c r="CB844" s="443"/>
      <c r="CC844" s="13"/>
      <c r="CD844" s="442"/>
      <c r="CI844" s="443"/>
      <c r="CJ844" s="443"/>
      <c r="CK844" s="13"/>
      <c r="CL844" s="442"/>
      <c r="CQ844" s="443"/>
      <c r="CR844" s="443"/>
      <c r="CS844" s="13"/>
      <c r="CT844" s="442"/>
      <c r="CY844" s="443"/>
      <c r="CZ844" s="443"/>
      <c r="DA844" s="13"/>
      <c r="DB844" s="442"/>
      <c r="DG844" s="443"/>
      <c r="DH844" s="443"/>
      <c r="DI844" s="13"/>
      <c r="DJ844" s="442"/>
      <c r="DO844" s="443"/>
      <c r="DP844" s="443"/>
      <c r="DQ844" s="13"/>
      <c r="DR844" s="442"/>
      <c r="DW844" s="443"/>
      <c r="DX844" s="443"/>
      <c r="DY844" s="13"/>
      <c r="DZ844" s="442"/>
      <c r="EE844" s="443"/>
      <c r="EF844" s="443"/>
      <c r="EG844" s="13"/>
      <c r="EH844" s="442"/>
      <c r="EM844" s="443"/>
      <c r="EN844" s="443"/>
      <c r="EO844" s="13"/>
      <c r="EP844" s="442"/>
      <c r="EU844" s="443"/>
      <c r="EV844" s="443"/>
      <c r="EW844" s="13"/>
      <c r="EX844" s="442"/>
      <c r="FC844" s="443"/>
      <c r="FD844" s="443"/>
      <c r="FE844" s="13"/>
      <c r="FF844" s="442"/>
      <c r="FK844" s="443"/>
      <c r="FL844" s="443"/>
      <c r="FM844" s="13"/>
      <c r="FN844" s="442"/>
    </row>
    <row r="845" spans="2:170" ht="13">
      <c r="B845" s="442"/>
      <c r="G845" s="443"/>
      <c r="H845" s="443"/>
      <c r="I845" s="13"/>
      <c r="J845" s="442"/>
      <c r="O845" s="443"/>
      <c r="P845" s="443"/>
      <c r="Q845" s="13"/>
      <c r="R845" s="442"/>
      <c r="W845" s="443"/>
      <c r="X845" s="443"/>
      <c r="Y845" s="13"/>
      <c r="Z845" s="442"/>
      <c r="AE845" s="443"/>
      <c r="AF845" s="443"/>
      <c r="AG845" s="13"/>
      <c r="AH845" s="442"/>
      <c r="AM845" s="443"/>
      <c r="AN845" s="443"/>
      <c r="AO845" s="13"/>
      <c r="AP845" s="442"/>
      <c r="AU845" s="443"/>
      <c r="AV845" s="443"/>
      <c r="AW845" s="13"/>
      <c r="AX845" s="442"/>
      <c r="BC845" s="443"/>
      <c r="BD845" s="443"/>
      <c r="BE845" s="13"/>
      <c r="BF845" s="442"/>
      <c r="BK845" s="443"/>
      <c r="BL845" s="443"/>
      <c r="BM845" s="13"/>
      <c r="BN845" s="442"/>
      <c r="BS845" s="443"/>
      <c r="BT845" s="443"/>
      <c r="BU845" s="13"/>
      <c r="BV845" s="442"/>
      <c r="CA845" s="443"/>
      <c r="CB845" s="443"/>
      <c r="CC845" s="13"/>
      <c r="CD845" s="442"/>
      <c r="CI845" s="443"/>
      <c r="CJ845" s="443"/>
      <c r="CK845" s="13"/>
      <c r="CL845" s="442"/>
      <c r="CQ845" s="443"/>
      <c r="CR845" s="443"/>
      <c r="CS845" s="13"/>
      <c r="CT845" s="442"/>
      <c r="CY845" s="443"/>
      <c r="CZ845" s="443"/>
      <c r="DA845" s="13"/>
      <c r="DB845" s="442"/>
      <c r="DG845" s="443"/>
      <c r="DH845" s="443"/>
      <c r="DI845" s="13"/>
      <c r="DJ845" s="442"/>
      <c r="DO845" s="443"/>
      <c r="DP845" s="443"/>
      <c r="DQ845" s="13"/>
      <c r="DR845" s="442"/>
      <c r="DW845" s="443"/>
      <c r="DX845" s="443"/>
      <c r="DY845" s="13"/>
      <c r="DZ845" s="442"/>
      <c r="EE845" s="443"/>
      <c r="EF845" s="443"/>
      <c r="EG845" s="13"/>
      <c r="EH845" s="442"/>
      <c r="EM845" s="443"/>
      <c r="EN845" s="443"/>
      <c r="EO845" s="13"/>
      <c r="EP845" s="442"/>
      <c r="EU845" s="443"/>
      <c r="EV845" s="443"/>
      <c r="EW845" s="13"/>
      <c r="EX845" s="442"/>
      <c r="FC845" s="443"/>
      <c r="FD845" s="443"/>
      <c r="FE845" s="13"/>
      <c r="FF845" s="442"/>
      <c r="FK845" s="443"/>
      <c r="FL845" s="443"/>
      <c r="FM845" s="13"/>
      <c r="FN845" s="442"/>
    </row>
    <row r="846" spans="2:170" ht="13">
      <c r="B846" s="442"/>
      <c r="G846" s="443"/>
      <c r="H846" s="443"/>
      <c r="I846" s="13"/>
      <c r="J846" s="442"/>
      <c r="O846" s="443"/>
      <c r="P846" s="443"/>
      <c r="Q846" s="13"/>
      <c r="R846" s="442"/>
      <c r="W846" s="443"/>
      <c r="X846" s="443"/>
      <c r="Y846" s="13"/>
      <c r="Z846" s="442"/>
      <c r="AE846" s="443"/>
      <c r="AF846" s="443"/>
      <c r="AG846" s="13"/>
      <c r="AH846" s="442"/>
      <c r="AM846" s="443"/>
      <c r="AN846" s="443"/>
      <c r="AO846" s="13"/>
      <c r="AP846" s="442"/>
      <c r="AU846" s="443"/>
      <c r="AV846" s="443"/>
      <c r="AW846" s="13"/>
      <c r="AX846" s="442"/>
      <c r="BC846" s="443"/>
      <c r="BD846" s="443"/>
      <c r="BE846" s="13"/>
      <c r="BF846" s="442"/>
      <c r="BK846" s="443"/>
      <c r="BL846" s="443"/>
      <c r="BM846" s="13"/>
      <c r="BN846" s="442"/>
      <c r="BS846" s="443"/>
      <c r="BT846" s="443"/>
      <c r="BU846" s="13"/>
      <c r="BV846" s="442"/>
      <c r="CA846" s="443"/>
      <c r="CB846" s="443"/>
      <c r="CC846" s="13"/>
      <c r="CD846" s="442"/>
      <c r="CI846" s="443"/>
      <c r="CJ846" s="443"/>
      <c r="CK846" s="13"/>
      <c r="CL846" s="442"/>
      <c r="CQ846" s="443"/>
      <c r="CR846" s="443"/>
      <c r="CS846" s="13"/>
      <c r="CT846" s="442"/>
      <c r="CY846" s="443"/>
      <c r="CZ846" s="443"/>
      <c r="DA846" s="13"/>
      <c r="DB846" s="442"/>
      <c r="DG846" s="443"/>
      <c r="DH846" s="443"/>
      <c r="DI846" s="13"/>
      <c r="DJ846" s="442"/>
      <c r="DO846" s="443"/>
      <c r="DP846" s="443"/>
      <c r="DQ846" s="13"/>
      <c r="DR846" s="442"/>
      <c r="DW846" s="443"/>
      <c r="DX846" s="443"/>
      <c r="DY846" s="13"/>
      <c r="DZ846" s="442"/>
      <c r="EE846" s="443"/>
      <c r="EF846" s="443"/>
      <c r="EG846" s="13"/>
      <c r="EH846" s="442"/>
      <c r="EM846" s="443"/>
      <c r="EN846" s="443"/>
      <c r="EO846" s="13"/>
      <c r="EP846" s="442"/>
      <c r="EU846" s="443"/>
      <c r="EV846" s="443"/>
      <c r="EW846" s="13"/>
      <c r="EX846" s="442"/>
      <c r="FC846" s="443"/>
      <c r="FD846" s="443"/>
      <c r="FE846" s="13"/>
      <c r="FF846" s="442"/>
      <c r="FK846" s="443"/>
      <c r="FL846" s="443"/>
      <c r="FM846" s="13"/>
      <c r="FN846" s="442"/>
    </row>
    <row r="847" spans="2:170" ht="13">
      <c r="B847" s="442"/>
      <c r="G847" s="443"/>
      <c r="H847" s="443"/>
      <c r="I847" s="13"/>
      <c r="J847" s="442"/>
      <c r="O847" s="443"/>
      <c r="P847" s="443"/>
      <c r="Q847" s="13"/>
      <c r="R847" s="442"/>
      <c r="W847" s="443"/>
      <c r="X847" s="443"/>
      <c r="Y847" s="13"/>
      <c r="Z847" s="442"/>
      <c r="AE847" s="443"/>
      <c r="AF847" s="443"/>
      <c r="AG847" s="13"/>
      <c r="AH847" s="442"/>
      <c r="AM847" s="443"/>
      <c r="AN847" s="443"/>
      <c r="AO847" s="13"/>
      <c r="AP847" s="442"/>
      <c r="AU847" s="443"/>
      <c r="AV847" s="443"/>
      <c r="AW847" s="13"/>
      <c r="AX847" s="442"/>
      <c r="BC847" s="443"/>
      <c r="BD847" s="443"/>
      <c r="BE847" s="13"/>
      <c r="BF847" s="442"/>
      <c r="BK847" s="443"/>
      <c r="BL847" s="443"/>
      <c r="BM847" s="13"/>
      <c r="BN847" s="442"/>
      <c r="BS847" s="443"/>
      <c r="BT847" s="443"/>
      <c r="BU847" s="13"/>
      <c r="BV847" s="442"/>
      <c r="CA847" s="443"/>
      <c r="CB847" s="443"/>
      <c r="CC847" s="13"/>
      <c r="CD847" s="442"/>
      <c r="CI847" s="443"/>
      <c r="CJ847" s="443"/>
      <c r="CK847" s="13"/>
      <c r="CL847" s="442"/>
      <c r="CQ847" s="443"/>
      <c r="CR847" s="443"/>
      <c r="CS847" s="13"/>
      <c r="CT847" s="442"/>
      <c r="CY847" s="443"/>
      <c r="CZ847" s="443"/>
      <c r="DA847" s="13"/>
      <c r="DB847" s="442"/>
      <c r="DG847" s="443"/>
      <c r="DH847" s="443"/>
      <c r="DI847" s="13"/>
      <c r="DJ847" s="442"/>
      <c r="DO847" s="443"/>
      <c r="DP847" s="443"/>
      <c r="DQ847" s="13"/>
      <c r="DR847" s="442"/>
      <c r="DW847" s="443"/>
      <c r="DX847" s="443"/>
      <c r="DY847" s="13"/>
      <c r="DZ847" s="442"/>
      <c r="EE847" s="443"/>
      <c r="EF847" s="443"/>
      <c r="EG847" s="13"/>
      <c r="EH847" s="442"/>
      <c r="EM847" s="443"/>
      <c r="EN847" s="443"/>
      <c r="EO847" s="13"/>
      <c r="EP847" s="442"/>
      <c r="EU847" s="443"/>
      <c r="EV847" s="443"/>
      <c r="EW847" s="13"/>
      <c r="EX847" s="442"/>
      <c r="FC847" s="443"/>
      <c r="FD847" s="443"/>
      <c r="FE847" s="13"/>
      <c r="FF847" s="442"/>
      <c r="FK847" s="443"/>
      <c r="FL847" s="443"/>
      <c r="FM847" s="13"/>
      <c r="FN847" s="442"/>
    </row>
    <row r="848" spans="2:170" ht="13">
      <c r="B848" s="442"/>
      <c r="G848" s="443"/>
      <c r="H848" s="443"/>
      <c r="I848" s="13"/>
      <c r="J848" s="442"/>
      <c r="O848" s="443"/>
      <c r="P848" s="443"/>
      <c r="Q848" s="13"/>
      <c r="R848" s="442"/>
      <c r="W848" s="443"/>
      <c r="X848" s="443"/>
      <c r="Y848" s="13"/>
      <c r="Z848" s="442"/>
      <c r="AE848" s="443"/>
      <c r="AF848" s="443"/>
      <c r="AG848" s="13"/>
      <c r="AH848" s="442"/>
      <c r="AM848" s="443"/>
      <c r="AN848" s="443"/>
      <c r="AO848" s="13"/>
      <c r="AP848" s="442"/>
      <c r="AU848" s="443"/>
      <c r="AV848" s="443"/>
      <c r="AW848" s="13"/>
      <c r="AX848" s="442"/>
      <c r="BC848" s="443"/>
      <c r="BD848" s="443"/>
      <c r="BE848" s="13"/>
      <c r="BF848" s="442"/>
      <c r="BK848" s="443"/>
      <c r="BL848" s="443"/>
      <c r="BM848" s="13"/>
      <c r="BN848" s="442"/>
      <c r="BS848" s="443"/>
      <c r="BT848" s="443"/>
      <c r="BU848" s="13"/>
      <c r="BV848" s="442"/>
      <c r="CA848" s="443"/>
      <c r="CB848" s="443"/>
      <c r="CC848" s="13"/>
      <c r="CD848" s="442"/>
      <c r="CI848" s="443"/>
      <c r="CJ848" s="443"/>
      <c r="CK848" s="13"/>
      <c r="CL848" s="442"/>
      <c r="CQ848" s="443"/>
      <c r="CR848" s="443"/>
      <c r="CS848" s="13"/>
      <c r="CT848" s="442"/>
      <c r="CY848" s="443"/>
      <c r="CZ848" s="443"/>
      <c r="DA848" s="13"/>
      <c r="DB848" s="442"/>
      <c r="DG848" s="443"/>
      <c r="DH848" s="443"/>
      <c r="DI848" s="13"/>
      <c r="DJ848" s="442"/>
      <c r="DO848" s="443"/>
      <c r="DP848" s="443"/>
      <c r="DQ848" s="13"/>
      <c r="DR848" s="442"/>
      <c r="DW848" s="443"/>
      <c r="DX848" s="443"/>
      <c r="DY848" s="13"/>
      <c r="DZ848" s="442"/>
      <c r="EE848" s="443"/>
      <c r="EF848" s="443"/>
      <c r="EG848" s="13"/>
      <c r="EH848" s="442"/>
      <c r="EM848" s="443"/>
      <c r="EN848" s="443"/>
      <c r="EO848" s="13"/>
      <c r="EP848" s="442"/>
      <c r="EU848" s="443"/>
      <c r="EV848" s="443"/>
      <c r="EW848" s="13"/>
      <c r="EX848" s="442"/>
      <c r="FC848" s="443"/>
      <c r="FD848" s="443"/>
      <c r="FE848" s="13"/>
      <c r="FF848" s="442"/>
      <c r="FK848" s="443"/>
      <c r="FL848" s="443"/>
      <c r="FM848" s="13"/>
      <c r="FN848" s="442"/>
    </row>
    <row r="849" spans="2:170" ht="13">
      <c r="B849" s="442"/>
      <c r="G849" s="443"/>
      <c r="H849" s="443"/>
      <c r="I849" s="13"/>
      <c r="J849" s="442"/>
      <c r="O849" s="443"/>
      <c r="P849" s="443"/>
      <c r="Q849" s="13"/>
      <c r="R849" s="442"/>
      <c r="W849" s="443"/>
      <c r="X849" s="443"/>
      <c r="Y849" s="13"/>
      <c r="Z849" s="442"/>
      <c r="AE849" s="443"/>
      <c r="AF849" s="443"/>
      <c r="AG849" s="13"/>
      <c r="AH849" s="442"/>
      <c r="AM849" s="443"/>
      <c r="AN849" s="443"/>
      <c r="AO849" s="13"/>
      <c r="AP849" s="442"/>
      <c r="AU849" s="443"/>
      <c r="AV849" s="443"/>
      <c r="AW849" s="13"/>
      <c r="AX849" s="442"/>
      <c r="BC849" s="443"/>
      <c r="BD849" s="443"/>
      <c r="BE849" s="13"/>
      <c r="BF849" s="442"/>
      <c r="BK849" s="443"/>
      <c r="BL849" s="443"/>
      <c r="BM849" s="13"/>
      <c r="BN849" s="442"/>
      <c r="BS849" s="443"/>
      <c r="BT849" s="443"/>
      <c r="BU849" s="13"/>
      <c r="BV849" s="442"/>
      <c r="CA849" s="443"/>
      <c r="CB849" s="443"/>
      <c r="CC849" s="13"/>
      <c r="CD849" s="442"/>
      <c r="CI849" s="443"/>
      <c r="CJ849" s="443"/>
      <c r="CK849" s="13"/>
      <c r="CL849" s="442"/>
      <c r="CQ849" s="443"/>
      <c r="CR849" s="443"/>
      <c r="CS849" s="13"/>
      <c r="CT849" s="442"/>
      <c r="CY849" s="443"/>
      <c r="CZ849" s="443"/>
      <c r="DA849" s="13"/>
      <c r="DB849" s="442"/>
      <c r="DG849" s="443"/>
      <c r="DH849" s="443"/>
      <c r="DI849" s="13"/>
      <c r="DJ849" s="442"/>
      <c r="DO849" s="443"/>
      <c r="DP849" s="443"/>
      <c r="DQ849" s="13"/>
      <c r="DR849" s="442"/>
      <c r="DW849" s="443"/>
      <c r="DX849" s="443"/>
      <c r="DY849" s="13"/>
      <c r="DZ849" s="442"/>
      <c r="EE849" s="443"/>
      <c r="EF849" s="443"/>
      <c r="EG849" s="13"/>
      <c r="EH849" s="442"/>
      <c r="EM849" s="443"/>
      <c r="EN849" s="443"/>
      <c r="EO849" s="13"/>
      <c r="EP849" s="442"/>
      <c r="EU849" s="443"/>
      <c r="EV849" s="443"/>
      <c r="EW849" s="13"/>
      <c r="EX849" s="442"/>
      <c r="FC849" s="443"/>
      <c r="FD849" s="443"/>
      <c r="FE849" s="13"/>
      <c r="FF849" s="442"/>
      <c r="FK849" s="443"/>
      <c r="FL849" s="443"/>
      <c r="FM849" s="13"/>
      <c r="FN849" s="442"/>
    </row>
    <row r="850" spans="2:170" ht="13">
      <c r="B850" s="442"/>
      <c r="G850" s="443"/>
      <c r="H850" s="443"/>
      <c r="I850" s="13"/>
      <c r="J850" s="442"/>
      <c r="O850" s="443"/>
      <c r="P850" s="443"/>
      <c r="Q850" s="13"/>
      <c r="R850" s="442"/>
      <c r="W850" s="443"/>
      <c r="X850" s="443"/>
      <c r="Y850" s="13"/>
      <c r="Z850" s="442"/>
      <c r="AE850" s="443"/>
      <c r="AF850" s="443"/>
      <c r="AG850" s="13"/>
      <c r="AH850" s="442"/>
      <c r="AM850" s="443"/>
      <c r="AN850" s="443"/>
      <c r="AO850" s="13"/>
      <c r="AP850" s="442"/>
      <c r="AU850" s="443"/>
      <c r="AV850" s="443"/>
      <c r="AW850" s="13"/>
      <c r="AX850" s="442"/>
      <c r="BC850" s="443"/>
      <c r="BD850" s="443"/>
      <c r="BE850" s="13"/>
      <c r="BF850" s="442"/>
      <c r="BK850" s="443"/>
      <c r="BL850" s="443"/>
      <c r="BM850" s="13"/>
      <c r="BN850" s="442"/>
      <c r="BS850" s="443"/>
      <c r="BT850" s="443"/>
      <c r="BU850" s="13"/>
      <c r="BV850" s="442"/>
      <c r="CA850" s="443"/>
      <c r="CB850" s="443"/>
      <c r="CC850" s="13"/>
      <c r="CD850" s="442"/>
      <c r="CI850" s="443"/>
      <c r="CJ850" s="443"/>
      <c r="CK850" s="13"/>
      <c r="CL850" s="442"/>
      <c r="CQ850" s="443"/>
      <c r="CR850" s="443"/>
      <c r="CS850" s="13"/>
      <c r="CT850" s="442"/>
      <c r="CY850" s="443"/>
      <c r="CZ850" s="443"/>
      <c r="DA850" s="13"/>
      <c r="DB850" s="442"/>
      <c r="DG850" s="443"/>
      <c r="DH850" s="443"/>
      <c r="DI850" s="13"/>
      <c r="DJ850" s="442"/>
      <c r="DO850" s="443"/>
      <c r="DP850" s="443"/>
      <c r="DQ850" s="13"/>
      <c r="DR850" s="442"/>
      <c r="DW850" s="443"/>
      <c r="DX850" s="443"/>
      <c r="DY850" s="13"/>
      <c r="DZ850" s="442"/>
      <c r="EE850" s="443"/>
      <c r="EF850" s="443"/>
      <c r="EG850" s="13"/>
      <c r="EH850" s="442"/>
      <c r="EM850" s="443"/>
      <c r="EN850" s="443"/>
      <c r="EO850" s="13"/>
      <c r="EP850" s="442"/>
      <c r="EU850" s="443"/>
      <c r="EV850" s="443"/>
      <c r="EW850" s="13"/>
      <c r="EX850" s="442"/>
      <c r="FC850" s="443"/>
      <c r="FD850" s="443"/>
      <c r="FE850" s="13"/>
      <c r="FF850" s="442"/>
      <c r="FK850" s="443"/>
      <c r="FL850" s="443"/>
      <c r="FM850" s="13"/>
      <c r="FN850" s="442"/>
    </row>
    <row r="851" spans="2:170" ht="13">
      <c r="B851" s="442"/>
      <c r="G851" s="443"/>
      <c r="H851" s="443"/>
      <c r="I851" s="13"/>
      <c r="J851" s="442"/>
      <c r="O851" s="443"/>
      <c r="P851" s="443"/>
      <c r="Q851" s="13"/>
      <c r="R851" s="442"/>
      <c r="W851" s="443"/>
      <c r="X851" s="443"/>
      <c r="Y851" s="13"/>
      <c r="Z851" s="442"/>
      <c r="AE851" s="443"/>
      <c r="AF851" s="443"/>
      <c r="AG851" s="13"/>
      <c r="AH851" s="442"/>
      <c r="AM851" s="443"/>
      <c r="AN851" s="443"/>
      <c r="AO851" s="13"/>
      <c r="AP851" s="442"/>
      <c r="AU851" s="443"/>
      <c r="AV851" s="443"/>
      <c r="AW851" s="13"/>
      <c r="AX851" s="442"/>
      <c r="BC851" s="443"/>
      <c r="BD851" s="443"/>
      <c r="BE851" s="13"/>
      <c r="BF851" s="442"/>
      <c r="BK851" s="443"/>
      <c r="BL851" s="443"/>
      <c r="BM851" s="13"/>
      <c r="BN851" s="442"/>
      <c r="BS851" s="443"/>
      <c r="BT851" s="443"/>
      <c r="BU851" s="13"/>
      <c r="BV851" s="442"/>
      <c r="CA851" s="443"/>
      <c r="CB851" s="443"/>
      <c r="CC851" s="13"/>
      <c r="CD851" s="442"/>
      <c r="CI851" s="443"/>
      <c r="CJ851" s="443"/>
      <c r="CK851" s="13"/>
      <c r="CL851" s="442"/>
      <c r="CQ851" s="443"/>
      <c r="CR851" s="443"/>
      <c r="CS851" s="13"/>
      <c r="CT851" s="442"/>
      <c r="CY851" s="443"/>
      <c r="CZ851" s="443"/>
      <c r="DA851" s="13"/>
      <c r="DB851" s="442"/>
      <c r="DG851" s="443"/>
      <c r="DH851" s="443"/>
      <c r="DI851" s="13"/>
      <c r="DJ851" s="442"/>
      <c r="DO851" s="443"/>
      <c r="DP851" s="443"/>
      <c r="DQ851" s="13"/>
      <c r="DR851" s="442"/>
      <c r="DW851" s="443"/>
      <c r="DX851" s="443"/>
      <c r="DY851" s="13"/>
      <c r="DZ851" s="442"/>
      <c r="EE851" s="443"/>
      <c r="EF851" s="443"/>
      <c r="EG851" s="13"/>
      <c r="EH851" s="442"/>
      <c r="EM851" s="443"/>
      <c r="EN851" s="443"/>
      <c r="EO851" s="13"/>
      <c r="EP851" s="442"/>
      <c r="EU851" s="443"/>
      <c r="EV851" s="443"/>
      <c r="EW851" s="13"/>
      <c r="EX851" s="442"/>
      <c r="FC851" s="443"/>
      <c r="FD851" s="443"/>
      <c r="FE851" s="13"/>
      <c r="FF851" s="442"/>
      <c r="FK851" s="443"/>
      <c r="FL851" s="443"/>
      <c r="FM851" s="13"/>
      <c r="FN851" s="442"/>
    </row>
    <row r="852" spans="2:170" ht="13">
      <c r="B852" s="442"/>
      <c r="G852" s="443"/>
      <c r="H852" s="443"/>
      <c r="I852" s="13"/>
      <c r="J852" s="442"/>
      <c r="O852" s="443"/>
      <c r="P852" s="443"/>
      <c r="Q852" s="13"/>
      <c r="R852" s="442"/>
      <c r="W852" s="443"/>
      <c r="X852" s="443"/>
      <c r="Y852" s="13"/>
      <c r="Z852" s="442"/>
      <c r="AE852" s="443"/>
      <c r="AF852" s="443"/>
      <c r="AG852" s="13"/>
      <c r="AH852" s="442"/>
      <c r="AM852" s="443"/>
      <c r="AN852" s="443"/>
      <c r="AO852" s="13"/>
      <c r="AP852" s="442"/>
      <c r="AU852" s="443"/>
      <c r="AV852" s="443"/>
      <c r="AW852" s="13"/>
      <c r="AX852" s="442"/>
      <c r="BC852" s="443"/>
      <c r="BD852" s="443"/>
      <c r="BE852" s="13"/>
      <c r="BF852" s="442"/>
      <c r="BK852" s="443"/>
      <c r="BL852" s="443"/>
      <c r="BM852" s="13"/>
      <c r="BN852" s="442"/>
      <c r="BS852" s="443"/>
      <c r="BT852" s="443"/>
      <c r="BU852" s="13"/>
      <c r="BV852" s="442"/>
      <c r="CA852" s="443"/>
      <c r="CB852" s="443"/>
      <c r="CC852" s="13"/>
      <c r="CD852" s="442"/>
      <c r="CI852" s="443"/>
      <c r="CJ852" s="443"/>
      <c r="CK852" s="13"/>
      <c r="CL852" s="442"/>
      <c r="CQ852" s="443"/>
      <c r="CR852" s="443"/>
      <c r="CS852" s="13"/>
      <c r="CT852" s="442"/>
      <c r="CY852" s="443"/>
      <c r="CZ852" s="443"/>
      <c r="DA852" s="13"/>
      <c r="DB852" s="442"/>
      <c r="DG852" s="443"/>
      <c r="DH852" s="443"/>
      <c r="DI852" s="13"/>
      <c r="DJ852" s="442"/>
      <c r="DO852" s="443"/>
      <c r="DP852" s="443"/>
      <c r="DQ852" s="13"/>
      <c r="DR852" s="442"/>
      <c r="DW852" s="443"/>
      <c r="DX852" s="443"/>
      <c r="DY852" s="13"/>
      <c r="DZ852" s="442"/>
      <c r="EE852" s="443"/>
      <c r="EF852" s="443"/>
      <c r="EG852" s="13"/>
      <c r="EH852" s="442"/>
      <c r="EM852" s="443"/>
      <c r="EN852" s="443"/>
      <c r="EO852" s="13"/>
      <c r="EP852" s="442"/>
      <c r="EU852" s="443"/>
      <c r="EV852" s="443"/>
      <c r="EW852" s="13"/>
      <c r="EX852" s="442"/>
      <c r="FC852" s="443"/>
      <c r="FD852" s="443"/>
      <c r="FE852" s="13"/>
      <c r="FF852" s="442"/>
      <c r="FK852" s="443"/>
      <c r="FL852" s="443"/>
      <c r="FM852" s="13"/>
      <c r="FN852" s="442"/>
    </row>
    <row r="853" spans="2:170" ht="13">
      <c r="B853" s="442"/>
      <c r="G853" s="443"/>
      <c r="H853" s="443"/>
      <c r="I853" s="13"/>
      <c r="J853" s="442"/>
      <c r="O853" s="443"/>
      <c r="P853" s="443"/>
      <c r="Q853" s="13"/>
      <c r="R853" s="442"/>
      <c r="W853" s="443"/>
      <c r="X853" s="443"/>
      <c r="Y853" s="13"/>
      <c r="Z853" s="442"/>
      <c r="AE853" s="443"/>
      <c r="AF853" s="443"/>
      <c r="AG853" s="13"/>
      <c r="AH853" s="442"/>
      <c r="AM853" s="443"/>
      <c r="AN853" s="443"/>
      <c r="AO853" s="13"/>
      <c r="AP853" s="442"/>
      <c r="AU853" s="443"/>
      <c r="AV853" s="443"/>
      <c r="AW853" s="13"/>
      <c r="AX853" s="442"/>
      <c r="BC853" s="443"/>
      <c r="BD853" s="443"/>
      <c r="BE853" s="13"/>
      <c r="BF853" s="442"/>
      <c r="BK853" s="443"/>
      <c r="BL853" s="443"/>
      <c r="BM853" s="13"/>
      <c r="BN853" s="442"/>
      <c r="BS853" s="443"/>
      <c r="BT853" s="443"/>
      <c r="BU853" s="13"/>
      <c r="BV853" s="442"/>
      <c r="CA853" s="443"/>
      <c r="CB853" s="443"/>
      <c r="CC853" s="13"/>
      <c r="CD853" s="442"/>
      <c r="CI853" s="443"/>
      <c r="CJ853" s="443"/>
      <c r="CK853" s="13"/>
      <c r="CL853" s="442"/>
      <c r="CQ853" s="443"/>
      <c r="CR853" s="443"/>
      <c r="CS853" s="13"/>
      <c r="CT853" s="442"/>
      <c r="CY853" s="443"/>
      <c r="CZ853" s="443"/>
      <c r="DA853" s="13"/>
      <c r="DB853" s="442"/>
      <c r="DG853" s="443"/>
      <c r="DH853" s="443"/>
      <c r="DI853" s="13"/>
      <c r="DJ853" s="442"/>
      <c r="DO853" s="443"/>
      <c r="DP853" s="443"/>
      <c r="DQ853" s="13"/>
      <c r="DR853" s="442"/>
      <c r="DW853" s="443"/>
      <c r="DX853" s="443"/>
      <c r="DY853" s="13"/>
      <c r="DZ853" s="442"/>
      <c r="EE853" s="443"/>
      <c r="EF853" s="443"/>
      <c r="EG853" s="13"/>
      <c r="EH853" s="442"/>
      <c r="EM853" s="443"/>
      <c r="EN853" s="443"/>
      <c r="EO853" s="13"/>
      <c r="EP853" s="442"/>
      <c r="EU853" s="443"/>
      <c r="EV853" s="443"/>
      <c r="EW853" s="13"/>
      <c r="EX853" s="442"/>
      <c r="FC853" s="443"/>
      <c r="FD853" s="443"/>
      <c r="FE853" s="13"/>
      <c r="FF853" s="442"/>
      <c r="FK853" s="443"/>
      <c r="FL853" s="443"/>
      <c r="FM853" s="13"/>
      <c r="FN853" s="442"/>
    </row>
    <row r="854" spans="2:170" ht="13">
      <c r="B854" s="442"/>
      <c r="G854" s="443"/>
      <c r="H854" s="443"/>
      <c r="I854" s="13"/>
      <c r="J854" s="442"/>
      <c r="O854" s="443"/>
      <c r="P854" s="443"/>
      <c r="Q854" s="13"/>
      <c r="R854" s="442"/>
      <c r="W854" s="443"/>
      <c r="X854" s="443"/>
      <c r="Y854" s="13"/>
      <c r="Z854" s="442"/>
      <c r="AE854" s="443"/>
      <c r="AF854" s="443"/>
      <c r="AG854" s="13"/>
      <c r="AH854" s="442"/>
      <c r="AM854" s="443"/>
      <c r="AN854" s="443"/>
      <c r="AO854" s="13"/>
      <c r="AP854" s="442"/>
      <c r="AU854" s="443"/>
      <c r="AV854" s="443"/>
      <c r="AW854" s="13"/>
      <c r="AX854" s="442"/>
      <c r="BC854" s="443"/>
      <c r="BD854" s="443"/>
      <c r="BE854" s="13"/>
      <c r="BF854" s="442"/>
      <c r="BK854" s="443"/>
      <c r="BL854" s="443"/>
      <c r="BM854" s="13"/>
      <c r="BN854" s="442"/>
      <c r="BS854" s="443"/>
      <c r="BT854" s="443"/>
      <c r="BU854" s="13"/>
      <c r="BV854" s="442"/>
      <c r="CA854" s="443"/>
      <c r="CB854" s="443"/>
      <c r="CC854" s="13"/>
      <c r="CD854" s="442"/>
      <c r="CI854" s="443"/>
      <c r="CJ854" s="443"/>
      <c r="CK854" s="13"/>
      <c r="CL854" s="442"/>
      <c r="CQ854" s="443"/>
      <c r="CR854" s="443"/>
      <c r="CS854" s="13"/>
      <c r="CT854" s="442"/>
      <c r="CY854" s="443"/>
      <c r="CZ854" s="443"/>
      <c r="DA854" s="13"/>
      <c r="DB854" s="442"/>
      <c r="DG854" s="443"/>
      <c r="DH854" s="443"/>
      <c r="DI854" s="13"/>
      <c r="DJ854" s="442"/>
      <c r="DO854" s="443"/>
      <c r="DP854" s="443"/>
      <c r="DQ854" s="13"/>
      <c r="DR854" s="442"/>
      <c r="DW854" s="443"/>
      <c r="DX854" s="443"/>
      <c r="DY854" s="13"/>
      <c r="DZ854" s="442"/>
      <c r="EE854" s="443"/>
      <c r="EF854" s="443"/>
      <c r="EG854" s="13"/>
      <c r="EH854" s="442"/>
      <c r="EM854" s="443"/>
      <c r="EN854" s="443"/>
      <c r="EO854" s="13"/>
      <c r="EP854" s="442"/>
      <c r="EU854" s="443"/>
      <c r="EV854" s="443"/>
      <c r="EW854" s="13"/>
      <c r="EX854" s="442"/>
      <c r="FC854" s="443"/>
      <c r="FD854" s="443"/>
      <c r="FE854" s="13"/>
      <c r="FF854" s="442"/>
      <c r="FK854" s="443"/>
      <c r="FL854" s="443"/>
      <c r="FM854" s="13"/>
      <c r="FN854" s="442"/>
    </row>
    <row r="855" spans="2:170" ht="13">
      <c r="B855" s="442"/>
      <c r="G855" s="443"/>
      <c r="H855" s="443"/>
      <c r="I855" s="13"/>
      <c r="J855" s="442"/>
      <c r="O855" s="443"/>
      <c r="P855" s="443"/>
      <c r="Q855" s="13"/>
      <c r="R855" s="442"/>
      <c r="W855" s="443"/>
      <c r="X855" s="443"/>
      <c r="Y855" s="13"/>
      <c r="Z855" s="442"/>
      <c r="AE855" s="443"/>
      <c r="AF855" s="443"/>
      <c r="AG855" s="13"/>
      <c r="AH855" s="442"/>
      <c r="AM855" s="443"/>
      <c r="AN855" s="443"/>
      <c r="AO855" s="13"/>
      <c r="AP855" s="442"/>
      <c r="AU855" s="443"/>
      <c r="AV855" s="443"/>
      <c r="AW855" s="13"/>
      <c r="AX855" s="442"/>
      <c r="BC855" s="443"/>
      <c r="BD855" s="443"/>
      <c r="BE855" s="13"/>
      <c r="BF855" s="442"/>
      <c r="BK855" s="443"/>
      <c r="BL855" s="443"/>
      <c r="BM855" s="13"/>
      <c r="BN855" s="442"/>
      <c r="BS855" s="443"/>
      <c r="BT855" s="443"/>
      <c r="BU855" s="13"/>
      <c r="BV855" s="442"/>
      <c r="CA855" s="443"/>
      <c r="CB855" s="443"/>
      <c r="CC855" s="13"/>
      <c r="CD855" s="442"/>
      <c r="CI855" s="443"/>
      <c r="CJ855" s="443"/>
      <c r="CK855" s="13"/>
      <c r="CL855" s="442"/>
      <c r="CQ855" s="443"/>
      <c r="CR855" s="443"/>
      <c r="CS855" s="13"/>
      <c r="CT855" s="442"/>
      <c r="CY855" s="443"/>
      <c r="CZ855" s="443"/>
      <c r="DA855" s="13"/>
      <c r="DB855" s="442"/>
      <c r="DG855" s="443"/>
      <c r="DH855" s="443"/>
      <c r="DI855" s="13"/>
      <c r="DJ855" s="442"/>
      <c r="DO855" s="443"/>
      <c r="DP855" s="443"/>
      <c r="DQ855" s="13"/>
      <c r="DR855" s="442"/>
      <c r="DW855" s="443"/>
      <c r="DX855" s="443"/>
      <c r="DY855" s="13"/>
      <c r="DZ855" s="442"/>
      <c r="EE855" s="443"/>
      <c r="EF855" s="443"/>
      <c r="EG855" s="13"/>
      <c r="EH855" s="442"/>
      <c r="EM855" s="443"/>
      <c r="EN855" s="443"/>
      <c r="EO855" s="13"/>
      <c r="EP855" s="442"/>
      <c r="EU855" s="443"/>
      <c r="EV855" s="443"/>
      <c r="EW855" s="13"/>
      <c r="EX855" s="442"/>
      <c r="FC855" s="443"/>
      <c r="FD855" s="443"/>
      <c r="FE855" s="13"/>
      <c r="FF855" s="442"/>
      <c r="FK855" s="443"/>
      <c r="FL855" s="443"/>
      <c r="FM855" s="13"/>
      <c r="FN855" s="442"/>
    </row>
    <row r="856" spans="2:170" ht="13">
      <c r="B856" s="442"/>
      <c r="G856" s="443"/>
      <c r="H856" s="443"/>
      <c r="I856" s="13"/>
      <c r="J856" s="442"/>
      <c r="O856" s="443"/>
      <c r="P856" s="443"/>
      <c r="Q856" s="13"/>
      <c r="R856" s="442"/>
      <c r="W856" s="443"/>
      <c r="X856" s="443"/>
      <c r="Y856" s="13"/>
      <c r="Z856" s="442"/>
      <c r="AE856" s="443"/>
      <c r="AF856" s="443"/>
      <c r="AG856" s="13"/>
      <c r="AH856" s="442"/>
      <c r="AM856" s="443"/>
      <c r="AN856" s="443"/>
      <c r="AO856" s="13"/>
      <c r="AP856" s="442"/>
      <c r="AU856" s="443"/>
      <c r="AV856" s="443"/>
      <c r="AW856" s="13"/>
      <c r="AX856" s="442"/>
      <c r="BC856" s="443"/>
      <c r="BD856" s="443"/>
      <c r="BE856" s="13"/>
      <c r="BF856" s="442"/>
      <c r="BK856" s="443"/>
      <c r="BL856" s="443"/>
      <c r="BM856" s="13"/>
      <c r="BN856" s="442"/>
      <c r="BS856" s="443"/>
      <c r="BT856" s="443"/>
      <c r="BU856" s="13"/>
      <c r="BV856" s="442"/>
      <c r="CA856" s="443"/>
      <c r="CB856" s="443"/>
      <c r="CC856" s="13"/>
      <c r="CD856" s="442"/>
      <c r="CI856" s="443"/>
      <c r="CJ856" s="443"/>
      <c r="CK856" s="13"/>
      <c r="CL856" s="442"/>
      <c r="CQ856" s="443"/>
      <c r="CR856" s="443"/>
      <c r="CS856" s="13"/>
      <c r="CT856" s="442"/>
      <c r="CY856" s="443"/>
      <c r="CZ856" s="443"/>
      <c r="DA856" s="13"/>
      <c r="DB856" s="442"/>
      <c r="DG856" s="443"/>
      <c r="DH856" s="443"/>
      <c r="DI856" s="13"/>
      <c r="DJ856" s="442"/>
      <c r="DO856" s="443"/>
      <c r="DP856" s="443"/>
      <c r="DQ856" s="13"/>
      <c r="DR856" s="442"/>
      <c r="DW856" s="443"/>
      <c r="DX856" s="443"/>
      <c r="DY856" s="13"/>
      <c r="DZ856" s="442"/>
      <c r="EE856" s="443"/>
      <c r="EF856" s="443"/>
      <c r="EG856" s="13"/>
      <c r="EH856" s="442"/>
      <c r="EM856" s="443"/>
      <c r="EN856" s="443"/>
      <c r="EO856" s="13"/>
      <c r="EP856" s="442"/>
      <c r="EU856" s="443"/>
      <c r="EV856" s="443"/>
      <c r="EW856" s="13"/>
      <c r="EX856" s="442"/>
      <c r="FC856" s="443"/>
      <c r="FD856" s="443"/>
      <c r="FE856" s="13"/>
      <c r="FF856" s="442"/>
      <c r="FK856" s="443"/>
      <c r="FL856" s="443"/>
      <c r="FM856" s="13"/>
      <c r="FN856" s="442"/>
    </row>
    <row r="857" spans="2:170" ht="13">
      <c r="B857" s="442"/>
      <c r="G857" s="443"/>
      <c r="H857" s="443"/>
      <c r="I857" s="13"/>
      <c r="J857" s="442"/>
      <c r="O857" s="443"/>
      <c r="P857" s="443"/>
      <c r="Q857" s="13"/>
      <c r="R857" s="442"/>
      <c r="W857" s="443"/>
      <c r="X857" s="443"/>
      <c r="Y857" s="13"/>
      <c r="Z857" s="442"/>
      <c r="AE857" s="443"/>
      <c r="AF857" s="443"/>
      <c r="AG857" s="13"/>
      <c r="AH857" s="442"/>
      <c r="AM857" s="443"/>
      <c r="AN857" s="443"/>
      <c r="AO857" s="13"/>
      <c r="AP857" s="442"/>
      <c r="AU857" s="443"/>
      <c r="AV857" s="443"/>
      <c r="AW857" s="13"/>
      <c r="AX857" s="442"/>
      <c r="BC857" s="443"/>
      <c r="BD857" s="443"/>
      <c r="BE857" s="13"/>
      <c r="BF857" s="442"/>
      <c r="BK857" s="443"/>
      <c r="BL857" s="443"/>
      <c r="BM857" s="13"/>
      <c r="BN857" s="442"/>
      <c r="BS857" s="443"/>
      <c r="BT857" s="443"/>
      <c r="BU857" s="13"/>
      <c r="BV857" s="442"/>
      <c r="CA857" s="443"/>
      <c r="CB857" s="443"/>
      <c r="CC857" s="13"/>
      <c r="CD857" s="442"/>
      <c r="CI857" s="443"/>
      <c r="CJ857" s="443"/>
      <c r="CK857" s="13"/>
      <c r="CL857" s="442"/>
      <c r="CQ857" s="443"/>
      <c r="CR857" s="443"/>
      <c r="CS857" s="13"/>
      <c r="CT857" s="442"/>
      <c r="CY857" s="443"/>
      <c r="CZ857" s="443"/>
      <c r="DA857" s="13"/>
      <c r="DB857" s="442"/>
      <c r="DG857" s="443"/>
      <c r="DH857" s="443"/>
      <c r="DI857" s="13"/>
      <c r="DJ857" s="442"/>
      <c r="DO857" s="443"/>
      <c r="DP857" s="443"/>
      <c r="DQ857" s="13"/>
      <c r="DR857" s="442"/>
      <c r="DW857" s="443"/>
      <c r="DX857" s="443"/>
      <c r="DY857" s="13"/>
      <c r="DZ857" s="442"/>
      <c r="EE857" s="443"/>
      <c r="EF857" s="443"/>
      <c r="EG857" s="13"/>
      <c r="EH857" s="442"/>
      <c r="EM857" s="443"/>
      <c r="EN857" s="443"/>
      <c r="EO857" s="13"/>
      <c r="EP857" s="442"/>
      <c r="EU857" s="443"/>
      <c r="EV857" s="443"/>
      <c r="EW857" s="13"/>
      <c r="EX857" s="442"/>
      <c r="FC857" s="443"/>
      <c r="FD857" s="443"/>
      <c r="FE857" s="13"/>
      <c r="FF857" s="442"/>
      <c r="FK857" s="443"/>
      <c r="FL857" s="443"/>
      <c r="FM857" s="13"/>
      <c r="FN857" s="442"/>
    </row>
    <row r="858" spans="2:170" ht="13">
      <c r="B858" s="442"/>
      <c r="G858" s="443"/>
      <c r="H858" s="443"/>
      <c r="I858" s="13"/>
      <c r="J858" s="442"/>
      <c r="O858" s="443"/>
      <c r="P858" s="443"/>
      <c r="Q858" s="13"/>
      <c r="R858" s="442"/>
      <c r="W858" s="443"/>
      <c r="X858" s="443"/>
      <c r="Y858" s="13"/>
      <c r="Z858" s="442"/>
      <c r="AE858" s="443"/>
      <c r="AF858" s="443"/>
      <c r="AG858" s="13"/>
      <c r="AH858" s="442"/>
      <c r="AM858" s="443"/>
      <c r="AN858" s="443"/>
      <c r="AO858" s="13"/>
      <c r="AP858" s="442"/>
      <c r="AU858" s="443"/>
      <c r="AV858" s="443"/>
      <c r="AW858" s="13"/>
      <c r="AX858" s="442"/>
      <c r="BC858" s="443"/>
      <c r="BD858" s="443"/>
      <c r="BE858" s="13"/>
      <c r="BF858" s="442"/>
      <c r="BK858" s="443"/>
      <c r="BL858" s="443"/>
      <c r="BM858" s="13"/>
      <c r="BN858" s="442"/>
      <c r="BS858" s="443"/>
      <c r="BT858" s="443"/>
      <c r="BU858" s="13"/>
      <c r="BV858" s="442"/>
      <c r="CA858" s="443"/>
      <c r="CB858" s="443"/>
      <c r="CC858" s="13"/>
      <c r="CD858" s="442"/>
      <c r="CI858" s="443"/>
      <c r="CJ858" s="443"/>
      <c r="CK858" s="13"/>
      <c r="CL858" s="442"/>
      <c r="CQ858" s="443"/>
      <c r="CR858" s="443"/>
      <c r="CS858" s="13"/>
      <c r="CT858" s="442"/>
      <c r="CY858" s="443"/>
      <c r="CZ858" s="443"/>
      <c r="DA858" s="13"/>
      <c r="DB858" s="442"/>
      <c r="DG858" s="443"/>
      <c r="DH858" s="443"/>
      <c r="DI858" s="13"/>
      <c r="DJ858" s="442"/>
      <c r="DO858" s="443"/>
      <c r="DP858" s="443"/>
      <c r="DQ858" s="13"/>
      <c r="DR858" s="442"/>
      <c r="DW858" s="443"/>
      <c r="DX858" s="443"/>
      <c r="DY858" s="13"/>
      <c r="DZ858" s="442"/>
      <c r="EE858" s="443"/>
      <c r="EF858" s="443"/>
      <c r="EG858" s="13"/>
      <c r="EH858" s="442"/>
      <c r="EM858" s="443"/>
      <c r="EN858" s="443"/>
      <c r="EO858" s="13"/>
      <c r="EP858" s="442"/>
      <c r="EU858" s="443"/>
      <c r="EV858" s="443"/>
      <c r="EW858" s="13"/>
      <c r="EX858" s="442"/>
      <c r="FC858" s="443"/>
      <c r="FD858" s="443"/>
      <c r="FE858" s="13"/>
      <c r="FF858" s="442"/>
      <c r="FK858" s="443"/>
      <c r="FL858" s="443"/>
      <c r="FM858" s="13"/>
      <c r="FN858" s="442"/>
    </row>
    <row r="859" spans="2:170" ht="13">
      <c r="B859" s="442"/>
      <c r="G859" s="443"/>
      <c r="H859" s="443"/>
      <c r="I859" s="13"/>
      <c r="J859" s="442"/>
      <c r="O859" s="443"/>
      <c r="P859" s="443"/>
      <c r="Q859" s="13"/>
      <c r="R859" s="442"/>
      <c r="W859" s="443"/>
      <c r="X859" s="443"/>
      <c r="Y859" s="13"/>
      <c r="Z859" s="442"/>
      <c r="AE859" s="443"/>
      <c r="AF859" s="443"/>
      <c r="AG859" s="13"/>
      <c r="AH859" s="442"/>
      <c r="AM859" s="443"/>
      <c r="AN859" s="443"/>
      <c r="AO859" s="13"/>
      <c r="AP859" s="442"/>
      <c r="AU859" s="443"/>
      <c r="AV859" s="443"/>
      <c r="AW859" s="13"/>
      <c r="AX859" s="442"/>
      <c r="BC859" s="443"/>
      <c r="BD859" s="443"/>
      <c r="BE859" s="13"/>
      <c r="BF859" s="442"/>
      <c r="BK859" s="443"/>
      <c r="BL859" s="443"/>
      <c r="BM859" s="13"/>
      <c r="BN859" s="442"/>
      <c r="BS859" s="443"/>
      <c r="BT859" s="443"/>
      <c r="BU859" s="13"/>
      <c r="BV859" s="442"/>
      <c r="CA859" s="443"/>
      <c r="CB859" s="443"/>
      <c r="CC859" s="13"/>
      <c r="CD859" s="442"/>
      <c r="CI859" s="443"/>
      <c r="CJ859" s="443"/>
      <c r="CK859" s="13"/>
      <c r="CL859" s="442"/>
      <c r="CQ859" s="443"/>
      <c r="CR859" s="443"/>
      <c r="CS859" s="13"/>
      <c r="CT859" s="442"/>
      <c r="CY859" s="443"/>
      <c r="CZ859" s="443"/>
      <c r="DA859" s="13"/>
      <c r="DB859" s="442"/>
      <c r="DG859" s="443"/>
      <c r="DH859" s="443"/>
      <c r="DI859" s="13"/>
      <c r="DJ859" s="442"/>
      <c r="DO859" s="443"/>
      <c r="DP859" s="443"/>
      <c r="DQ859" s="13"/>
      <c r="DR859" s="442"/>
      <c r="DW859" s="443"/>
      <c r="DX859" s="443"/>
      <c r="DY859" s="13"/>
      <c r="DZ859" s="442"/>
      <c r="EE859" s="443"/>
      <c r="EF859" s="443"/>
      <c r="EG859" s="13"/>
      <c r="EH859" s="442"/>
      <c r="EM859" s="443"/>
      <c r="EN859" s="443"/>
      <c r="EO859" s="13"/>
      <c r="EP859" s="442"/>
      <c r="EU859" s="443"/>
      <c r="EV859" s="443"/>
      <c r="EW859" s="13"/>
      <c r="EX859" s="442"/>
      <c r="FC859" s="443"/>
      <c r="FD859" s="443"/>
      <c r="FE859" s="13"/>
      <c r="FF859" s="442"/>
      <c r="FK859" s="443"/>
      <c r="FL859" s="443"/>
      <c r="FM859" s="13"/>
      <c r="FN859" s="442"/>
    </row>
    <row r="860" spans="2:170" ht="13">
      <c r="B860" s="442"/>
      <c r="G860" s="443"/>
      <c r="H860" s="443"/>
      <c r="I860" s="13"/>
      <c r="J860" s="442"/>
      <c r="O860" s="443"/>
      <c r="P860" s="443"/>
      <c r="Q860" s="13"/>
      <c r="R860" s="442"/>
      <c r="W860" s="443"/>
      <c r="X860" s="443"/>
      <c r="Y860" s="13"/>
      <c r="Z860" s="442"/>
      <c r="AE860" s="443"/>
      <c r="AF860" s="443"/>
      <c r="AG860" s="13"/>
      <c r="AH860" s="442"/>
      <c r="AM860" s="443"/>
      <c r="AN860" s="443"/>
      <c r="AO860" s="13"/>
      <c r="AP860" s="442"/>
      <c r="AU860" s="443"/>
      <c r="AV860" s="443"/>
      <c r="AW860" s="13"/>
      <c r="AX860" s="442"/>
      <c r="BC860" s="443"/>
      <c r="BD860" s="443"/>
      <c r="BE860" s="13"/>
      <c r="BF860" s="442"/>
      <c r="BK860" s="443"/>
      <c r="BL860" s="443"/>
      <c r="BM860" s="13"/>
      <c r="BN860" s="442"/>
      <c r="BS860" s="443"/>
      <c r="BT860" s="443"/>
      <c r="BU860" s="13"/>
      <c r="BV860" s="442"/>
      <c r="CA860" s="443"/>
      <c r="CB860" s="443"/>
      <c r="CC860" s="13"/>
      <c r="CD860" s="442"/>
      <c r="CI860" s="443"/>
      <c r="CJ860" s="443"/>
      <c r="CK860" s="13"/>
      <c r="CL860" s="442"/>
      <c r="CQ860" s="443"/>
      <c r="CR860" s="443"/>
      <c r="CS860" s="13"/>
      <c r="CT860" s="442"/>
      <c r="CY860" s="443"/>
      <c r="CZ860" s="443"/>
      <c r="DA860" s="13"/>
      <c r="DB860" s="442"/>
      <c r="DG860" s="443"/>
      <c r="DH860" s="443"/>
      <c r="DI860" s="13"/>
      <c r="DJ860" s="442"/>
      <c r="DO860" s="443"/>
      <c r="DP860" s="443"/>
      <c r="DQ860" s="13"/>
      <c r="DR860" s="442"/>
      <c r="DW860" s="443"/>
      <c r="DX860" s="443"/>
      <c r="DY860" s="13"/>
      <c r="DZ860" s="442"/>
      <c r="EE860" s="443"/>
      <c r="EF860" s="443"/>
      <c r="EG860" s="13"/>
      <c r="EH860" s="442"/>
      <c r="EM860" s="443"/>
      <c r="EN860" s="443"/>
      <c r="EO860" s="13"/>
      <c r="EP860" s="442"/>
      <c r="EU860" s="443"/>
      <c r="EV860" s="443"/>
      <c r="EW860" s="13"/>
      <c r="EX860" s="442"/>
      <c r="FC860" s="443"/>
      <c r="FD860" s="443"/>
      <c r="FE860" s="13"/>
      <c r="FF860" s="442"/>
      <c r="FK860" s="443"/>
      <c r="FL860" s="443"/>
      <c r="FM860" s="13"/>
      <c r="FN860" s="442"/>
    </row>
    <row r="861" spans="2:170" ht="13">
      <c r="B861" s="442"/>
      <c r="G861" s="443"/>
      <c r="H861" s="443"/>
      <c r="I861" s="13"/>
      <c r="J861" s="442"/>
      <c r="O861" s="443"/>
      <c r="P861" s="443"/>
      <c r="Q861" s="13"/>
      <c r="R861" s="442"/>
      <c r="W861" s="443"/>
      <c r="X861" s="443"/>
      <c r="Y861" s="13"/>
      <c r="Z861" s="442"/>
      <c r="AE861" s="443"/>
      <c r="AF861" s="443"/>
      <c r="AG861" s="13"/>
      <c r="AH861" s="442"/>
      <c r="AM861" s="443"/>
      <c r="AN861" s="443"/>
      <c r="AO861" s="13"/>
      <c r="AP861" s="442"/>
      <c r="AU861" s="443"/>
      <c r="AV861" s="443"/>
      <c r="AW861" s="13"/>
      <c r="AX861" s="442"/>
      <c r="BC861" s="443"/>
      <c r="BD861" s="443"/>
      <c r="BE861" s="13"/>
      <c r="BF861" s="442"/>
      <c r="BK861" s="443"/>
      <c r="BL861" s="443"/>
      <c r="BM861" s="13"/>
      <c r="BN861" s="442"/>
      <c r="BS861" s="443"/>
      <c r="BT861" s="443"/>
      <c r="BU861" s="13"/>
      <c r="BV861" s="442"/>
      <c r="CA861" s="443"/>
      <c r="CB861" s="443"/>
      <c r="CC861" s="13"/>
      <c r="CD861" s="442"/>
      <c r="CI861" s="443"/>
      <c r="CJ861" s="443"/>
      <c r="CK861" s="13"/>
      <c r="CL861" s="442"/>
      <c r="CQ861" s="443"/>
      <c r="CR861" s="443"/>
      <c r="CS861" s="13"/>
      <c r="CT861" s="442"/>
      <c r="CY861" s="443"/>
      <c r="CZ861" s="443"/>
      <c r="DA861" s="13"/>
      <c r="DB861" s="442"/>
      <c r="DG861" s="443"/>
      <c r="DH861" s="443"/>
      <c r="DI861" s="13"/>
      <c r="DJ861" s="442"/>
      <c r="DO861" s="443"/>
      <c r="DP861" s="443"/>
      <c r="DQ861" s="13"/>
      <c r="DR861" s="442"/>
      <c r="DW861" s="443"/>
      <c r="DX861" s="443"/>
      <c r="DY861" s="13"/>
      <c r="DZ861" s="442"/>
      <c r="EE861" s="443"/>
      <c r="EF861" s="443"/>
      <c r="EG861" s="13"/>
      <c r="EH861" s="442"/>
      <c r="EM861" s="443"/>
      <c r="EN861" s="443"/>
      <c r="EO861" s="13"/>
      <c r="EP861" s="442"/>
      <c r="EU861" s="443"/>
      <c r="EV861" s="443"/>
      <c r="EW861" s="13"/>
      <c r="EX861" s="442"/>
      <c r="FC861" s="443"/>
      <c r="FD861" s="443"/>
      <c r="FE861" s="13"/>
      <c r="FF861" s="442"/>
      <c r="FK861" s="443"/>
      <c r="FL861" s="443"/>
      <c r="FM861" s="13"/>
      <c r="FN861" s="442"/>
    </row>
    <row r="862" spans="2:170" ht="13">
      <c r="B862" s="442"/>
      <c r="G862" s="443"/>
      <c r="H862" s="443"/>
      <c r="I862" s="13"/>
      <c r="J862" s="442"/>
      <c r="O862" s="443"/>
      <c r="P862" s="443"/>
      <c r="Q862" s="13"/>
      <c r="R862" s="442"/>
      <c r="W862" s="443"/>
      <c r="X862" s="443"/>
      <c r="Y862" s="13"/>
      <c r="Z862" s="442"/>
      <c r="AE862" s="443"/>
      <c r="AF862" s="443"/>
      <c r="AG862" s="13"/>
      <c r="AH862" s="442"/>
      <c r="AM862" s="443"/>
      <c r="AN862" s="443"/>
      <c r="AO862" s="13"/>
      <c r="AP862" s="442"/>
      <c r="AU862" s="443"/>
      <c r="AV862" s="443"/>
      <c r="AW862" s="13"/>
      <c r="AX862" s="442"/>
      <c r="BC862" s="443"/>
      <c r="BD862" s="443"/>
      <c r="BE862" s="13"/>
      <c r="BF862" s="442"/>
      <c r="BK862" s="443"/>
      <c r="BL862" s="443"/>
      <c r="BM862" s="13"/>
      <c r="BN862" s="442"/>
      <c r="BS862" s="443"/>
      <c r="BT862" s="443"/>
      <c r="BU862" s="13"/>
      <c r="BV862" s="442"/>
      <c r="CA862" s="443"/>
      <c r="CB862" s="443"/>
      <c r="CC862" s="13"/>
      <c r="CD862" s="442"/>
      <c r="CI862" s="443"/>
      <c r="CJ862" s="443"/>
      <c r="CK862" s="13"/>
      <c r="CL862" s="442"/>
      <c r="CQ862" s="443"/>
      <c r="CR862" s="443"/>
      <c r="CS862" s="13"/>
      <c r="CT862" s="442"/>
      <c r="CY862" s="443"/>
      <c r="CZ862" s="443"/>
      <c r="DA862" s="13"/>
      <c r="DB862" s="442"/>
      <c r="DG862" s="443"/>
      <c r="DH862" s="443"/>
      <c r="DI862" s="13"/>
      <c r="DJ862" s="442"/>
      <c r="DO862" s="443"/>
      <c r="DP862" s="443"/>
      <c r="DQ862" s="13"/>
      <c r="DR862" s="442"/>
      <c r="DW862" s="443"/>
      <c r="DX862" s="443"/>
      <c r="DY862" s="13"/>
      <c r="DZ862" s="442"/>
      <c r="EE862" s="443"/>
      <c r="EF862" s="443"/>
      <c r="EG862" s="13"/>
      <c r="EH862" s="442"/>
      <c r="EM862" s="443"/>
      <c r="EN862" s="443"/>
      <c r="EO862" s="13"/>
      <c r="EP862" s="442"/>
      <c r="EU862" s="443"/>
      <c r="EV862" s="443"/>
      <c r="EW862" s="13"/>
      <c r="EX862" s="442"/>
      <c r="FC862" s="443"/>
      <c r="FD862" s="443"/>
      <c r="FE862" s="13"/>
      <c r="FF862" s="442"/>
      <c r="FK862" s="443"/>
      <c r="FL862" s="443"/>
      <c r="FM862" s="13"/>
      <c r="FN862" s="442"/>
    </row>
    <row r="863" spans="2:170" ht="13">
      <c r="B863" s="442"/>
      <c r="G863" s="443"/>
      <c r="H863" s="443"/>
      <c r="I863" s="13"/>
      <c r="J863" s="442"/>
      <c r="O863" s="443"/>
      <c r="P863" s="443"/>
      <c r="Q863" s="13"/>
      <c r="R863" s="442"/>
      <c r="W863" s="443"/>
      <c r="X863" s="443"/>
      <c r="Y863" s="13"/>
      <c r="Z863" s="442"/>
      <c r="AE863" s="443"/>
      <c r="AF863" s="443"/>
      <c r="AG863" s="13"/>
      <c r="AH863" s="442"/>
      <c r="AM863" s="443"/>
      <c r="AN863" s="443"/>
      <c r="AO863" s="13"/>
      <c r="AP863" s="442"/>
      <c r="AU863" s="443"/>
      <c r="AV863" s="443"/>
      <c r="AW863" s="13"/>
      <c r="AX863" s="442"/>
      <c r="BC863" s="443"/>
      <c r="BD863" s="443"/>
      <c r="BE863" s="13"/>
      <c r="BF863" s="442"/>
      <c r="BK863" s="443"/>
      <c r="BL863" s="443"/>
      <c r="BM863" s="13"/>
      <c r="BN863" s="442"/>
      <c r="BS863" s="443"/>
      <c r="BT863" s="443"/>
      <c r="BU863" s="13"/>
      <c r="BV863" s="442"/>
      <c r="CA863" s="443"/>
      <c r="CB863" s="443"/>
      <c r="CC863" s="13"/>
      <c r="CD863" s="442"/>
      <c r="CI863" s="443"/>
      <c r="CJ863" s="443"/>
      <c r="CK863" s="13"/>
      <c r="CL863" s="442"/>
      <c r="CQ863" s="443"/>
      <c r="CR863" s="443"/>
      <c r="CS863" s="13"/>
      <c r="CT863" s="442"/>
      <c r="CY863" s="443"/>
      <c r="CZ863" s="443"/>
      <c r="DA863" s="13"/>
      <c r="DB863" s="442"/>
      <c r="DG863" s="443"/>
      <c r="DH863" s="443"/>
      <c r="DI863" s="13"/>
      <c r="DJ863" s="442"/>
      <c r="DO863" s="443"/>
      <c r="DP863" s="443"/>
      <c r="DQ863" s="13"/>
      <c r="DR863" s="442"/>
      <c r="DW863" s="443"/>
      <c r="DX863" s="443"/>
      <c r="DY863" s="13"/>
      <c r="DZ863" s="442"/>
      <c r="EE863" s="443"/>
      <c r="EF863" s="443"/>
      <c r="EG863" s="13"/>
      <c r="EH863" s="442"/>
      <c r="EM863" s="443"/>
      <c r="EN863" s="443"/>
      <c r="EO863" s="13"/>
      <c r="EP863" s="442"/>
      <c r="EU863" s="443"/>
      <c r="EV863" s="443"/>
      <c r="EW863" s="13"/>
      <c r="EX863" s="442"/>
      <c r="FC863" s="443"/>
      <c r="FD863" s="443"/>
      <c r="FE863" s="13"/>
      <c r="FF863" s="442"/>
      <c r="FK863" s="443"/>
      <c r="FL863" s="443"/>
      <c r="FM863" s="13"/>
      <c r="FN863" s="442"/>
    </row>
    <row r="864" spans="2:170" ht="13">
      <c r="B864" s="442"/>
      <c r="G864" s="443"/>
      <c r="H864" s="443"/>
      <c r="I864" s="13"/>
      <c r="J864" s="442"/>
      <c r="O864" s="443"/>
      <c r="P864" s="443"/>
      <c r="Q864" s="13"/>
      <c r="R864" s="442"/>
      <c r="W864" s="443"/>
      <c r="X864" s="443"/>
      <c r="Y864" s="13"/>
      <c r="Z864" s="442"/>
      <c r="AE864" s="443"/>
      <c r="AF864" s="443"/>
      <c r="AG864" s="13"/>
      <c r="AH864" s="442"/>
      <c r="AM864" s="443"/>
      <c r="AN864" s="443"/>
      <c r="AO864" s="13"/>
      <c r="AP864" s="442"/>
      <c r="AU864" s="443"/>
      <c r="AV864" s="443"/>
      <c r="AW864" s="13"/>
      <c r="AX864" s="442"/>
      <c r="BC864" s="443"/>
      <c r="BD864" s="443"/>
      <c r="BE864" s="13"/>
      <c r="BF864" s="442"/>
      <c r="BK864" s="443"/>
      <c r="BL864" s="443"/>
      <c r="BM864" s="13"/>
      <c r="BN864" s="442"/>
      <c r="BS864" s="443"/>
      <c r="BT864" s="443"/>
      <c r="BU864" s="13"/>
      <c r="BV864" s="442"/>
      <c r="CA864" s="443"/>
      <c r="CB864" s="443"/>
      <c r="CC864" s="13"/>
      <c r="CD864" s="442"/>
      <c r="CI864" s="443"/>
      <c r="CJ864" s="443"/>
      <c r="CK864" s="13"/>
      <c r="CL864" s="442"/>
      <c r="CQ864" s="443"/>
      <c r="CR864" s="443"/>
      <c r="CS864" s="13"/>
      <c r="CT864" s="442"/>
      <c r="CY864" s="443"/>
      <c r="CZ864" s="443"/>
      <c r="DA864" s="13"/>
      <c r="DB864" s="442"/>
      <c r="DG864" s="443"/>
      <c r="DH864" s="443"/>
      <c r="DI864" s="13"/>
      <c r="DJ864" s="442"/>
      <c r="DO864" s="443"/>
      <c r="DP864" s="443"/>
      <c r="DQ864" s="13"/>
      <c r="DR864" s="442"/>
      <c r="DW864" s="443"/>
      <c r="DX864" s="443"/>
      <c r="DY864" s="13"/>
      <c r="DZ864" s="442"/>
      <c r="EE864" s="443"/>
      <c r="EF864" s="443"/>
      <c r="EG864" s="13"/>
      <c r="EH864" s="442"/>
      <c r="EM864" s="443"/>
      <c r="EN864" s="443"/>
      <c r="EO864" s="13"/>
      <c r="EP864" s="442"/>
      <c r="EU864" s="443"/>
      <c r="EV864" s="443"/>
      <c r="EW864" s="13"/>
      <c r="EX864" s="442"/>
      <c r="FC864" s="443"/>
      <c r="FD864" s="443"/>
      <c r="FE864" s="13"/>
      <c r="FF864" s="442"/>
      <c r="FK864" s="443"/>
      <c r="FL864" s="443"/>
      <c r="FM864" s="13"/>
      <c r="FN864" s="442"/>
    </row>
    <row r="865" spans="2:170" ht="13">
      <c r="B865" s="442"/>
      <c r="G865" s="443"/>
      <c r="H865" s="443"/>
      <c r="I865" s="13"/>
      <c r="J865" s="442"/>
      <c r="O865" s="443"/>
      <c r="P865" s="443"/>
      <c r="Q865" s="13"/>
      <c r="R865" s="442"/>
      <c r="W865" s="443"/>
      <c r="X865" s="443"/>
      <c r="Y865" s="13"/>
      <c r="Z865" s="442"/>
      <c r="AE865" s="443"/>
      <c r="AF865" s="443"/>
      <c r="AG865" s="13"/>
      <c r="AH865" s="442"/>
      <c r="AM865" s="443"/>
      <c r="AN865" s="443"/>
      <c r="AO865" s="13"/>
      <c r="AP865" s="442"/>
      <c r="AU865" s="443"/>
      <c r="AV865" s="443"/>
      <c r="AW865" s="13"/>
      <c r="AX865" s="442"/>
      <c r="BC865" s="443"/>
      <c r="BD865" s="443"/>
      <c r="BE865" s="13"/>
      <c r="BF865" s="442"/>
      <c r="BK865" s="443"/>
      <c r="BL865" s="443"/>
      <c r="BM865" s="13"/>
      <c r="BN865" s="442"/>
      <c r="BS865" s="443"/>
      <c r="BT865" s="443"/>
      <c r="BU865" s="13"/>
      <c r="BV865" s="442"/>
      <c r="CA865" s="443"/>
      <c r="CB865" s="443"/>
      <c r="CC865" s="13"/>
      <c r="CD865" s="442"/>
      <c r="CI865" s="443"/>
      <c r="CJ865" s="443"/>
      <c r="CK865" s="13"/>
      <c r="CL865" s="442"/>
      <c r="CQ865" s="443"/>
      <c r="CR865" s="443"/>
      <c r="CS865" s="13"/>
      <c r="CT865" s="442"/>
      <c r="CY865" s="443"/>
      <c r="CZ865" s="443"/>
      <c r="DA865" s="13"/>
      <c r="DB865" s="442"/>
      <c r="DG865" s="443"/>
      <c r="DH865" s="443"/>
      <c r="DI865" s="13"/>
      <c r="DJ865" s="442"/>
      <c r="DO865" s="443"/>
      <c r="DP865" s="443"/>
      <c r="DQ865" s="13"/>
      <c r="DR865" s="442"/>
      <c r="DW865" s="443"/>
      <c r="DX865" s="443"/>
      <c r="DY865" s="13"/>
      <c r="DZ865" s="442"/>
      <c r="EE865" s="443"/>
      <c r="EF865" s="443"/>
      <c r="EG865" s="13"/>
      <c r="EH865" s="442"/>
      <c r="EM865" s="443"/>
      <c r="EN865" s="443"/>
      <c r="EO865" s="13"/>
      <c r="EP865" s="442"/>
      <c r="EU865" s="443"/>
      <c r="EV865" s="443"/>
      <c r="EW865" s="13"/>
      <c r="EX865" s="442"/>
      <c r="FC865" s="443"/>
      <c r="FD865" s="443"/>
      <c r="FE865" s="13"/>
      <c r="FF865" s="442"/>
      <c r="FK865" s="443"/>
      <c r="FL865" s="443"/>
      <c r="FM865" s="13"/>
      <c r="FN865" s="442"/>
    </row>
    <row r="866" spans="2:170" ht="13">
      <c r="B866" s="442"/>
      <c r="G866" s="443"/>
      <c r="H866" s="443"/>
      <c r="I866" s="13"/>
      <c r="J866" s="442"/>
      <c r="O866" s="443"/>
      <c r="P866" s="443"/>
      <c r="Q866" s="13"/>
      <c r="R866" s="442"/>
      <c r="W866" s="443"/>
      <c r="X866" s="443"/>
      <c r="Y866" s="13"/>
      <c r="Z866" s="442"/>
      <c r="AE866" s="443"/>
      <c r="AF866" s="443"/>
      <c r="AG866" s="13"/>
      <c r="AH866" s="442"/>
      <c r="AM866" s="443"/>
      <c r="AN866" s="443"/>
      <c r="AO866" s="13"/>
      <c r="AP866" s="442"/>
      <c r="AU866" s="443"/>
      <c r="AV866" s="443"/>
      <c r="AW866" s="13"/>
      <c r="AX866" s="442"/>
      <c r="BC866" s="443"/>
      <c r="BD866" s="443"/>
      <c r="BE866" s="13"/>
      <c r="BF866" s="442"/>
      <c r="BK866" s="443"/>
      <c r="BL866" s="443"/>
      <c r="BM866" s="13"/>
      <c r="BN866" s="442"/>
      <c r="BS866" s="443"/>
      <c r="BT866" s="443"/>
      <c r="BU866" s="13"/>
      <c r="BV866" s="442"/>
      <c r="CA866" s="443"/>
      <c r="CB866" s="443"/>
      <c r="CC866" s="13"/>
      <c r="CD866" s="442"/>
      <c r="CI866" s="443"/>
      <c r="CJ866" s="443"/>
      <c r="CK866" s="13"/>
      <c r="CL866" s="442"/>
      <c r="CQ866" s="443"/>
      <c r="CR866" s="443"/>
      <c r="CS866" s="13"/>
      <c r="CT866" s="442"/>
      <c r="CY866" s="443"/>
      <c r="CZ866" s="443"/>
      <c r="DA866" s="13"/>
      <c r="DB866" s="442"/>
      <c r="DG866" s="443"/>
      <c r="DH866" s="443"/>
      <c r="DI866" s="13"/>
      <c r="DJ866" s="442"/>
      <c r="DO866" s="443"/>
      <c r="DP866" s="443"/>
      <c r="DQ866" s="13"/>
      <c r="DR866" s="442"/>
      <c r="DW866" s="443"/>
      <c r="DX866" s="443"/>
      <c r="DY866" s="13"/>
      <c r="DZ866" s="442"/>
      <c r="EE866" s="443"/>
      <c r="EF866" s="443"/>
      <c r="EG866" s="13"/>
      <c r="EH866" s="442"/>
      <c r="EM866" s="443"/>
      <c r="EN866" s="443"/>
      <c r="EO866" s="13"/>
      <c r="EP866" s="442"/>
      <c r="EU866" s="443"/>
      <c r="EV866" s="443"/>
      <c r="EW866" s="13"/>
      <c r="EX866" s="442"/>
      <c r="FC866" s="443"/>
      <c r="FD866" s="443"/>
      <c r="FE866" s="13"/>
      <c r="FF866" s="442"/>
      <c r="FK866" s="443"/>
      <c r="FL866" s="443"/>
      <c r="FM866" s="13"/>
      <c r="FN866" s="442"/>
    </row>
    <row r="867" spans="2:170" ht="13">
      <c r="B867" s="442"/>
      <c r="G867" s="443"/>
      <c r="H867" s="443"/>
      <c r="I867" s="13"/>
      <c r="J867" s="442"/>
      <c r="O867" s="443"/>
      <c r="P867" s="443"/>
      <c r="Q867" s="13"/>
      <c r="R867" s="442"/>
      <c r="W867" s="443"/>
      <c r="X867" s="443"/>
      <c r="Y867" s="13"/>
      <c r="Z867" s="442"/>
      <c r="AE867" s="443"/>
      <c r="AF867" s="443"/>
      <c r="AG867" s="13"/>
      <c r="AH867" s="442"/>
      <c r="AM867" s="443"/>
      <c r="AN867" s="443"/>
      <c r="AO867" s="13"/>
      <c r="AP867" s="442"/>
      <c r="AU867" s="443"/>
      <c r="AV867" s="443"/>
      <c r="AW867" s="13"/>
      <c r="AX867" s="442"/>
      <c r="BC867" s="443"/>
      <c r="BD867" s="443"/>
      <c r="BE867" s="13"/>
      <c r="BF867" s="442"/>
      <c r="BK867" s="443"/>
      <c r="BL867" s="443"/>
      <c r="BM867" s="13"/>
      <c r="BN867" s="442"/>
      <c r="BS867" s="443"/>
      <c r="BT867" s="443"/>
      <c r="BU867" s="13"/>
      <c r="BV867" s="442"/>
      <c r="CA867" s="443"/>
      <c r="CB867" s="443"/>
      <c r="CC867" s="13"/>
      <c r="CD867" s="442"/>
      <c r="CI867" s="443"/>
      <c r="CJ867" s="443"/>
      <c r="CK867" s="13"/>
      <c r="CL867" s="442"/>
      <c r="CQ867" s="443"/>
      <c r="CR867" s="443"/>
      <c r="CS867" s="13"/>
      <c r="CT867" s="442"/>
      <c r="CY867" s="443"/>
      <c r="CZ867" s="443"/>
      <c r="DA867" s="13"/>
      <c r="DB867" s="442"/>
      <c r="DG867" s="443"/>
      <c r="DH867" s="443"/>
      <c r="DI867" s="13"/>
      <c r="DJ867" s="442"/>
      <c r="DO867" s="443"/>
      <c r="DP867" s="443"/>
      <c r="DQ867" s="13"/>
      <c r="DR867" s="442"/>
      <c r="DW867" s="443"/>
      <c r="DX867" s="443"/>
      <c r="DY867" s="13"/>
      <c r="DZ867" s="442"/>
      <c r="EE867" s="443"/>
      <c r="EF867" s="443"/>
      <c r="EG867" s="13"/>
      <c r="EH867" s="442"/>
      <c r="EM867" s="443"/>
      <c r="EN867" s="443"/>
      <c r="EO867" s="13"/>
      <c r="EP867" s="442"/>
      <c r="EU867" s="443"/>
      <c r="EV867" s="443"/>
      <c r="EW867" s="13"/>
      <c r="EX867" s="442"/>
      <c r="FC867" s="443"/>
      <c r="FD867" s="443"/>
      <c r="FE867" s="13"/>
      <c r="FF867" s="442"/>
      <c r="FK867" s="443"/>
      <c r="FL867" s="443"/>
      <c r="FM867" s="13"/>
      <c r="FN867" s="442"/>
    </row>
    <row r="868" spans="2:170" ht="13">
      <c r="B868" s="442"/>
      <c r="G868" s="443"/>
      <c r="H868" s="443"/>
      <c r="I868" s="13"/>
      <c r="J868" s="442"/>
      <c r="O868" s="443"/>
      <c r="P868" s="443"/>
      <c r="Q868" s="13"/>
      <c r="R868" s="442"/>
      <c r="W868" s="443"/>
      <c r="X868" s="443"/>
      <c r="Y868" s="13"/>
      <c r="Z868" s="442"/>
      <c r="AE868" s="443"/>
      <c r="AF868" s="443"/>
      <c r="AG868" s="13"/>
      <c r="AH868" s="442"/>
      <c r="AM868" s="443"/>
      <c r="AN868" s="443"/>
      <c r="AO868" s="13"/>
      <c r="AP868" s="442"/>
      <c r="AU868" s="443"/>
      <c r="AV868" s="443"/>
      <c r="AW868" s="13"/>
      <c r="AX868" s="442"/>
      <c r="BC868" s="443"/>
      <c r="BD868" s="443"/>
      <c r="BE868" s="13"/>
      <c r="BF868" s="442"/>
      <c r="BK868" s="443"/>
      <c r="BL868" s="443"/>
      <c r="BM868" s="13"/>
      <c r="BN868" s="442"/>
      <c r="BS868" s="443"/>
      <c r="BT868" s="443"/>
      <c r="BU868" s="13"/>
      <c r="BV868" s="442"/>
      <c r="CA868" s="443"/>
      <c r="CB868" s="443"/>
      <c r="CC868" s="13"/>
      <c r="CD868" s="442"/>
      <c r="CI868" s="443"/>
      <c r="CJ868" s="443"/>
      <c r="CK868" s="13"/>
      <c r="CL868" s="442"/>
      <c r="CQ868" s="443"/>
      <c r="CR868" s="443"/>
      <c r="CS868" s="13"/>
      <c r="CT868" s="442"/>
      <c r="CY868" s="443"/>
      <c r="CZ868" s="443"/>
      <c r="DA868" s="13"/>
      <c r="DB868" s="442"/>
      <c r="DG868" s="443"/>
      <c r="DH868" s="443"/>
      <c r="DI868" s="13"/>
      <c r="DJ868" s="442"/>
      <c r="DO868" s="443"/>
      <c r="DP868" s="443"/>
      <c r="DQ868" s="13"/>
      <c r="DR868" s="442"/>
      <c r="DW868" s="443"/>
      <c r="DX868" s="443"/>
      <c r="DY868" s="13"/>
      <c r="DZ868" s="442"/>
      <c r="EE868" s="443"/>
      <c r="EF868" s="443"/>
      <c r="EG868" s="13"/>
      <c r="EH868" s="442"/>
      <c r="EM868" s="443"/>
      <c r="EN868" s="443"/>
      <c r="EO868" s="13"/>
      <c r="EP868" s="442"/>
      <c r="EU868" s="443"/>
      <c r="EV868" s="443"/>
      <c r="EW868" s="13"/>
      <c r="EX868" s="442"/>
      <c r="FC868" s="443"/>
      <c r="FD868" s="443"/>
      <c r="FE868" s="13"/>
      <c r="FF868" s="442"/>
      <c r="FK868" s="443"/>
      <c r="FL868" s="443"/>
      <c r="FM868" s="13"/>
      <c r="FN868" s="442"/>
    </row>
    <row r="869" spans="2:170" ht="13">
      <c r="B869" s="442"/>
      <c r="G869" s="443"/>
      <c r="H869" s="443"/>
      <c r="I869" s="13"/>
      <c r="J869" s="442"/>
      <c r="O869" s="443"/>
      <c r="P869" s="443"/>
      <c r="Q869" s="13"/>
      <c r="R869" s="442"/>
      <c r="W869" s="443"/>
      <c r="X869" s="443"/>
      <c r="Y869" s="13"/>
      <c r="Z869" s="442"/>
      <c r="AE869" s="443"/>
      <c r="AF869" s="443"/>
      <c r="AG869" s="13"/>
      <c r="AH869" s="442"/>
      <c r="AM869" s="443"/>
      <c r="AN869" s="443"/>
      <c r="AO869" s="13"/>
      <c r="AP869" s="442"/>
      <c r="AU869" s="443"/>
      <c r="AV869" s="443"/>
      <c r="AW869" s="13"/>
      <c r="AX869" s="442"/>
      <c r="BC869" s="443"/>
      <c r="BD869" s="443"/>
      <c r="BE869" s="13"/>
      <c r="BF869" s="442"/>
      <c r="BK869" s="443"/>
      <c r="BL869" s="443"/>
      <c r="BM869" s="13"/>
      <c r="BN869" s="442"/>
      <c r="BS869" s="443"/>
      <c r="BT869" s="443"/>
      <c r="BU869" s="13"/>
      <c r="BV869" s="442"/>
      <c r="CA869" s="443"/>
      <c r="CB869" s="443"/>
      <c r="CC869" s="13"/>
      <c r="CD869" s="442"/>
      <c r="CI869" s="443"/>
      <c r="CJ869" s="443"/>
      <c r="CK869" s="13"/>
      <c r="CL869" s="442"/>
      <c r="CQ869" s="443"/>
      <c r="CR869" s="443"/>
      <c r="CS869" s="13"/>
      <c r="CT869" s="442"/>
      <c r="CY869" s="443"/>
      <c r="CZ869" s="443"/>
      <c r="DA869" s="13"/>
      <c r="DB869" s="442"/>
      <c r="DG869" s="443"/>
      <c r="DH869" s="443"/>
      <c r="DI869" s="13"/>
      <c r="DJ869" s="442"/>
      <c r="DO869" s="443"/>
      <c r="DP869" s="443"/>
      <c r="DQ869" s="13"/>
      <c r="DR869" s="442"/>
      <c r="DW869" s="443"/>
      <c r="DX869" s="443"/>
      <c r="DY869" s="13"/>
      <c r="DZ869" s="442"/>
      <c r="EE869" s="443"/>
      <c r="EF869" s="443"/>
      <c r="EG869" s="13"/>
      <c r="EH869" s="442"/>
      <c r="EM869" s="443"/>
      <c r="EN869" s="443"/>
      <c r="EO869" s="13"/>
      <c r="EP869" s="442"/>
      <c r="EU869" s="443"/>
      <c r="EV869" s="443"/>
      <c r="EW869" s="13"/>
      <c r="EX869" s="442"/>
      <c r="FC869" s="443"/>
      <c r="FD869" s="443"/>
      <c r="FE869" s="13"/>
      <c r="FF869" s="442"/>
      <c r="FK869" s="443"/>
      <c r="FL869" s="443"/>
      <c r="FM869" s="13"/>
      <c r="FN869" s="442"/>
    </row>
    <row r="870" spans="2:170" ht="13">
      <c r="B870" s="442"/>
      <c r="G870" s="443"/>
      <c r="H870" s="443"/>
      <c r="I870" s="13"/>
      <c r="J870" s="442"/>
      <c r="O870" s="443"/>
      <c r="P870" s="443"/>
      <c r="Q870" s="13"/>
      <c r="R870" s="442"/>
      <c r="W870" s="443"/>
      <c r="X870" s="443"/>
      <c r="Y870" s="13"/>
      <c r="Z870" s="442"/>
      <c r="AE870" s="443"/>
      <c r="AF870" s="443"/>
      <c r="AG870" s="13"/>
      <c r="AH870" s="442"/>
      <c r="AM870" s="443"/>
      <c r="AN870" s="443"/>
      <c r="AO870" s="13"/>
      <c r="AP870" s="442"/>
      <c r="AU870" s="443"/>
      <c r="AV870" s="443"/>
      <c r="AW870" s="13"/>
      <c r="AX870" s="442"/>
      <c r="BC870" s="443"/>
      <c r="BD870" s="443"/>
      <c r="BE870" s="13"/>
      <c r="BF870" s="442"/>
      <c r="BK870" s="443"/>
      <c r="BL870" s="443"/>
      <c r="BM870" s="13"/>
      <c r="BN870" s="442"/>
      <c r="BS870" s="443"/>
      <c r="BT870" s="443"/>
      <c r="BU870" s="13"/>
      <c r="BV870" s="442"/>
      <c r="CA870" s="443"/>
      <c r="CB870" s="443"/>
      <c r="CC870" s="13"/>
      <c r="CD870" s="442"/>
      <c r="CI870" s="443"/>
      <c r="CJ870" s="443"/>
      <c r="CK870" s="13"/>
      <c r="CL870" s="442"/>
      <c r="CQ870" s="443"/>
      <c r="CR870" s="443"/>
      <c r="CS870" s="13"/>
      <c r="CT870" s="442"/>
      <c r="CY870" s="443"/>
      <c r="CZ870" s="443"/>
      <c r="DA870" s="13"/>
      <c r="DB870" s="442"/>
      <c r="DG870" s="443"/>
      <c r="DH870" s="443"/>
      <c r="DI870" s="13"/>
      <c r="DJ870" s="442"/>
      <c r="DO870" s="443"/>
      <c r="DP870" s="443"/>
      <c r="DQ870" s="13"/>
      <c r="DR870" s="442"/>
      <c r="DW870" s="443"/>
      <c r="DX870" s="443"/>
      <c r="DY870" s="13"/>
      <c r="DZ870" s="442"/>
      <c r="EE870" s="443"/>
      <c r="EF870" s="443"/>
      <c r="EG870" s="13"/>
      <c r="EH870" s="442"/>
      <c r="EM870" s="443"/>
      <c r="EN870" s="443"/>
      <c r="EO870" s="13"/>
      <c r="EP870" s="442"/>
      <c r="EU870" s="443"/>
      <c r="EV870" s="443"/>
      <c r="EW870" s="13"/>
      <c r="EX870" s="442"/>
      <c r="FC870" s="443"/>
      <c r="FD870" s="443"/>
      <c r="FE870" s="13"/>
      <c r="FF870" s="442"/>
      <c r="FK870" s="443"/>
      <c r="FL870" s="443"/>
      <c r="FM870" s="13"/>
      <c r="FN870" s="442"/>
    </row>
    <row r="871" spans="2:170" ht="13">
      <c r="B871" s="442"/>
      <c r="G871" s="443"/>
      <c r="H871" s="443"/>
      <c r="I871" s="13"/>
      <c r="J871" s="442"/>
      <c r="O871" s="443"/>
      <c r="P871" s="443"/>
      <c r="Q871" s="13"/>
      <c r="R871" s="442"/>
      <c r="W871" s="443"/>
      <c r="X871" s="443"/>
      <c r="Y871" s="13"/>
      <c r="Z871" s="442"/>
      <c r="AE871" s="443"/>
      <c r="AF871" s="443"/>
      <c r="AG871" s="13"/>
      <c r="AH871" s="442"/>
      <c r="AM871" s="443"/>
      <c r="AN871" s="443"/>
      <c r="AO871" s="13"/>
      <c r="AP871" s="442"/>
      <c r="AU871" s="443"/>
      <c r="AV871" s="443"/>
      <c r="AW871" s="13"/>
      <c r="AX871" s="442"/>
      <c r="BC871" s="443"/>
      <c r="BD871" s="443"/>
      <c r="BE871" s="13"/>
      <c r="BF871" s="442"/>
      <c r="BK871" s="443"/>
      <c r="BL871" s="443"/>
      <c r="BM871" s="13"/>
      <c r="BN871" s="442"/>
      <c r="BS871" s="443"/>
      <c r="BT871" s="443"/>
      <c r="BU871" s="13"/>
      <c r="BV871" s="442"/>
      <c r="CA871" s="443"/>
      <c r="CB871" s="443"/>
      <c r="CC871" s="13"/>
      <c r="CD871" s="442"/>
      <c r="CI871" s="443"/>
      <c r="CJ871" s="443"/>
      <c r="CK871" s="13"/>
      <c r="CL871" s="442"/>
      <c r="CQ871" s="443"/>
      <c r="CR871" s="443"/>
      <c r="CS871" s="13"/>
      <c r="CT871" s="442"/>
      <c r="CY871" s="443"/>
      <c r="CZ871" s="443"/>
      <c r="DA871" s="13"/>
      <c r="DB871" s="442"/>
      <c r="DG871" s="443"/>
      <c r="DH871" s="443"/>
      <c r="DI871" s="13"/>
      <c r="DJ871" s="442"/>
      <c r="DO871" s="443"/>
      <c r="DP871" s="443"/>
      <c r="DQ871" s="13"/>
      <c r="DR871" s="442"/>
      <c r="DW871" s="443"/>
      <c r="DX871" s="443"/>
      <c r="DY871" s="13"/>
      <c r="DZ871" s="442"/>
      <c r="EE871" s="443"/>
      <c r="EF871" s="443"/>
      <c r="EG871" s="13"/>
      <c r="EH871" s="442"/>
      <c r="EM871" s="443"/>
      <c r="EN871" s="443"/>
      <c r="EO871" s="13"/>
      <c r="EP871" s="442"/>
      <c r="EU871" s="443"/>
      <c r="EV871" s="443"/>
      <c r="EW871" s="13"/>
      <c r="EX871" s="442"/>
      <c r="FC871" s="443"/>
      <c r="FD871" s="443"/>
      <c r="FE871" s="13"/>
      <c r="FF871" s="442"/>
      <c r="FK871" s="443"/>
      <c r="FL871" s="443"/>
      <c r="FM871" s="13"/>
      <c r="FN871" s="442"/>
    </row>
    <row r="872" spans="2:170" ht="13">
      <c r="B872" s="442"/>
      <c r="G872" s="443"/>
      <c r="H872" s="443"/>
      <c r="I872" s="13"/>
      <c r="J872" s="442"/>
      <c r="O872" s="443"/>
      <c r="P872" s="443"/>
      <c r="Q872" s="13"/>
      <c r="R872" s="442"/>
      <c r="W872" s="443"/>
      <c r="X872" s="443"/>
      <c r="Y872" s="13"/>
      <c r="Z872" s="442"/>
      <c r="AE872" s="443"/>
      <c r="AF872" s="443"/>
      <c r="AG872" s="13"/>
      <c r="AH872" s="442"/>
      <c r="AM872" s="443"/>
      <c r="AN872" s="443"/>
      <c r="AO872" s="13"/>
      <c r="AP872" s="442"/>
      <c r="AU872" s="443"/>
      <c r="AV872" s="443"/>
      <c r="AW872" s="13"/>
      <c r="AX872" s="442"/>
      <c r="BC872" s="443"/>
      <c r="BD872" s="443"/>
      <c r="BE872" s="13"/>
      <c r="BF872" s="442"/>
      <c r="BK872" s="443"/>
      <c r="BL872" s="443"/>
      <c r="BM872" s="13"/>
      <c r="BN872" s="442"/>
      <c r="BS872" s="443"/>
      <c r="BT872" s="443"/>
      <c r="BU872" s="13"/>
      <c r="BV872" s="442"/>
      <c r="CA872" s="443"/>
      <c r="CB872" s="443"/>
      <c r="CC872" s="13"/>
      <c r="CD872" s="442"/>
      <c r="CI872" s="443"/>
      <c r="CJ872" s="443"/>
      <c r="CK872" s="13"/>
      <c r="CL872" s="442"/>
      <c r="CQ872" s="443"/>
      <c r="CR872" s="443"/>
      <c r="CS872" s="13"/>
      <c r="CT872" s="442"/>
      <c r="CY872" s="443"/>
      <c r="CZ872" s="443"/>
      <c r="DA872" s="13"/>
      <c r="DB872" s="442"/>
      <c r="DG872" s="443"/>
      <c r="DH872" s="443"/>
      <c r="DI872" s="13"/>
      <c r="DJ872" s="442"/>
      <c r="DO872" s="443"/>
      <c r="DP872" s="443"/>
      <c r="DQ872" s="13"/>
      <c r="DR872" s="442"/>
      <c r="DW872" s="443"/>
      <c r="DX872" s="443"/>
      <c r="DY872" s="13"/>
      <c r="DZ872" s="442"/>
      <c r="EE872" s="443"/>
      <c r="EF872" s="443"/>
      <c r="EG872" s="13"/>
      <c r="EH872" s="442"/>
      <c r="EM872" s="443"/>
      <c r="EN872" s="443"/>
      <c r="EO872" s="13"/>
      <c r="EP872" s="442"/>
      <c r="EU872" s="443"/>
      <c r="EV872" s="443"/>
      <c r="EW872" s="13"/>
      <c r="EX872" s="442"/>
      <c r="FC872" s="443"/>
      <c r="FD872" s="443"/>
      <c r="FE872" s="13"/>
      <c r="FF872" s="442"/>
      <c r="FK872" s="443"/>
      <c r="FL872" s="443"/>
      <c r="FM872" s="13"/>
      <c r="FN872" s="442"/>
    </row>
    <row r="873" spans="2:170" ht="13">
      <c r="B873" s="442"/>
      <c r="G873" s="443"/>
      <c r="H873" s="443"/>
      <c r="I873" s="13"/>
      <c r="J873" s="442"/>
      <c r="O873" s="443"/>
      <c r="P873" s="443"/>
      <c r="Q873" s="13"/>
      <c r="R873" s="442"/>
      <c r="W873" s="443"/>
      <c r="X873" s="443"/>
      <c r="Y873" s="13"/>
      <c r="Z873" s="442"/>
      <c r="AE873" s="443"/>
      <c r="AF873" s="443"/>
      <c r="AG873" s="13"/>
      <c r="AH873" s="442"/>
      <c r="AM873" s="443"/>
      <c r="AN873" s="443"/>
      <c r="AO873" s="13"/>
      <c r="AP873" s="442"/>
      <c r="AU873" s="443"/>
      <c r="AV873" s="443"/>
      <c r="AW873" s="13"/>
      <c r="AX873" s="442"/>
      <c r="BC873" s="443"/>
      <c r="BD873" s="443"/>
      <c r="BE873" s="13"/>
      <c r="BF873" s="442"/>
      <c r="BK873" s="443"/>
      <c r="BL873" s="443"/>
      <c r="BM873" s="13"/>
      <c r="BN873" s="442"/>
      <c r="BS873" s="443"/>
      <c r="BT873" s="443"/>
      <c r="BU873" s="13"/>
      <c r="BV873" s="442"/>
      <c r="CA873" s="443"/>
      <c r="CB873" s="443"/>
      <c r="CC873" s="13"/>
      <c r="CD873" s="442"/>
      <c r="CI873" s="443"/>
      <c r="CJ873" s="443"/>
      <c r="CK873" s="13"/>
      <c r="CL873" s="442"/>
      <c r="CQ873" s="443"/>
      <c r="CR873" s="443"/>
      <c r="CS873" s="13"/>
      <c r="CT873" s="442"/>
      <c r="CY873" s="443"/>
      <c r="CZ873" s="443"/>
      <c r="DA873" s="13"/>
      <c r="DB873" s="442"/>
      <c r="DG873" s="443"/>
      <c r="DH873" s="443"/>
      <c r="DI873" s="13"/>
      <c r="DJ873" s="442"/>
      <c r="DO873" s="443"/>
      <c r="DP873" s="443"/>
      <c r="DQ873" s="13"/>
      <c r="DR873" s="442"/>
      <c r="DW873" s="443"/>
      <c r="DX873" s="443"/>
      <c r="DY873" s="13"/>
      <c r="DZ873" s="442"/>
      <c r="EE873" s="443"/>
      <c r="EF873" s="443"/>
      <c r="EG873" s="13"/>
      <c r="EH873" s="442"/>
      <c r="EM873" s="443"/>
      <c r="EN873" s="443"/>
      <c r="EO873" s="13"/>
      <c r="EP873" s="442"/>
      <c r="EU873" s="443"/>
      <c r="EV873" s="443"/>
      <c r="EW873" s="13"/>
      <c r="EX873" s="442"/>
      <c r="FC873" s="443"/>
      <c r="FD873" s="443"/>
      <c r="FE873" s="13"/>
      <c r="FF873" s="442"/>
      <c r="FK873" s="443"/>
      <c r="FL873" s="443"/>
      <c r="FM873" s="13"/>
      <c r="FN873" s="442"/>
    </row>
    <row r="874" spans="2:170" ht="13">
      <c r="B874" s="442"/>
      <c r="G874" s="443"/>
      <c r="H874" s="443"/>
      <c r="I874" s="13"/>
      <c r="J874" s="442"/>
      <c r="O874" s="443"/>
      <c r="P874" s="443"/>
      <c r="Q874" s="13"/>
      <c r="R874" s="442"/>
      <c r="W874" s="443"/>
      <c r="X874" s="443"/>
      <c r="Y874" s="13"/>
      <c r="Z874" s="442"/>
      <c r="AE874" s="443"/>
      <c r="AF874" s="443"/>
      <c r="AG874" s="13"/>
      <c r="AH874" s="442"/>
      <c r="AM874" s="443"/>
      <c r="AN874" s="443"/>
      <c r="AO874" s="13"/>
      <c r="AP874" s="442"/>
      <c r="AU874" s="443"/>
      <c r="AV874" s="443"/>
      <c r="AW874" s="13"/>
      <c r="AX874" s="442"/>
      <c r="BC874" s="443"/>
      <c r="BD874" s="443"/>
      <c r="BE874" s="13"/>
      <c r="BF874" s="442"/>
      <c r="BK874" s="443"/>
      <c r="BL874" s="443"/>
      <c r="BM874" s="13"/>
      <c r="BN874" s="442"/>
      <c r="BS874" s="443"/>
      <c r="BT874" s="443"/>
      <c r="BU874" s="13"/>
      <c r="BV874" s="442"/>
      <c r="CA874" s="443"/>
      <c r="CB874" s="443"/>
      <c r="CC874" s="13"/>
      <c r="CD874" s="442"/>
      <c r="CI874" s="443"/>
      <c r="CJ874" s="443"/>
      <c r="CK874" s="13"/>
      <c r="CL874" s="442"/>
      <c r="CQ874" s="443"/>
      <c r="CR874" s="443"/>
      <c r="CS874" s="13"/>
      <c r="CT874" s="442"/>
      <c r="CY874" s="443"/>
      <c r="CZ874" s="443"/>
      <c r="DA874" s="13"/>
      <c r="DB874" s="442"/>
      <c r="DG874" s="443"/>
      <c r="DH874" s="443"/>
      <c r="DI874" s="13"/>
      <c r="DJ874" s="442"/>
      <c r="DO874" s="443"/>
      <c r="DP874" s="443"/>
      <c r="DQ874" s="13"/>
      <c r="DR874" s="442"/>
      <c r="DW874" s="443"/>
      <c r="DX874" s="443"/>
      <c r="DY874" s="13"/>
      <c r="DZ874" s="442"/>
      <c r="EE874" s="443"/>
      <c r="EF874" s="443"/>
      <c r="EG874" s="13"/>
      <c r="EH874" s="442"/>
      <c r="EM874" s="443"/>
      <c r="EN874" s="443"/>
      <c r="EO874" s="13"/>
      <c r="EP874" s="442"/>
      <c r="EU874" s="443"/>
      <c r="EV874" s="443"/>
      <c r="EW874" s="13"/>
      <c r="EX874" s="442"/>
      <c r="FC874" s="443"/>
      <c r="FD874" s="443"/>
      <c r="FE874" s="13"/>
      <c r="FF874" s="442"/>
      <c r="FK874" s="443"/>
      <c r="FL874" s="443"/>
      <c r="FM874" s="13"/>
      <c r="FN874" s="442"/>
    </row>
    <row r="875" spans="2:170" ht="13">
      <c r="B875" s="442"/>
      <c r="G875" s="443"/>
      <c r="H875" s="443"/>
      <c r="I875" s="13"/>
      <c r="J875" s="442"/>
      <c r="O875" s="443"/>
      <c r="P875" s="443"/>
      <c r="Q875" s="13"/>
      <c r="R875" s="442"/>
      <c r="W875" s="443"/>
      <c r="X875" s="443"/>
      <c r="Y875" s="13"/>
      <c r="Z875" s="442"/>
      <c r="AE875" s="443"/>
      <c r="AF875" s="443"/>
      <c r="AG875" s="13"/>
      <c r="AH875" s="442"/>
      <c r="AM875" s="443"/>
      <c r="AN875" s="443"/>
      <c r="AO875" s="13"/>
      <c r="AP875" s="442"/>
      <c r="AU875" s="443"/>
      <c r="AV875" s="443"/>
      <c r="AW875" s="13"/>
      <c r="AX875" s="442"/>
      <c r="BC875" s="443"/>
      <c r="BD875" s="443"/>
      <c r="BE875" s="13"/>
      <c r="BF875" s="442"/>
      <c r="BK875" s="443"/>
      <c r="BL875" s="443"/>
      <c r="BM875" s="13"/>
      <c r="BN875" s="442"/>
      <c r="BS875" s="443"/>
      <c r="BT875" s="443"/>
      <c r="BU875" s="13"/>
      <c r="BV875" s="442"/>
      <c r="CA875" s="443"/>
      <c r="CB875" s="443"/>
      <c r="CC875" s="13"/>
      <c r="CD875" s="442"/>
      <c r="CI875" s="443"/>
      <c r="CJ875" s="443"/>
      <c r="CK875" s="13"/>
      <c r="CL875" s="442"/>
      <c r="CQ875" s="443"/>
      <c r="CR875" s="443"/>
      <c r="CS875" s="13"/>
      <c r="CT875" s="442"/>
      <c r="CY875" s="443"/>
      <c r="CZ875" s="443"/>
      <c r="DA875" s="13"/>
      <c r="DB875" s="442"/>
      <c r="DG875" s="443"/>
      <c r="DH875" s="443"/>
      <c r="DI875" s="13"/>
      <c r="DJ875" s="442"/>
      <c r="DO875" s="443"/>
      <c r="DP875" s="443"/>
      <c r="DQ875" s="13"/>
      <c r="DR875" s="442"/>
      <c r="DW875" s="443"/>
      <c r="DX875" s="443"/>
      <c r="DY875" s="13"/>
      <c r="DZ875" s="442"/>
      <c r="EE875" s="443"/>
      <c r="EF875" s="443"/>
      <c r="EG875" s="13"/>
      <c r="EH875" s="442"/>
      <c r="EM875" s="443"/>
      <c r="EN875" s="443"/>
      <c r="EO875" s="13"/>
      <c r="EP875" s="442"/>
      <c r="EU875" s="443"/>
      <c r="EV875" s="443"/>
      <c r="EW875" s="13"/>
      <c r="EX875" s="442"/>
      <c r="FC875" s="443"/>
      <c r="FD875" s="443"/>
      <c r="FE875" s="13"/>
      <c r="FF875" s="442"/>
      <c r="FK875" s="443"/>
      <c r="FL875" s="443"/>
      <c r="FM875" s="13"/>
      <c r="FN875" s="442"/>
    </row>
    <row r="876" spans="2:170" ht="13">
      <c r="B876" s="442"/>
      <c r="G876" s="443"/>
      <c r="H876" s="443"/>
      <c r="I876" s="13"/>
      <c r="J876" s="442"/>
      <c r="O876" s="443"/>
      <c r="P876" s="443"/>
      <c r="Q876" s="13"/>
      <c r="R876" s="442"/>
      <c r="W876" s="443"/>
      <c r="X876" s="443"/>
      <c r="Y876" s="13"/>
      <c r="Z876" s="442"/>
      <c r="AE876" s="443"/>
      <c r="AF876" s="443"/>
      <c r="AG876" s="13"/>
      <c r="AH876" s="442"/>
      <c r="AM876" s="443"/>
      <c r="AN876" s="443"/>
      <c r="AO876" s="13"/>
      <c r="AP876" s="442"/>
      <c r="AU876" s="443"/>
      <c r="AV876" s="443"/>
      <c r="AW876" s="13"/>
      <c r="AX876" s="442"/>
      <c r="BC876" s="443"/>
      <c r="BD876" s="443"/>
      <c r="BE876" s="13"/>
      <c r="BF876" s="442"/>
      <c r="BK876" s="443"/>
      <c r="BL876" s="443"/>
      <c r="BM876" s="13"/>
      <c r="BN876" s="442"/>
      <c r="BS876" s="443"/>
      <c r="BT876" s="443"/>
      <c r="BU876" s="13"/>
      <c r="BV876" s="442"/>
      <c r="CA876" s="443"/>
      <c r="CB876" s="443"/>
      <c r="CC876" s="13"/>
      <c r="CD876" s="442"/>
      <c r="CI876" s="443"/>
      <c r="CJ876" s="443"/>
      <c r="CK876" s="13"/>
      <c r="CL876" s="442"/>
      <c r="CQ876" s="443"/>
      <c r="CR876" s="443"/>
      <c r="CS876" s="13"/>
      <c r="CT876" s="442"/>
      <c r="CY876" s="443"/>
      <c r="CZ876" s="443"/>
      <c r="DA876" s="13"/>
      <c r="DB876" s="442"/>
      <c r="DG876" s="443"/>
      <c r="DH876" s="443"/>
      <c r="DI876" s="13"/>
      <c r="DJ876" s="442"/>
      <c r="DO876" s="443"/>
      <c r="DP876" s="443"/>
      <c r="DQ876" s="13"/>
      <c r="DR876" s="442"/>
      <c r="DW876" s="443"/>
      <c r="DX876" s="443"/>
      <c r="DY876" s="13"/>
      <c r="DZ876" s="442"/>
      <c r="EE876" s="443"/>
      <c r="EF876" s="443"/>
      <c r="EG876" s="13"/>
      <c r="EH876" s="442"/>
      <c r="EM876" s="443"/>
      <c r="EN876" s="443"/>
      <c r="EO876" s="13"/>
      <c r="EP876" s="442"/>
      <c r="EU876" s="443"/>
      <c r="EV876" s="443"/>
      <c r="EW876" s="13"/>
      <c r="EX876" s="442"/>
      <c r="FC876" s="443"/>
      <c r="FD876" s="443"/>
      <c r="FE876" s="13"/>
      <c r="FF876" s="442"/>
      <c r="FK876" s="443"/>
      <c r="FL876" s="443"/>
      <c r="FM876" s="13"/>
      <c r="FN876" s="442"/>
    </row>
    <row r="877" spans="2:170" ht="13">
      <c r="B877" s="442"/>
      <c r="G877" s="443"/>
      <c r="H877" s="443"/>
      <c r="I877" s="13"/>
      <c r="J877" s="442"/>
      <c r="O877" s="443"/>
      <c r="P877" s="443"/>
      <c r="Q877" s="13"/>
      <c r="R877" s="442"/>
      <c r="W877" s="443"/>
      <c r="X877" s="443"/>
      <c r="Y877" s="13"/>
      <c r="Z877" s="442"/>
      <c r="AE877" s="443"/>
      <c r="AF877" s="443"/>
      <c r="AG877" s="13"/>
      <c r="AH877" s="442"/>
      <c r="AM877" s="443"/>
      <c r="AN877" s="443"/>
      <c r="AO877" s="13"/>
      <c r="AP877" s="442"/>
      <c r="AU877" s="443"/>
      <c r="AV877" s="443"/>
      <c r="AW877" s="13"/>
      <c r="AX877" s="442"/>
      <c r="BC877" s="443"/>
      <c r="BD877" s="443"/>
      <c r="BE877" s="13"/>
      <c r="BF877" s="442"/>
      <c r="BK877" s="443"/>
      <c r="BL877" s="443"/>
      <c r="BM877" s="13"/>
      <c r="BN877" s="442"/>
      <c r="BS877" s="443"/>
      <c r="BT877" s="443"/>
      <c r="BU877" s="13"/>
      <c r="BV877" s="442"/>
      <c r="CA877" s="443"/>
      <c r="CB877" s="443"/>
      <c r="CC877" s="13"/>
      <c r="CD877" s="442"/>
      <c r="CI877" s="443"/>
      <c r="CJ877" s="443"/>
      <c r="CK877" s="13"/>
      <c r="CL877" s="442"/>
      <c r="CQ877" s="443"/>
      <c r="CR877" s="443"/>
      <c r="CS877" s="13"/>
      <c r="CT877" s="442"/>
      <c r="CY877" s="443"/>
      <c r="CZ877" s="443"/>
      <c r="DA877" s="13"/>
      <c r="DB877" s="442"/>
      <c r="DG877" s="443"/>
      <c r="DH877" s="443"/>
      <c r="DI877" s="13"/>
      <c r="DJ877" s="442"/>
      <c r="DO877" s="443"/>
      <c r="DP877" s="443"/>
      <c r="DQ877" s="13"/>
      <c r="DR877" s="442"/>
      <c r="DW877" s="443"/>
      <c r="DX877" s="443"/>
      <c r="DY877" s="13"/>
      <c r="DZ877" s="442"/>
      <c r="EE877" s="443"/>
      <c r="EF877" s="443"/>
      <c r="EG877" s="13"/>
      <c r="EH877" s="442"/>
      <c r="EM877" s="443"/>
      <c r="EN877" s="443"/>
      <c r="EO877" s="13"/>
      <c r="EP877" s="442"/>
      <c r="EU877" s="443"/>
      <c r="EV877" s="443"/>
      <c r="EW877" s="13"/>
      <c r="EX877" s="442"/>
      <c r="FC877" s="443"/>
      <c r="FD877" s="443"/>
      <c r="FE877" s="13"/>
      <c r="FF877" s="442"/>
      <c r="FK877" s="443"/>
      <c r="FL877" s="443"/>
      <c r="FM877" s="13"/>
      <c r="FN877" s="442"/>
    </row>
    <row r="878" spans="2:170" ht="13">
      <c r="B878" s="442"/>
      <c r="G878" s="443"/>
      <c r="H878" s="443"/>
      <c r="I878" s="13"/>
      <c r="J878" s="442"/>
      <c r="O878" s="443"/>
      <c r="P878" s="443"/>
      <c r="Q878" s="13"/>
      <c r="R878" s="442"/>
      <c r="W878" s="443"/>
      <c r="X878" s="443"/>
      <c r="Y878" s="13"/>
      <c r="Z878" s="442"/>
      <c r="AE878" s="443"/>
      <c r="AF878" s="443"/>
      <c r="AG878" s="13"/>
      <c r="AH878" s="442"/>
      <c r="AM878" s="443"/>
      <c r="AN878" s="443"/>
      <c r="AO878" s="13"/>
      <c r="AP878" s="442"/>
      <c r="AU878" s="443"/>
      <c r="AV878" s="443"/>
      <c r="AW878" s="13"/>
      <c r="AX878" s="442"/>
      <c r="BC878" s="443"/>
      <c r="BD878" s="443"/>
      <c r="BE878" s="13"/>
      <c r="BF878" s="442"/>
      <c r="BK878" s="443"/>
      <c r="BL878" s="443"/>
      <c r="BM878" s="13"/>
      <c r="BN878" s="442"/>
      <c r="BS878" s="443"/>
      <c r="BT878" s="443"/>
      <c r="BU878" s="13"/>
      <c r="BV878" s="442"/>
      <c r="CA878" s="443"/>
      <c r="CB878" s="443"/>
      <c r="CC878" s="13"/>
      <c r="CD878" s="442"/>
      <c r="CI878" s="443"/>
      <c r="CJ878" s="443"/>
      <c r="CK878" s="13"/>
      <c r="CL878" s="442"/>
      <c r="CQ878" s="443"/>
      <c r="CR878" s="443"/>
      <c r="CS878" s="13"/>
      <c r="CT878" s="442"/>
      <c r="CY878" s="443"/>
      <c r="CZ878" s="443"/>
      <c r="DA878" s="13"/>
      <c r="DB878" s="442"/>
      <c r="DG878" s="443"/>
      <c r="DH878" s="443"/>
      <c r="DI878" s="13"/>
      <c r="DJ878" s="442"/>
      <c r="DO878" s="443"/>
      <c r="DP878" s="443"/>
      <c r="DQ878" s="13"/>
      <c r="DR878" s="442"/>
      <c r="DW878" s="443"/>
      <c r="DX878" s="443"/>
      <c r="DY878" s="13"/>
      <c r="DZ878" s="442"/>
      <c r="EE878" s="443"/>
      <c r="EF878" s="443"/>
      <c r="EG878" s="13"/>
      <c r="EH878" s="442"/>
      <c r="EM878" s="443"/>
      <c r="EN878" s="443"/>
      <c r="EO878" s="13"/>
      <c r="EP878" s="442"/>
      <c r="EU878" s="443"/>
      <c r="EV878" s="443"/>
      <c r="EW878" s="13"/>
      <c r="EX878" s="442"/>
      <c r="FC878" s="443"/>
      <c r="FD878" s="443"/>
      <c r="FE878" s="13"/>
      <c r="FF878" s="442"/>
      <c r="FK878" s="443"/>
      <c r="FL878" s="443"/>
      <c r="FM878" s="13"/>
      <c r="FN878" s="442"/>
    </row>
    <row r="879" spans="2:170" ht="13">
      <c r="B879" s="442"/>
      <c r="G879" s="443"/>
      <c r="H879" s="443"/>
      <c r="I879" s="13"/>
      <c r="J879" s="442"/>
      <c r="O879" s="443"/>
      <c r="P879" s="443"/>
      <c r="Q879" s="13"/>
      <c r="R879" s="442"/>
      <c r="W879" s="443"/>
      <c r="X879" s="443"/>
      <c r="Y879" s="13"/>
      <c r="Z879" s="442"/>
      <c r="AE879" s="443"/>
      <c r="AF879" s="443"/>
      <c r="AG879" s="13"/>
      <c r="AH879" s="442"/>
      <c r="AM879" s="443"/>
      <c r="AN879" s="443"/>
      <c r="AO879" s="13"/>
      <c r="AP879" s="442"/>
      <c r="AU879" s="443"/>
      <c r="AV879" s="443"/>
      <c r="AW879" s="13"/>
      <c r="AX879" s="442"/>
      <c r="BC879" s="443"/>
      <c r="BD879" s="443"/>
      <c r="BE879" s="13"/>
      <c r="BF879" s="442"/>
      <c r="BK879" s="443"/>
      <c r="BL879" s="443"/>
      <c r="BM879" s="13"/>
      <c r="BN879" s="442"/>
      <c r="BS879" s="443"/>
      <c r="BT879" s="443"/>
      <c r="BU879" s="13"/>
      <c r="BV879" s="442"/>
      <c r="CA879" s="443"/>
      <c r="CB879" s="443"/>
      <c r="CC879" s="13"/>
      <c r="CD879" s="442"/>
      <c r="CI879" s="443"/>
      <c r="CJ879" s="443"/>
      <c r="CK879" s="13"/>
      <c r="CL879" s="442"/>
      <c r="CQ879" s="443"/>
      <c r="CR879" s="443"/>
      <c r="CS879" s="13"/>
      <c r="CT879" s="442"/>
      <c r="CY879" s="443"/>
      <c r="CZ879" s="443"/>
      <c r="DA879" s="13"/>
      <c r="DB879" s="442"/>
      <c r="DG879" s="443"/>
      <c r="DH879" s="443"/>
      <c r="DI879" s="13"/>
      <c r="DJ879" s="442"/>
      <c r="DO879" s="443"/>
      <c r="DP879" s="443"/>
      <c r="DQ879" s="13"/>
      <c r="DR879" s="442"/>
      <c r="DW879" s="443"/>
      <c r="DX879" s="443"/>
      <c r="DY879" s="13"/>
      <c r="DZ879" s="442"/>
      <c r="EE879" s="443"/>
      <c r="EF879" s="443"/>
      <c r="EG879" s="13"/>
      <c r="EH879" s="442"/>
      <c r="EM879" s="443"/>
      <c r="EN879" s="443"/>
      <c r="EO879" s="13"/>
      <c r="EP879" s="442"/>
      <c r="EU879" s="443"/>
      <c r="EV879" s="443"/>
      <c r="EW879" s="13"/>
      <c r="EX879" s="442"/>
      <c r="FC879" s="443"/>
      <c r="FD879" s="443"/>
      <c r="FE879" s="13"/>
      <c r="FF879" s="442"/>
      <c r="FK879" s="443"/>
      <c r="FL879" s="443"/>
      <c r="FM879" s="13"/>
      <c r="FN879" s="442"/>
    </row>
    <row r="880" spans="2:170" ht="13">
      <c r="B880" s="442"/>
      <c r="G880" s="443"/>
      <c r="H880" s="443"/>
      <c r="I880" s="13"/>
      <c r="J880" s="442"/>
      <c r="O880" s="443"/>
      <c r="P880" s="443"/>
      <c r="Q880" s="13"/>
      <c r="R880" s="442"/>
      <c r="W880" s="443"/>
      <c r="X880" s="443"/>
      <c r="Y880" s="13"/>
      <c r="Z880" s="442"/>
      <c r="AE880" s="443"/>
      <c r="AF880" s="443"/>
      <c r="AG880" s="13"/>
      <c r="AH880" s="442"/>
      <c r="AM880" s="443"/>
      <c r="AN880" s="443"/>
      <c r="AO880" s="13"/>
      <c r="AP880" s="442"/>
      <c r="AU880" s="443"/>
      <c r="AV880" s="443"/>
      <c r="AW880" s="13"/>
      <c r="AX880" s="442"/>
      <c r="BC880" s="443"/>
      <c r="BD880" s="443"/>
      <c r="BE880" s="13"/>
      <c r="BF880" s="442"/>
      <c r="BK880" s="443"/>
      <c r="BL880" s="443"/>
      <c r="BM880" s="13"/>
      <c r="BN880" s="442"/>
      <c r="BS880" s="443"/>
      <c r="BT880" s="443"/>
      <c r="BU880" s="13"/>
      <c r="BV880" s="442"/>
      <c r="CA880" s="443"/>
      <c r="CB880" s="443"/>
      <c r="CC880" s="13"/>
      <c r="CD880" s="442"/>
      <c r="CI880" s="443"/>
      <c r="CJ880" s="443"/>
      <c r="CK880" s="13"/>
      <c r="CL880" s="442"/>
      <c r="CQ880" s="443"/>
      <c r="CR880" s="443"/>
      <c r="CS880" s="13"/>
      <c r="CT880" s="442"/>
      <c r="CY880" s="443"/>
      <c r="CZ880" s="443"/>
      <c r="DA880" s="13"/>
      <c r="DB880" s="442"/>
      <c r="DG880" s="443"/>
      <c r="DH880" s="443"/>
      <c r="DI880" s="13"/>
      <c r="DJ880" s="442"/>
      <c r="DO880" s="443"/>
      <c r="DP880" s="443"/>
      <c r="DQ880" s="13"/>
      <c r="DR880" s="442"/>
      <c r="DW880" s="443"/>
      <c r="DX880" s="443"/>
      <c r="DY880" s="13"/>
      <c r="DZ880" s="442"/>
      <c r="EE880" s="443"/>
      <c r="EF880" s="443"/>
      <c r="EG880" s="13"/>
      <c r="EH880" s="442"/>
      <c r="EM880" s="443"/>
      <c r="EN880" s="443"/>
      <c r="EO880" s="13"/>
      <c r="EP880" s="442"/>
      <c r="EU880" s="443"/>
      <c r="EV880" s="443"/>
      <c r="EW880" s="13"/>
      <c r="EX880" s="442"/>
      <c r="FC880" s="443"/>
      <c r="FD880" s="443"/>
      <c r="FE880" s="13"/>
      <c r="FF880" s="442"/>
      <c r="FK880" s="443"/>
      <c r="FL880" s="443"/>
      <c r="FM880" s="13"/>
      <c r="FN880" s="442"/>
    </row>
    <row r="881" spans="2:170" ht="13">
      <c r="B881" s="442"/>
      <c r="G881" s="443"/>
      <c r="H881" s="443"/>
      <c r="I881" s="13"/>
      <c r="J881" s="442"/>
      <c r="O881" s="443"/>
      <c r="P881" s="443"/>
      <c r="Q881" s="13"/>
      <c r="R881" s="442"/>
      <c r="W881" s="443"/>
      <c r="X881" s="443"/>
      <c r="Y881" s="13"/>
      <c r="Z881" s="442"/>
      <c r="AE881" s="443"/>
      <c r="AF881" s="443"/>
      <c r="AG881" s="13"/>
      <c r="AH881" s="442"/>
      <c r="AM881" s="443"/>
      <c r="AN881" s="443"/>
      <c r="AO881" s="13"/>
      <c r="AP881" s="442"/>
      <c r="AU881" s="443"/>
      <c r="AV881" s="443"/>
      <c r="AW881" s="13"/>
      <c r="AX881" s="442"/>
      <c r="BC881" s="443"/>
      <c r="BD881" s="443"/>
      <c r="BE881" s="13"/>
      <c r="BF881" s="442"/>
      <c r="BK881" s="443"/>
      <c r="BL881" s="443"/>
      <c r="BM881" s="13"/>
      <c r="BN881" s="442"/>
      <c r="BS881" s="443"/>
      <c r="BT881" s="443"/>
      <c r="BU881" s="13"/>
      <c r="BV881" s="442"/>
      <c r="CA881" s="443"/>
      <c r="CB881" s="443"/>
      <c r="CC881" s="13"/>
      <c r="CD881" s="442"/>
      <c r="CI881" s="443"/>
      <c r="CJ881" s="443"/>
      <c r="CK881" s="13"/>
      <c r="CL881" s="442"/>
      <c r="CQ881" s="443"/>
      <c r="CR881" s="443"/>
      <c r="CS881" s="13"/>
      <c r="CT881" s="442"/>
      <c r="CY881" s="443"/>
      <c r="CZ881" s="443"/>
      <c r="DA881" s="13"/>
      <c r="DB881" s="442"/>
      <c r="DG881" s="443"/>
      <c r="DH881" s="443"/>
      <c r="DI881" s="13"/>
      <c r="DJ881" s="442"/>
      <c r="DO881" s="443"/>
      <c r="DP881" s="443"/>
      <c r="DQ881" s="13"/>
      <c r="DR881" s="442"/>
      <c r="DW881" s="443"/>
      <c r="DX881" s="443"/>
      <c r="DY881" s="13"/>
      <c r="DZ881" s="442"/>
      <c r="EE881" s="443"/>
      <c r="EF881" s="443"/>
      <c r="EG881" s="13"/>
      <c r="EH881" s="442"/>
      <c r="EM881" s="443"/>
      <c r="EN881" s="443"/>
      <c r="EO881" s="13"/>
      <c r="EP881" s="442"/>
      <c r="EU881" s="443"/>
      <c r="EV881" s="443"/>
      <c r="EW881" s="13"/>
      <c r="EX881" s="442"/>
      <c r="FC881" s="443"/>
      <c r="FD881" s="443"/>
      <c r="FE881" s="13"/>
      <c r="FF881" s="442"/>
      <c r="FK881" s="443"/>
      <c r="FL881" s="443"/>
      <c r="FM881" s="13"/>
      <c r="FN881" s="442"/>
    </row>
    <row r="882" spans="2:170" ht="13">
      <c r="B882" s="442"/>
      <c r="G882" s="443"/>
      <c r="H882" s="443"/>
      <c r="I882" s="13"/>
      <c r="J882" s="442"/>
      <c r="O882" s="443"/>
      <c r="P882" s="443"/>
      <c r="Q882" s="13"/>
      <c r="R882" s="442"/>
      <c r="W882" s="443"/>
      <c r="X882" s="443"/>
      <c r="Y882" s="13"/>
      <c r="Z882" s="442"/>
      <c r="AE882" s="443"/>
      <c r="AF882" s="443"/>
      <c r="AG882" s="13"/>
      <c r="AH882" s="442"/>
      <c r="AM882" s="443"/>
      <c r="AN882" s="443"/>
      <c r="AO882" s="13"/>
      <c r="AP882" s="442"/>
      <c r="AU882" s="443"/>
      <c r="AV882" s="443"/>
      <c r="AW882" s="13"/>
      <c r="AX882" s="442"/>
      <c r="BC882" s="443"/>
      <c r="BD882" s="443"/>
      <c r="BE882" s="13"/>
      <c r="BF882" s="442"/>
      <c r="BK882" s="443"/>
      <c r="BL882" s="443"/>
      <c r="BM882" s="13"/>
      <c r="BN882" s="442"/>
      <c r="BS882" s="443"/>
      <c r="BT882" s="443"/>
      <c r="BU882" s="13"/>
      <c r="BV882" s="442"/>
      <c r="CA882" s="443"/>
      <c r="CB882" s="443"/>
      <c r="CC882" s="13"/>
      <c r="CD882" s="442"/>
      <c r="CI882" s="443"/>
      <c r="CJ882" s="443"/>
      <c r="CK882" s="13"/>
      <c r="CL882" s="442"/>
      <c r="CQ882" s="443"/>
      <c r="CR882" s="443"/>
      <c r="CS882" s="13"/>
      <c r="CT882" s="442"/>
      <c r="CY882" s="443"/>
      <c r="CZ882" s="443"/>
      <c r="DA882" s="13"/>
      <c r="DB882" s="442"/>
      <c r="DG882" s="443"/>
      <c r="DH882" s="443"/>
      <c r="DI882" s="13"/>
      <c r="DJ882" s="442"/>
      <c r="DO882" s="443"/>
      <c r="DP882" s="443"/>
      <c r="DQ882" s="13"/>
      <c r="DR882" s="442"/>
      <c r="DW882" s="443"/>
      <c r="DX882" s="443"/>
      <c r="DY882" s="13"/>
      <c r="DZ882" s="442"/>
      <c r="EE882" s="443"/>
      <c r="EF882" s="443"/>
      <c r="EG882" s="13"/>
      <c r="EH882" s="442"/>
      <c r="EM882" s="443"/>
      <c r="EN882" s="443"/>
      <c r="EO882" s="13"/>
      <c r="EP882" s="442"/>
      <c r="EU882" s="443"/>
      <c r="EV882" s="443"/>
      <c r="EW882" s="13"/>
      <c r="EX882" s="442"/>
      <c r="FC882" s="443"/>
      <c r="FD882" s="443"/>
      <c r="FE882" s="13"/>
      <c r="FF882" s="442"/>
      <c r="FK882" s="443"/>
      <c r="FL882" s="443"/>
      <c r="FM882" s="13"/>
      <c r="FN882" s="442"/>
    </row>
    <row r="883" spans="2:170" ht="13">
      <c r="B883" s="442"/>
      <c r="G883" s="443"/>
      <c r="H883" s="443"/>
      <c r="I883" s="13"/>
      <c r="J883" s="442"/>
      <c r="O883" s="443"/>
      <c r="P883" s="443"/>
      <c r="Q883" s="13"/>
      <c r="R883" s="442"/>
      <c r="W883" s="443"/>
      <c r="X883" s="443"/>
      <c r="Y883" s="13"/>
      <c r="Z883" s="442"/>
      <c r="AE883" s="443"/>
      <c r="AF883" s="443"/>
      <c r="AG883" s="13"/>
      <c r="AH883" s="442"/>
      <c r="AM883" s="443"/>
      <c r="AN883" s="443"/>
      <c r="AO883" s="13"/>
      <c r="AP883" s="442"/>
      <c r="AU883" s="443"/>
      <c r="AV883" s="443"/>
      <c r="AW883" s="13"/>
      <c r="AX883" s="442"/>
      <c r="BC883" s="443"/>
      <c r="BD883" s="443"/>
      <c r="BE883" s="13"/>
      <c r="BF883" s="442"/>
      <c r="BK883" s="443"/>
      <c r="BL883" s="443"/>
      <c r="BM883" s="13"/>
      <c r="BN883" s="442"/>
      <c r="BS883" s="443"/>
      <c r="BT883" s="443"/>
      <c r="BU883" s="13"/>
      <c r="BV883" s="442"/>
      <c r="CA883" s="443"/>
      <c r="CB883" s="443"/>
      <c r="CC883" s="13"/>
      <c r="CD883" s="442"/>
      <c r="CI883" s="443"/>
      <c r="CJ883" s="443"/>
      <c r="CK883" s="13"/>
      <c r="CL883" s="442"/>
      <c r="CQ883" s="443"/>
      <c r="CR883" s="443"/>
      <c r="CS883" s="13"/>
      <c r="CT883" s="442"/>
      <c r="CY883" s="443"/>
      <c r="CZ883" s="443"/>
      <c r="DA883" s="13"/>
      <c r="DB883" s="442"/>
      <c r="DG883" s="443"/>
      <c r="DH883" s="443"/>
      <c r="DI883" s="13"/>
      <c r="DJ883" s="442"/>
      <c r="DO883" s="443"/>
      <c r="DP883" s="443"/>
      <c r="DQ883" s="13"/>
      <c r="DR883" s="442"/>
      <c r="DW883" s="443"/>
      <c r="DX883" s="443"/>
      <c r="DY883" s="13"/>
      <c r="DZ883" s="442"/>
      <c r="EE883" s="443"/>
      <c r="EF883" s="443"/>
      <c r="EG883" s="13"/>
      <c r="EH883" s="442"/>
      <c r="EM883" s="443"/>
      <c r="EN883" s="443"/>
      <c r="EO883" s="13"/>
      <c r="EP883" s="442"/>
      <c r="EU883" s="443"/>
      <c r="EV883" s="443"/>
      <c r="EW883" s="13"/>
      <c r="EX883" s="442"/>
      <c r="FC883" s="443"/>
      <c r="FD883" s="443"/>
      <c r="FE883" s="13"/>
      <c r="FF883" s="442"/>
      <c r="FK883" s="443"/>
      <c r="FL883" s="443"/>
      <c r="FM883" s="13"/>
      <c r="FN883" s="442"/>
    </row>
    <row r="884" spans="2:170" ht="13">
      <c r="B884" s="442"/>
      <c r="G884" s="443"/>
      <c r="H884" s="443"/>
      <c r="I884" s="13"/>
      <c r="J884" s="442"/>
      <c r="O884" s="443"/>
      <c r="P884" s="443"/>
      <c r="Q884" s="13"/>
      <c r="R884" s="442"/>
      <c r="W884" s="443"/>
      <c r="X884" s="443"/>
      <c r="Y884" s="13"/>
      <c r="Z884" s="442"/>
      <c r="AE884" s="443"/>
      <c r="AF884" s="443"/>
      <c r="AG884" s="13"/>
      <c r="AH884" s="442"/>
      <c r="AM884" s="443"/>
      <c r="AN884" s="443"/>
      <c r="AO884" s="13"/>
      <c r="AP884" s="442"/>
      <c r="AU884" s="443"/>
      <c r="AV884" s="443"/>
      <c r="AW884" s="13"/>
      <c r="AX884" s="442"/>
      <c r="BC884" s="443"/>
      <c r="BD884" s="443"/>
      <c r="BE884" s="13"/>
      <c r="BF884" s="442"/>
      <c r="BK884" s="443"/>
      <c r="BL884" s="443"/>
      <c r="BM884" s="13"/>
      <c r="BN884" s="442"/>
      <c r="BS884" s="443"/>
      <c r="BT884" s="443"/>
      <c r="BU884" s="13"/>
      <c r="BV884" s="442"/>
      <c r="CA884" s="443"/>
      <c r="CB884" s="443"/>
      <c r="CC884" s="13"/>
      <c r="CD884" s="442"/>
      <c r="CI884" s="443"/>
      <c r="CJ884" s="443"/>
      <c r="CK884" s="13"/>
      <c r="CL884" s="442"/>
      <c r="CQ884" s="443"/>
      <c r="CR884" s="443"/>
      <c r="CS884" s="13"/>
      <c r="CT884" s="442"/>
      <c r="CY884" s="443"/>
      <c r="CZ884" s="443"/>
      <c r="DA884" s="13"/>
      <c r="DB884" s="442"/>
      <c r="DG884" s="443"/>
      <c r="DH884" s="443"/>
      <c r="DI884" s="13"/>
      <c r="DJ884" s="442"/>
      <c r="DO884" s="443"/>
      <c r="DP884" s="443"/>
      <c r="DQ884" s="13"/>
      <c r="DR884" s="442"/>
      <c r="DW884" s="443"/>
      <c r="DX884" s="443"/>
      <c r="DY884" s="13"/>
      <c r="DZ884" s="442"/>
      <c r="EE884" s="443"/>
      <c r="EF884" s="443"/>
      <c r="EG884" s="13"/>
      <c r="EH884" s="442"/>
      <c r="EM884" s="443"/>
      <c r="EN884" s="443"/>
      <c r="EO884" s="13"/>
      <c r="EP884" s="442"/>
      <c r="EU884" s="443"/>
      <c r="EV884" s="443"/>
      <c r="EW884" s="13"/>
      <c r="EX884" s="442"/>
      <c r="FC884" s="443"/>
      <c r="FD884" s="443"/>
      <c r="FE884" s="13"/>
      <c r="FF884" s="442"/>
      <c r="FK884" s="443"/>
      <c r="FL884" s="443"/>
      <c r="FM884" s="13"/>
      <c r="FN884" s="442"/>
    </row>
    <row r="885" spans="2:170" ht="13">
      <c r="B885" s="442"/>
      <c r="G885" s="443"/>
      <c r="H885" s="443"/>
      <c r="I885" s="13"/>
      <c r="J885" s="442"/>
      <c r="O885" s="443"/>
      <c r="P885" s="443"/>
      <c r="Q885" s="13"/>
      <c r="R885" s="442"/>
      <c r="W885" s="443"/>
      <c r="X885" s="443"/>
      <c r="Y885" s="13"/>
      <c r="Z885" s="442"/>
      <c r="AE885" s="443"/>
      <c r="AF885" s="443"/>
      <c r="AG885" s="13"/>
      <c r="AH885" s="442"/>
      <c r="AM885" s="443"/>
      <c r="AN885" s="443"/>
      <c r="AO885" s="13"/>
      <c r="AP885" s="442"/>
      <c r="AU885" s="443"/>
      <c r="AV885" s="443"/>
      <c r="AW885" s="13"/>
      <c r="AX885" s="442"/>
      <c r="BC885" s="443"/>
      <c r="BD885" s="443"/>
      <c r="BE885" s="13"/>
      <c r="BF885" s="442"/>
      <c r="BK885" s="443"/>
      <c r="BL885" s="443"/>
      <c r="BM885" s="13"/>
      <c r="BN885" s="442"/>
      <c r="BS885" s="443"/>
      <c r="BT885" s="443"/>
      <c r="BU885" s="13"/>
      <c r="BV885" s="442"/>
      <c r="CA885" s="443"/>
      <c r="CB885" s="443"/>
      <c r="CC885" s="13"/>
      <c r="CD885" s="442"/>
      <c r="CI885" s="443"/>
      <c r="CJ885" s="443"/>
      <c r="CK885" s="13"/>
      <c r="CL885" s="442"/>
      <c r="CQ885" s="443"/>
      <c r="CR885" s="443"/>
      <c r="CS885" s="13"/>
      <c r="CT885" s="442"/>
      <c r="CY885" s="443"/>
      <c r="CZ885" s="443"/>
      <c r="DA885" s="13"/>
      <c r="DB885" s="442"/>
      <c r="DG885" s="443"/>
      <c r="DH885" s="443"/>
      <c r="DI885" s="13"/>
      <c r="DJ885" s="442"/>
      <c r="DO885" s="443"/>
      <c r="DP885" s="443"/>
      <c r="DQ885" s="13"/>
      <c r="DR885" s="442"/>
      <c r="DW885" s="443"/>
      <c r="DX885" s="443"/>
      <c r="DY885" s="13"/>
      <c r="DZ885" s="442"/>
      <c r="EE885" s="443"/>
      <c r="EF885" s="443"/>
      <c r="EG885" s="13"/>
      <c r="EH885" s="442"/>
      <c r="EM885" s="443"/>
      <c r="EN885" s="443"/>
      <c r="EO885" s="13"/>
      <c r="EP885" s="442"/>
      <c r="EU885" s="443"/>
      <c r="EV885" s="443"/>
      <c r="EW885" s="13"/>
      <c r="EX885" s="442"/>
      <c r="FC885" s="443"/>
      <c r="FD885" s="443"/>
      <c r="FE885" s="13"/>
      <c r="FF885" s="442"/>
      <c r="FK885" s="443"/>
      <c r="FL885" s="443"/>
      <c r="FM885" s="13"/>
      <c r="FN885" s="442"/>
    </row>
    <row r="886" spans="2:170" ht="13">
      <c r="B886" s="442"/>
      <c r="G886" s="443"/>
      <c r="H886" s="443"/>
      <c r="I886" s="13"/>
      <c r="J886" s="442"/>
      <c r="O886" s="443"/>
      <c r="P886" s="443"/>
      <c r="Q886" s="13"/>
      <c r="R886" s="442"/>
      <c r="W886" s="443"/>
      <c r="X886" s="443"/>
      <c r="Y886" s="13"/>
      <c r="Z886" s="442"/>
      <c r="AE886" s="443"/>
      <c r="AF886" s="443"/>
      <c r="AG886" s="13"/>
      <c r="AH886" s="442"/>
      <c r="AM886" s="443"/>
      <c r="AN886" s="443"/>
      <c r="AO886" s="13"/>
      <c r="AP886" s="442"/>
      <c r="AU886" s="443"/>
      <c r="AV886" s="443"/>
      <c r="AW886" s="13"/>
      <c r="AX886" s="442"/>
      <c r="BC886" s="443"/>
      <c r="BD886" s="443"/>
      <c r="BE886" s="13"/>
      <c r="BF886" s="442"/>
      <c r="BK886" s="443"/>
      <c r="BL886" s="443"/>
      <c r="BM886" s="13"/>
      <c r="BN886" s="442"/>
      <c r="BS886" s="443"/>
      <c r="BT886" s="443"/>
      <c r="BU886" s="13"/>
      <c r="BV886" s="442"/>
      <c r="CA886" s="443"/>
      <c r="CB886" s="443"/>
      <c r="CC886" s="13"/>
      <c r="CD886" s="442"/>
      <c r="CI886" s="443"/>
      <c r="CJ886" s="443"/>
      <c r="CK886" s="13"/>
      <c r="CL886" s="442"/>
      <c r="CQ886" s="443"/>
      <c r="CR886" s="443"/>
      <c r="CS886" s="13"/>
      <c r="CT886" s="442"/>
      <c r="CY886" s="443"/>
      <c r="CZ886" s="443"/>
      <c r="DA886" s="13"/>
      <c r="DB886" s="442"/>
      <c r="DG886" s="443"/>
      <c r="DH886" s="443"/>
      <c r="DI886" s="13"/>
      <c r="DJ886" s="442"/>
      <c r="DO886" s="443"/>
      <c r="DP886" s="443"/>
      <c r="DQ886" s="13"/>
      <c r="DR886" s="442"/>
      <c r="DW886" s="443"/>
      <c r="DX886" s="443"/>
      <c r="DY886" s="13"/>
      <c r="DZ886" s="442"/>
      <c r="EE886" s="443"/>
      <c r="EF886" s="443"/>
      <c r="EG886" s="13"/>
      <c r="EH886" s="442"/>
      <c r="EM886" s="443"/>
      <c r="EN886" s="443"/>
      <c r="EO886" s="13"/>
      <c r="EP886" s="442"/>
      <c r="EU886" s="443"/>
      <c r="EV886" s="443"/>
      <c r="EW886" s="13"/>
      <c r="EX886" s="442"/>
      <c r="FC886" s="443"/>
      <c r="FD886" s="443"/>
      <c r="FE886" s="13"/>
      <c r="FF886" s="442"/>
      <c r="FK886" s="443"/>
      <c r="FL886" s="443"/>
      <c r="FM886" s="13"/>
      <c r="FN886" s="442"/>
    </row>
    <row r="887" spans="2:170" ht="13">
      <c r="B887" s="442"/>
      <c r="G887" s="443"/>
      <c r="H887" s="443"/>
      <c r="I887" s="13"/>
      <c r="J887" s="442"/>
      <c r="O887" s="443"/>
      <c r="P887" s="443"/>
      <c r="Q887" s="13"/>
      <c r="R887" s="442"/>
      <c r="W887" s="443"/>
      <c r="X887" s="443"/>
      <c r="Y887" s="13"/>
      <c r="Z887" s="442"/>
      <c r="AE887" s="443"/>
      <c r="AF887" s="443"/>
      <c r="AG887" s="13"/>
      <c r="AH887" s="442"/>
      <c r="AM887" s="443"/>
      <c r="AN887" s="443"/>
      <c r="AO887" s="13"/>
      <c r="AP887" s="442"/>
      <c r="AU887" s="443"/>
      <c r="AV887" s="443"/>
      <c r="AW887" s="13"/>
      <c r="AX887" s="442"/>
      <c r="BC887" s="443"/>
      <c r="BD887" s="443"/>
      <c r="BE887" s="13"/>
      <c r="BF887" s="442"/>
      <c r="BK887" s="443"/>
      <c r="BL887" s="443"/>
      <c r="BM887" s="13"/>
      <c r="BN887" s="442"/>
      <c r="BS887" s="443"/>
      <c r="BT887" s="443"/>
      <c r="BU887" s="13"/>
      <c r="BV887" s="442"/>
      <c r="CA887" s="443"/>
      <c r="CB887" s="443"/>
      <c r="CC887" s="13"/>
      <c r="CD887" s="442"/>
      <c r="CI887" s="443"/>
      <c r="CJ887" s="443"/>
      <c r="CK887" s="13"/>
      <c r="CL887" s="442"/>
      <c r="CQ887" s="443"/>
      <c r="CR887" s="443"/>
      <c r="CS887" s="13"/>
      <c r="CT887" s="442"/>
      <c r="CY887" s="443"/>
      <c r="CZ887" s="443"/>
      <c r="DA887" s="13"/>
      <c r="DB887" s="442"/>
      <c r="DG887" s="443"/>
      <c r="DH887" s="443"/>
      <c r="DI887" s="13"/>
      <c r="DJ887" s="442"/>
      <c r="DO887" s="443"/>
      <c r="DP887" s="443"/>
      <c r="DQ887" s="13"/>
      <c r="DR887" s="442"/>
      <c r="DW887" s="443"/>
      <c r="DX887" s="443"/>
      <c r="DY887" s="13"/>
      <c r="DZ887" s="442"/>
      <c r="EE887" s="443"/>
      <c r="EF887" s="443"/>
      <c r="EG887" s="13"/>
      <c r="EH887" s="442"/>
      <c r="EM887" s="443"/>
      <c r="EN887" s="443"/>
      <c r="EO887" s="13"/>
      <c r="EP887" s="442"/>
      <c r="EU887" s="443"/>
      <c r="EV887" s="443"/>
      <c r="EW887" s="13"/>
      <c r="EX887" s="442"/>
      <c r="FC887" s="443"/>
      <c r="FD887" s="443"/>
      <c r="FE887" s="13"/>
      <c r="FF887" s="442"/>
      <c r="FK887" s="443"/>
      <c r="FL887" s="443"/>
      <c r="FM887" s="13"/>
      <c r="FN887" s="442"/>
    </row>
    <row r="888" spans="2:170" ht="13">
      <c r="B888" s="442"/>
      <c r="G888" s="443"/>
      <c r="H888" s="443"/>
      <c r="I888" s="13"/>
      <c r="J888" s="442"/>
      <c r="O888" s="443"/>
      <c r="P888" s="443"/>
      <c r="Q888" s="13"/>
      <c r="R888" s="442"/>
      <c r="W888" s="443"/>
      <c r="X888" s="443"/>
      <c r="Y888" s="13"/>
      <c r="Z888" s="442"/>
      <c r="AE888" s="443"/>
      <c r="AF888" s="443"/>
      <c r="AG888" s="13"/>
      <c r="AH888" s="442"/>
      <c r="AM888" s="443"/>
      <c r="AN888" s="443"/>
      <c r="AO888" s="13"/>
      <c r="AP888" s="442"/>
      <c r="AU888" s="443"/>
      <c r="AV888" s="443"/>
      <c r="AW888" s="13"/>
      <c r="AX888" s="442"/>
      <c r="BC888" s="443"/>
      <c r="BD888" s="443"/>
      <c r="BE888" s="13"/>
      <c r="BF888" s="442"/>
      <c r="BK888" s="443"/>
      <c r="BL888" s="443"/>
      <c r="BM888" s="13"/>
      <c r="BN888" s="442"/>
      <c r="BS888" s="443"/>
      <c r="BT888" s="443"/>
      <c r="BU888" s="13"/>
      <c r="BV888" s="442"/>
      <c r="CA888" s="443"/>
      <c r="CB888" s="443"/>
      <c r="CC888" s="13"/>
      <c r="CD888" s="442"/>
      <c r="CI888" s="443"/>
      <c r="CJ888" s="443"/>
      <c r="CK888" s="13"/>
      <c r="CL888" s="442"/>
      <c r="CQ888" s="443"/>
      <c r="CR888" s="443"/>
      <c r="CS888" s="13"/>
      <c r="CT888" s="442"/>
      <c r="CY888" s="443"/>
      <c r="CZ888" s="443"/>
      <c r="DA888" s="13"/>
      <c r="DB888" s="442"/>
      <c r="DG888" s="443"/>
      <c r="DH888" s="443"/>
      <c r="DI888" s="13"/>
      <c r="DJ888" s="442"/>
      <c r="DO888" s="443"/>
      <c r="DP888" s="443"/>
      <c r="DQ888" s="13"/>
      <c r="DR888" s="442"/>
      <c r="DW888" s="443"/>
      <c r="DX888" s="443"/>
      <c r="DY888" s="13"/>
      <c r="DZ888" s="442"/>
      <c r="EE888" s="443"/>
      <c r="EF888" s="443"/>
      <c r="EG888" s="13"/>
      <c r="EH888" s="442"/>
      <c r="EM888" s="443"/>
      <c r="EN888" s="443"/>
      <c r="EO888" s="13"/>
      <c r="EP888" s="442"/>
      <c r="EU888" s="443"/>
      <c r="EV888" s="443"/>
      <c r="EW888" s="13"/>
      <c r="EX888" s="442"/>
      <c r="FC888" s="443"/>
      <c r="FD888" s="443"/>
      <c r="FE888" s="13"/>
      <c r="FF888" s="442"/>
      <c r="FK888" s="443"/>
      <c r="FL888" s="443"/>
      <c r="FM888" s="13"/>
      <c r="FN888" s="442"/>
    </row>
  </sheetData>
  <mergeCells count="21">
    <mergeCell ref="FG1:FL1"/>
    <mergeCell ref="DS1:DX1"/>
    <mergeCell ref="DK1:DP1"/>
    <mergeCell ref="EA1:EF1"/>
    <mergeCell ref="EI1:EN1"/>
    <mergeCell ref="EQ1:EV1"/>
    <mergeCell ref="EY1:FD1"/>
    <mergeCell ref="C1:H1"/>
    <mergeCell ref="BG1:BL1"/>
    <mergeCell ref="DC1:DH1"/>
    <mergeCell ref="CM1:CR1"/>
    <mergeCell ref="CU1:CZ1"/>
    <mergeCell ref="BW1:CB1"/>
    <mergeCell ref="CE1:CJ1"/>
    <mergeCell ref="BO1:BT1"/>
    <mergeCell ref="AY1:BD1"/>
    <mergeCell ref="K1:P1"/>
    <mergeCell ref="AA1:AF1"/>
    <mergeCell ref="S1:X1"/>
    <mergeCell ref="AI1:AN1"/>
    <mergeCell ref="AQ1:A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CC0000"/>
    <outlinePr summaryBelow="0" summaryRight="0"/>
  </sheetPr>
  <dimension ref="A1:G57"/>
  <sheetViews>
    <sheetView workbookViewId="0"/>
  </sheetViews>
  <sheetFormatPr baseColWidth="10" defaultColWidth="14.5" defaultRowHeight="15.75" customHeight="1"/>
  <cols>
    <col min="1" max="1" width="17.5" customWidth="1"/>
    <col min="2" max="2" width="18.5" customWidth="1"/>
    <col min="3" max="3" width="33.5" customWidth="1"/>
    <col min="4" max="4" width="14.1640625" customWidth="1"/>
    <col min="5" max="5" width="14.83203125" customWidth="1"/>
    <col min="6" max="6" width="10.6640625" customWidth="1"/>
    <col min="7" max="7" width="16.1640625" customWidth="1"/>
  </cols>
  <sheetData>
    <row r="1" spans="1:7" ht="36" customHeight="1">
      <c r="A1" s="55">
        <f ca="1">TODAY()</f>
        <v>43733</v>
      </c>
      <c r="B1" s="56" t="s">
        <v>3</v>
      </c>
      <c r="C1" s="56" t="s">
        <v>4</v>
      </c>
      <c r="D1" s="57" t="s">
        <v>5</v>
      </c>
      <c r="E1" s="56" t="s">
        <v>6</v>
      </c>
      <c r="F1" s="56" t="s">
        <v>7</v>
      </c>
      <c r="G1" s="56" t="s">
        <v>43</v>
      </c>
    </row>
    <row r="2" spans="1:7" ht="17.25" customHeight="1">
      <c r="A2" s="15"/>
      <c r="B2" s="15"/>
      <c r="C2" s="15"/>
      <c r="D2" s="15"/>
      <c r="E2" s="15"/>
      <c r="F2" s="15"/>
      <c r="G2" s="15"/>
    </row>
    <row r="3" spans="1:7" ht="13">
      <c r="A3" s="15"/>
      <c r="B3" s="15"/>
      <c r="C3" s="15"/>
      <c r="D3" s="15"/>
      <c r="E3" s="15"/>
      <c r="F3" s="15"/>
      <c r="G3" s="15"/>
    </row>
    <row r="4" spans="1:7" ht="19.5" customHeight="1">
      <c r="A4" s="15"/>
      <c r="B4" s="15"/>
      <c r="C4" s="15"/>
      <c r="D4" s="15"/>
      <c r="E4" s="15"/>
      <c r="F4" s="15"/>
      <c r="G4" s="15"/>
    </row>
    <row r="5" spans="1:7" ht="16.5" customHeight="1">
      <c r="A5" s="15"/>
      <c r="B5" s="15"/>
      <c r="C5" s="15"/>
      <c r="D5" s="15"/>
      <c r="E5" s="15"/>
      <c r="F5" s="15"/>
      <c r="G5" s="15"/>
    </row>
    <row r="6" spans="1:7" ht="13">
      <c r="A6" s="15"/>
      <c r="B6" s="15"/>
      <c r="C6" s="15"/>
      <c r="D6" s="15"/>
      <c r="E6" s="15"/>
      <c r="F6" s="15"/>
      <c r="G6" s="15"/>
    </row>
    <row r="7" spans="1:7" ht="13">
      <c r="A7" s="15"/>
      <c r="B7" s="15"/>
      <c r="C7" s="15"/>
      <c r="D7" s="15"/>
      <c r="E7" s="15"/>
      <c r="F7" s="15"/>
      <c r="G7" s="15"/>
    </row>
    <row r="8" spans="1:7" ht="16.5" customHeight="1">
      <c r="A8" s="15"/>
      <c r="B8" s="15"/>
      <c r="C8" s="15"/>
      <c r="D8" s="15"/>
      <c r="E8" s="15"/>
      <c r="F8" s="15"/>
      <c r="G8" s="15"/>
    </row>
    <row r="9" spans="1:7" ht="13">
      <c r="A9" s="15"/>
      <c r="B9" s="15"/>
      <c r="C9" s="15"/>
      <c r="D9" s="15"/>
      <c r="E9" s="15"/>
      <c r="F9" s="15"/>
      <c r="G9" s="15"/>
    </row>
    <row r="10" spans="1:7" ht="13">
      <c r="A10" s="15"/>
      <c r="B10" s="15"/>
      <c r="C10" s="15"/>
      <c r="D10" s="15"/>
      <c r="E10" s="15"/>
      <c r="F10" s="15"/>
      <c r="G10" s="15"/>
    </row>
    <row r="11" spans="1:7" ht="13">
      <c r="A11" s="15"/>
      <c r="B11" s="15"/>
      <c r="C11" s="15"/>
      <c r="D11" s="15"/>
      <c r="E11" s="15"/>
      <c r="F11" s="15"/>
      <c r="G11" s="15"/>
    </row>
    <row r="12" spans="1:7" ht="13">
      <c r="A12" s="15"/>
      <c r="B12" s="15"/>
      <c r="C12" s="15"/>
      <c r="D12" s="15"/>
      <c r="E12" s="15"/>
      <c r="F12" s="15"/>
      <c r="G12" s="15"/>
    </row>
    <row r="13" spans="1:7" ht="13">
      <c r="A13" s="15"/>
      <c r="B13" s="15"/>
      <c r="C13" s="15"/>
      <c r="D13" s="15"/>
      <c r="E13" s="15"/>
      <c r="F13" s="15"/>
      <c r="G13" s="16"/>
    </row>
    <row r="14" spans="1:7" ht="13">
      <c r="A14" s="17"/>
      <c r="B14" s="17"/>
      <c r="C14" s="17"/>
      <c r="D14" s="17"/>
      <c r="E14" s="17"/>
      <c r="F14" s="17"/>
      <c r="G14" s="17"/>
    </row>
    <row r="15" spans="1:7" ht="13">
      <c r="A15" s="15"/>
      <c r="B15" s="15"/>
      <c r="C15" s="15"/>
      <c r="D15" s="15"/>
      <c r="E15" s="15"/>
      <c r="F15" s="15"/>
      <c r="G15" s="15"/>
    </row>
    <row r="16" spans="1:7" ht="13">
      <c r="A16" s="15"/>
      <c r="B16" s="15"/>
      <c r="C16" s="15"/>
      <c r="D16" s="15"/>
      <c r="E16" s="15"/>
      <c r="F16" s="15"/>
      <c r="G16" s="58"/>
    </row>
    <row r="17" spans="1:7" ht="13">
      <c r="A17" s="15"/>
      <c r="B17" s="15"/>
      <c r="C17" s="15"/>
      <c r="D17" s="15"/>
      <c r="E17" s="15"/>
      <c r="F17" s="15"/>
      <c r="G17" s="15"/>
    </row>
    <row r="18" spans="1:7" ht="14">
      <c r="A18" s="15"/>
      <c r="B18" s="15"/>
      <c r="C18" s="15"/>
      <c r="D18" s="59"/>
      <c r="E18" s="15"/>
      <c r="F18" s="15"/>
      <c r="G18" s="15"/>
    </row>
    <row r="19" spans="1:7" ht="13">
      <c r="A19" s="15"/>
      <c r="B19" s="15"/>
      <c r="C19" s="15"/>
      <c r="D19" s="1"/>
      <c r="E19" s="15"/>
      <c r="F19" s="15"/>
      <c r="G19" s="15"/>
    </row>
    <row r="20" spans="1:7" ht="13">
      <c r="A20" s="15"/>
      <c r="B20" s="15"/>
      <c r="C20" s="15"/>
      <c r="D20" s="15"/>
      <c r="E20" s="15"/>
      <c r="F20" s="15"/>
      <c r="G20" s="15"/>
    </row>
    <row r="21" spans="1:7" ht="13">
      <c r="A21" s="15"/>
      <c r="B21" s="15"/>
      <c r="C21" s="15"/>
      <c r="D21" s="15"/>
      <c r="E21" s="15"/>
      <c r="F21" s="15"/>
      <c r="G21" s="15"/>
    </row>
    <row r="22" spans="1:7" ht="13">
      <c r="A22" s="15"/>
      <c r="B22" s="15"/>
      <c r="C22" s="15"/>
      <c r="D22" s="15"/>
      <c r="E22" s="15"/>
      <c r="F22" s="15"/>
      <c r="G22" s="15"/>
    </row>
    <row r="23" spans="1:7" ht="13">
      <c r="A23" s="15"/>
      <c r="B23" s="15"/>
      <c r="C23" s="15"/>
      <c r="D23" s="15"/>
      <c r="E23" s="15"/>
      <c r="F23" s="15"/>
      <c r="G23" s="15"/>
    </row>
    <row r="24" spans="1:7" ht="13">
      <c r="A24" s="15"/>
      <c r="B24" s="15"/>
      <c r="C24" s="15"/>
      <c r="D24" s="15"/>
      <c r="E24" s="15"/>
      <c r="F24" s="15"/>
      <c r="G24" s="15"/>
    </row>
    <row r="25" spans="1:7" ht="13">
      <c r="A25" s="15"/>
      <c r="B25" s="15"/>
      <c r="C25" s="15"/>
      <c r="D25" s="15"/>
      <c r="E25" s="15"/>
      <c r="F25" s="15"/>
      <c r="G25" s="15"/>
    </row>
    <row r="26" spans="1:7" ht="13">
      <c r="A26" s="15"/>
      <c r="B26" s="15"/>
      <c r="C26" s="15"/>
      <c r="D26" s="15"/>
      <c r="E26" s="15"/>
      <c r="F26" s="15"/>
      <c r="G26" s="15"/>
    </row>
    <row r="27" spans="1:7" ht="13">
      <c r="A27" s="15"/>
      <c r="B27" s="15"/>
      <c r="C27" s="15"/>
      <c r="D27" s="15"/>
      <c r="E27" s="15"/>
      <c r="F27" s="15"/>
      <c r="G27" s="15"/>
    </row>
    <row r="28" spans="1:7" ht="13">
      <c r="A28" s="15"/>
      <c r="B28" s="15"/>
      <c r="C28" s="15"/>
      <c r="D28" s="15"/>
      <c r="E28" s="15"/>
      <c r="F28" s="15"/>
      <c r="G28" s="15"/>
    </row>
    <row r="29" spans="1:7" ht="13">
      <c r="A29" s="15"/>
      <c r="B29" s="15"/>
      <c r="C29" s="15"/>
      <c r="D29" s="15"/>
      <c r="E29" s="15"/>
      <c r="F29" s="15"/>
      <c r="G29" s="15"/>
    </row>
    <row r="30" spans="1:7" ht="13">
      <c r="A30" s="15"/>
      <c r="B30" s="15"/>
      <c r="C30" s="15"/>
      <c r="D30" s="15"/>
      <c r="E30" s="15"/>
      <c r="F30" s="15"/>
      <c r="G30" s="15"/>
    </row>
    <row r="31" spans="1:7" ht="13">
      <c r="A31" s="15"/>
      <c r="B31" s="15"/>
      <c r="C31" s="60"/>
      <c r="D31" s="60"/>
      <c r="E31" s="15"/>
      <c r="F31" s="15"/>
      <c r="G31" s="15"/>
    </row>
    <row r="32" spans="1:7" ht="13">
      <c r="A32" s="15"/>
      <c r="B32" s="15"/>
      <c r="C32" s="15"/>
      <c r="D32" s="15"/>
      <c r="E32" s="15"/>
      <c r="F32" s="15"/>
      <c r="G32" s="15"/>
    </row>
    <row r="33" spans="1:7" ht="13">
      <c r="A33" s="15"/>
      <c r="B33" s="15"/>
      <c r="C33" s="15"/>
      <c r="D33" s="15"/>
      <c r="E33" s="15"/>
      <c r="F33" s="15"/>
      <c r="G33" s="15"/>
    </row>
    <row r="34" spans="1:7" ht="13">
      <c r="A34" s="15"/>
      <c r="B34" s="15"/>
      <c r="C34" s="15"/>
      <c r="D34" s="15"/>
      <c r="E34" s="15"/>
      <c r="F34" s="15"/>
      <c r="G34" s="15"/>
    </row>
    <row r="35" spans="1:7" ht="13">
      <c r="A35" s="15"/>
      <c r="B35" s="15"/>
      <c r="C35" s="15"/>
      <c r="D35" s="15"/>
      <c r="E35" s="15"/>
      <c r="F35" s="15"/>
      <c r="G35" s="15"/>
    </row>
    <row r="36" spans="1:7" ht="13">
      <c r="A36" s="15"/>
      <c r="B36" s="15"/>
      <c r="C36" s="15"/>
      <c r="D36" s="15"/>
      <c r="E36" s="15"/>
      <c r="F36" s="15"/>
      <c r="G36" s="15"/>
    </row>
    <row r="37" spans="1:7" ht="13">
      <c r="A37" s="15"/>
      <c r="B37" s="15"/>
      <c r="C37" s="15"/>
      <c r="D37" s="15"/>
      <c r="E37" s="15"/>
      <c r="F37" s="15"/>
      <c r="G37" s="15"/>
    </row>
    <row r="38" spans="1:7" ht="13">
      <c r="A38" s="15"/>
      <c r="B38" s="15"/>
      <c r="C38" s="15"/>
      <c r="D38" s="15"/>
      <c r="E38" s="15"/>
      <c r="F38" s="15"/>
      <c r="G38" s="15"/>
    </row>
    <row r="39" spans="1:7" ht="13">
      <c r="A39" s="15"/>
      <c r="B39" s="15"/>
      <c r="C39" s="15"/>
      <c r="D39" s="15"/>
      <c r="E39" s="15"/>
      <c r="F39" s="15"/>
      <c r="G39" s="15"/>
    </row>
    <row r="40" spans="1:7" ht="13">
      <c r="A40" s="16"/>
      <c r="B40" s="16"/>
      <c r="C40" s="16"/>
      <c r="D40" s="16"/>
      <c r="E40" s="16"/>
      <c r="F40" s="16"/>
      <c r="G40" s="16"/>
    </row>
    <row r="41" spans="1:7" ht="13">
      <c r="A41" s="16"/>
      <c r="B41" s="16"/>
      <c r="C41" s="16"/>
      <c r="D41" s="16"/>
      <c r="E41" s="16"/>
      <c r="F41" s="16"/>
      <c r="G41" s="16"/>
    </row>
    <row r="42" spans="1:7" ht="13">
      <c r="A42" s="16"/>
      <c r="B42" s="16"/>
      <c r="C42" s="16"/>
      <c r="D42" s="16"/>
      <c r="E42" s="16"/>
      <c r="F42" s="16"/>
      <c r="G42" s="16"/>
    </row>
    <row r="43" spans="1:7" ht="13">
      <c r="A43" s="16"/>
      <c r="B43" s="16"/>
      <c r="C43" s="16"/>
      <c r="D43" s="16"/>
      <c r="E43" s="16"/>
      <c r="F43" s="16"/>
      <c r="G43" s="16"/>
    </row>
    <row r="44" spans="1:7" ht="13">
      <c r="A44" s="16"/>
      <c r="B44" s="16"/>
      <c r="C44" s="16"/>
      <c r="D44" s="16"/>
      <c r="E44" s="16"/>
      <c r="F44" s="61"/>
      <c r="G44" s="62"/>
    </row>
    <row r="45" spans="1:7" ht="13">
      <c r="A45" s="16"/>
      <c r="B45" s="16"/>
      <c r="C45" s="16"/>
      <c r="D45" s="16"/>
      <c r="E45" s="16"/>
      <c r="F45" s="61"/>
      <c r="G45" s="62"/>
    </row>
    <row r="46" spans="1:7" ht="13">
      <c r="A46" s="16"/>
      <c r="B46" s="61"/>
      <c r="C46" s="16"/>
      <c r="D46" s="16"/>
      <c r="E46" s="61"/>
      <c r="F46" s="61"/>
      <c r="G46" s="62"/>
    </row>
    <row r="47" spans="1:7" ht="13">
      <c r="A47" s="16"/>
      <c r="B47" s="16"/>
      <c r="C47" s="16"/>
      <c r="D47" s="16"/>
      <c r="E47" s="61"/>
      <c r="F47" s="61"/>
      <c r="G47" s="62"/>
    </row>
    <row r="48" spans="1:7" ht="13">
      <c r="A48" s="16"/>
      <c r="B48" s="61"/>
      <c r="C48" s="16"/>
      <c r="D48" s="16"/>
      <c r="E48" s="61"/>
      <c r="F48" s="61"/>
      <c r="G48" s="62"/>
    </row>
    <row r="49" spans="1:7" ht="13">
      <c r="A49" s="16"/>
      <c r="B49" s="16"/>
      <c r="C49" s="16"/>
      <c r="D49" s="16"/>
      <c r="E49" s="61"/>
      <c r="F49" s="61"/>
      <c r="G49" s="62"/>
    </row>
    <row r="50" spans="1:7" ht="13">
      <c r="A50" s="16"/>
      <c r="B50" s="16"/>
      <c r="C50" s="16"/>
      <c r="D50" s="16"/>
      <c r="E50" s="61"/>
      <c r="F50" s="61"/>
      <c r="G50" s="62"/>
    </row>
    <row r="51" spans="1:7" ht="13">
      <c r="A51" s="16"/>
      <c r="B51" s="16"/>
      <c r="C51" s="16"/>
      <c r="D51" s="16"/>
      <c r="E51" s="61"/>
      <c r="F51" s="61"/>
      <c r="G51" s="62"/>
    </row>
    <row r="52" spans="1:7" ht="13">
      <c r="A52" s="15"/>
      <c r="B52" s="15"/>
      <c r="C52" s="15"/>
      <c r="D52" s="15"/>
      <c r="E52" s="63"/>
      <c r="F52" s="63"/>
      <c r="G52" s="62"/>
    </row>
    <row r="53" spans="1:7" ht="13">
      <c r="A53" s="15"/>
      <c r="B53" s="63"/>
      <c r="C53" s="15"/>
      <c r="D53" s="15"/>
      <c r="E53" s="63"/>
      <c r="F53" s="63"/>
      <c r="G53" s="62"/>
    </row>
    <row r="54" spans="1:7" ht="13">
      <c r="A54" s="15"/>
      <c r="B54" s="63"/>
      <c r="C54" s="15"/>
      <c r="D54" s="15"/>
      <c r="E54" s="63"/>
      <c r="F54" s="63"/>
      <c r="G54" s="62"/>
    </row>
    <row r="55" spans="1:7" ht="13">
      <c r="A55" s="63"/>
      <c r="B55" s="63"/>
      <c r="C55" s="63"/>
      <c r="D55" s="63"/>
      <c r="E55" s="63"/>
      <c r="F55" s="63"/>
      <c r="G55" s="62"/>
    </row>
    <row r="56" spans="1:7" ht="13">
      <c r="A56" s="63"/>
      <c r="B56" s="63"/>
      <c r="C56" s="63"/>
      <c r="D56" s="63"/>
      <c r="E56" s="63"/>
      <c r="F56" s="63"/>
      <c r="G56" s="62"/>
    </row>
    <row r="57" spans="1:7" ht="23">
      <c r="A57" s="56" t="s">
        <v>15</v>
      </c>
      <c r="B57" s="64">
        <f>COUNTA(B2:B56)</f>
        <v>0</v>
      </c>
      <c r="C57" s="56"/>
      <c r="D57" s="56"/>
      <c r="E57" s="64" t="e">
        <f>COUNTIF(#REF!,"SA")</f>
        <v>#REF!</v>
      </c>
      <c r="F57" s="64">
        <f>MAX(F2:F56)</f>
        <v>0</v>
      </c>
      <c r="G57" s="65">
        <f>SUM(G2:G56)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0000"/>
    <outlinePr summaryBelow="0" summaryRight="0"/>
  </sheetPr>
  <dimension ref="A1:J36"/>
  <sheetViews>
    <sheetView workbookViewId="0"/>
  </sheetViews>
  <sheetFormatPr baseColWidth="10" defaultColWidth="14.5" defaultRowHeight="15.75" customHeight="1"/>
  <cols>
    <col min="1" max="1" width="17.1640625" customWidth="1"/>
    <col min="2" max="2" width="17.33203125" customWidth="1"/>
    <col min="3" max="3" width="24.6640625" customWidth="1"/>
    <col min="4" max="4" width="14.83203125" customWidth="1"/>
    <col min="5" max="5" width="13.6640625" customWidth="1"/>
    <col min="6" max="10" width="17.33203125" customWidth="1"/>
  </cols>
  <sheetData>
    <row r="1" spans="1:10" ht="15.75" customHeight="1">
      <c r="A1" s="66">
        <v>254</v>
      </c>
      <c r="B1" s="66" t="s">
        <v>3</v>
      </c>
      <c r="C1" s="66" t="s">
        <v>4</v>
      </c>
      <c r="D1" s="67" t="s">
        <v>5</v>
      </c>
      <c r="E1" s="66" t="s">
        <v>6</v>
      </c>
      <c r="F1" s="66" t="s">
        <v>17</v>
      </c>
      <c r="G1" s="66" t="s">
        <v>8</v>
      </c>
      <c r="H1" s="66"/>
      <c r="I1" s="66"/>
      <c r="J1" s="66"/>
    </row>
    <row r="2" spans="1:10" ht="15.75" customHeight="1">
      <c r="A2" s="68"/>
      <c r="B2" s="68"/>
      <c r="C2" s="68"/>
      <c r="D2" s="68"/>
      <c r="E2" s="68"/>
      <c r="F2" s="68"/>
      <c r="G2" s="68"/>
      <c r="H2" s="68"/>
      <c r="I2" s="69"/>
      <c r="J2" s="69"/>
    </row>
    <row r="3" spans="1:10" ht="15.75" customHeight="1">
      <c r="A3" s="68"/>
      <c r="B3" s="68"/>
      <c r="C3" s="68"/>
      <c r="D3" s="68"/>
      <c r="E3" s="68"/>
      <c r="F3" s="68"/>
      <c r="G3" s="68"/>
      <c r="H3" s="68"/>
      <c r="I3" s="69"/>
      <c r="J3" s="69"/>
    </row>
    <row r="4" spans="1:10" ht="15.75" customHeight="1">
      <c r="A4" s="68"/>
      <c r="B4" s="68"/>
      <c r="C4" s="68"/>
      <c r="D4" s="68"/>
      <c r="E4" s="68"/>
      <c r="F4" s="68"/>
      <c r="G4" s="68"/>
      <c r="H4" s="68"/>
      <c r="I4" s="70"/>
      <c r="J4" s="70"/>
    </row>
    <row r="5" spans="1:10" ht="15.75" customHeight="1">
      <c r="A5" s="68"/>
      <c r="B5" s="68"/>
      <c r="C5" s="68"/>
      <c r="D5" s="68"/>
      <c r="E5" s="68"/>
      <c r="F5" s="68"/>
      <c r="G5" s="68"/>
      <c r="H5" s="68"/>
      <c r="I5" s="71"/>
      <c r="J5" s="70"/>
    </row>
    <row r="6" spans="1:10" ht="15.75" customHeight="1">
      <c r="A6" s="68"/>
      <c r="B6" s="68"/>
      <c r="C6" s="68"/>
      <c r="D6" s="68"/>
      <c r="E6" s="68"/>
      <c r="F6" s="68"/>
      <c r="G6" s="68"/>
      <c r="H6" s="68"/>
      <c r="I6" s="71"/>
      <c r="J6" s="72"/>
    </row>
    <row r="7" spans="1:10" ht="15.75" customHeight="1">
      <c r="A7" s="68"/>
      <c r="B7" s="68"/>
      <c r="C7" s="68"/>
      <c r="D7" s="68"/>
      <c r="E7" s="68"/>
      <c r="F7" s="68"/>
      <c r="G7" s="68"/>
      <c r="H7" s="68"/>
      <c r="I7" s="73"/>
      <c r="J7" s="73"/>
    </row>
    <row r="8" spans="1:10" ht="15.75" customHeight="1">
      <c r="A8" s="68"/>
      <c r="B8" s="68"/>
      <c r="C8" s="68"/>
      <c r="D8" s="68"/>
      <c r="E8" s="68"/>
      <c r="F8" s="68"/>
      <c r="G8" s="68"/>
      <c r="H8" s="68"/>
      <c r="I8" s="73"/>
      <c r="J8" s="73"/>
    </row>
    <row r="9" spans="1:10" ht="15.75" customHeight="1">
      <c r="A9" s="68"/>
      <c r="B9" s="68"/>
      <c r="C9" s="68"/>
      <c r="D9" s="68"/>
      <c r="E9" s="68"/>
      <c r="F9" s="68"/>
      <c r="G9" s="68"/>
      <c r="H9" s="68"/>
      <c r="I9" s="73"/>
      <c r="J9" s="73"/>
    </row>
    <row r="10" spans="1:10" ht="15.75" customHeight="1">
      <c r="A10" s="68"/>
      <c r="B10" s="68"/>
      <c r="C10" s="68"/>
      <c r="D10" s="68"/>
      <c r="E10" s="68"/>
      <c r="F10" s="68"/>
      <c r="G10" s="68"/>
      <c r="H10" s="68"/>
      <c r="I10" s="73"/>
      <c r="J10" s="73"/>
    </row>
    <row r="11" spans="1:10" ht="15.75" customHeight="1">
      <c r="A11" s="68"/>
      <c r="B11" s="68"/>
      <c r="C11" s="68"/>
      <c r="D11" s="68"/>
      <c r="E11" s="68"/>
      <c r="F11" s="68"/>
      <c r="G11" s="68"/>
      <c r="H11" s="68"/>
      <c r="I11" s="73"/>
      <c r="J11" s="73"/>
    </row>
    <row r="12" spans="1:10" ht="15.75" customHeight="1">
      <c r="A12" s="68"/>
      <c r="B12" s="68"/>
      <c r="C12" s="68"/>
      <c r="D12" s="68"/>
      <c r="E12" s="68"/>
      <c r="F12" s="68"/>
      <c r="G12" s="68"/>
      <c r="H12" s="68"/>
      <c r="I12" s="73"/>
      <c r="J12" s="73"/>
    </row>
    <row r="13" spans="1:10" ht="15.75" customHeight="1">
      <c r="A13" s="68"/>
      <c r="B13" s="68"/>
      <c r="C13" s="68"/>
      <c r="D13" s="68"/>
      <c r="E13" s="68"/>
      <c r="F13" s="68"/>
      <c r="G13" s="68"/>
      <c r="H13" s="68"/>
      <c r="I13" s="73"/>
      <c r="J13" s="73"/>
    </row>
    <row r="14" spans="1:10" ht="15.75" customHeight="1">
      <c r="A14" s="68"/>
      <c r="B14" s="68"/>
      <c r="C14" s="68"/>
      <c r="D14" s="1"/>
      <c r="E14" s="68"/>
      <c r="F14" s="68"/>
      <c r="G14" s="68"/>
      <c r="H14" s="68"/>
      <c r="I14" s="73"/>
      <c r="J14" s="73"/>
    </row>
    <row r="15" spans="1:10" ht="15.75" customHeight="1">
      <c r="A15" s="68"/>
      <c r="B15" s="68"/>
      <c r="C15" s="68"/>
      <c r="D15" s="68"/>
      <c r="E15" s="68"/>
      <c r="F15" s="68"/>
      <c r="G15" s="68"/>
      <c r="H15" s="68"/>
      <c r="I15" s="73"/>
      <c r="J15" s="73"/>
    </row>
    <row r="16" spans="1:10" ht="15.75" customHeight="1">
      <c r="A16" s="68"/>
      <c r="B16" s="68"/>
      <c r="C16" s="68"/>
      <c r="D16" s="68"/>
      <c r="E16" s="68"/>
      <c r="F16" s="68"/>
      <c r="G16" s="68"/>
      <c r="H16" s="68"/>
      <c r="I16" s="73"/>
      <c r="J16" s="73"/>
    </row>
    <row r="17" spans="1:10" ht="15.75" customHeight="1">
      <c r="A17" s="68"/>
      <c r="B17" s="68"/>
      <c r="C17" s="68"/>
      <c r="D17" s="68"/>
      <c r="E17" s="68"/>
      <c r="F17" s="68"/>
      <c r="G17" s="68"/>
      <c r="H17" s="68"/>
      <c r="I17" s="73"/>
      <c r="J17" s="73"/>
    </row>
    <row r="18" spans="1:10" ht="15.75" customHeight="1">
      <c r="A18" s="68"/>
      <c r="B18" s="68"/>
      <c r="C18" s="68"/>
      <c r="D18" s="68"/>
      <c r="E18" s="68"/>
      <c r="F18" s="68"/>
      <c r="G18" s="68"/>
      <c r="H18" s="68"/>
      <c r="I18" s="73"/>
      <c r="J18" s="73"/>
    </row>
    <row r="19" spans="1:10" ht="15.75" customHeight="1">
      <c r="A19" s="68"/>
      <c r="B19" s="68"/>
      <c r="C19" s="68"/>
      <c r="D19" s="74"/>
      <c r="E19" s="68"/>
      <c r="F19" s="68"/>
      <c r="G19" s="68"/>
      <c r="H19" s="73"/>
      <c r="I19" s="73"/>
      <c r="J19" s="73"/>
    </row>
    <row r="20" spans="1:10" ht="15.75" customHeight="1">
      <c r="A20" s="68"/>
      <c r="B20" s="68"/>
      <c r="C20" s="68"/>
      <c r="D20" s="68"/>
      <c r="E20" s="68"/>
      <c r="F20" s="68"/>
      <c r="G20" s="68"/>
      <c r="H20" s="73"/>
      <c r="I20" s="73"/>
      <c r="J20" s="73"/>
    </row>
    <row r="21" spans="1:10" ht="15.75" customHeight="1">
      <c r="A21" s="68"/>
      <c r="B21" s="68"/>
      <c r="C21" s="68"/>
      <c r="D21" s="68"/>
      <c r="E21" s="68"/>
      <c r="F21" s="68"/>
      <c r="G21" s="68"/>
      <c r="H21" s="73"/>
      <c r="I21" s="73"/>
      <c r="J21" s="73"/>
    </row>
    <row r="22" spans="1:10" ht="15.75" customHeight="1">
      <c r="A22" s="68"/>
      <c r="B22" s="68"/>
      <c r="C22" s="68"/>
      <c r="D22" s="68"/>
      <c r="E22" s="68"/>
      <c r="F22" s="68"/>
      <c r="G22" s="68"/>
      <c r="H22" s="73"/>
      <c r="I22" s="73"/>
      <c r="J22" s="73"/>
    </row>
    <row r="23" spans="1:10" ht="15.75" customHeight="1">
      <c r="A23" s="68"/>
      <c r="B23" s="68"/>
      <c r="C23" s="68"/>
      <c r="D23" s="68"/>
      <c r="E23" s="68"/>
      <c r="F23" s="68"/>
      <c r="G23" s="75"/>
      <c r="H23" s="73"/>
      <c r="I23" s="73"/>
      <c r="J23" s="73"/>
    </row>
    <row r="24" spans="1:10" ht="15.75" customHeight="1">
      <c r="A24" s="68"/>
      <c r="B24" s="68"/>
      <c r="C24" s="68"/>
      <c r="D24" s="68"/>
      <c r="E24" s="68"/>
      <c r="F24" s="68"/>
      <c r="G24" s="68"/>
      <c r="H24" s="73"/>
      <c r="I24" s="73"/>
      <c r="J24" s="73"/>
    </row>
    <row r="25" spans="1:10" ht="15.75" customHeight="1">
      <c r="A25" s="73"/>
      <c r="B25" s="73"/>
      <c r="C25" s="73"/>
      <c r="D25" s="73"/>
      <c r="E25" s="73"/>
      <c r="F25" s="73"/>
      <c r="G25" s="73"/>
      <c r="H25" s="73"/>
      <c r="I25" s="73"/>
      <c r="J25" s="73"/>
    </row>
    <row r="26" spans="1:10" ht="15.75" customHeight="1">
      <c r="A26" s="73"/>
      <c r="B26" s="73"/>
      <c r="C26" s="73"/>
      <c r="D26" s="73"/>
      <c r="E26" s="73"/>
      <c r="F26" s="73"/>
      <c r="G26" s="73"/>
      <c r="H26" s="73"/>
      <c r="I26" s="73"/>
      <c r="J26" s="73"/>
    </row>
    <row r="27" spans="1:10" ht="15.75" customHeight="1">
      <c r="A27" s="73"/>
      <c r="B27" s="73"/>
      <c r="C27" s="73"/>
      <c r="D27" s="73"/>
      <c r="E27" s="73"/>
      <c r="F27" s="73"/>
      <c r="G27" s="73"/>
      <c r="H27" s="73"/>
      <c r="I27" s="73"/>
      <c r="J27" s="73"/>
    </row>
    <row r="28" spans="1:10" ht="15.75" customHeight="1">
      <c r="A28" s="73"/>
      <c r="B28" s="73"/>
      <c r="C28" s="73"/>
      <c r="D28" s="73"/>
      <c r="E28" s="73"/>
      <c r="F28" s="73"/>
      <c r="G28" s="73"/>
      <c r="H28" s="73"/>
      <c r="I28" s="73"/>
      <c r="J28" s="73"/>
    </row>
    <row r="29" spans="1:10" ht="15.75" customHeight="1">
      <c r="A29" s="73"/>
      <c r="B29" s="73"/>
      <c r="C29" s="1"/>
      <c r="D29" s="76"/>
      <c r="E29" s="73"/>
      <c r="F29" s="73"/>
      <c r="G29" s="77"/>
      <c r="H29" s="77"/>
      <c r="I29" s="77"/>
      <c r="J29" s="77"/>
    </row>
    <row r="30" spans="1:10" ht="15.75" customHeight="1">
      <c r="A30" s="5"/>
      <c r="B30" s="73"/>
      <c r="C30" s="1"/>
      <c r="D30" s="76"/>
      <c r="E30" s="73"/>
      <c r="F30" s="73"/>
      <c r="G30" s="77"/>
      <c r="H30" s="77"/>
      <c r="I30" s="77"/>
      <c r="J30" s="77"/>
    </row>
    <row r="31" spans="1:10" ht="15.75" customHeight="1">
      <c r="A31" s="78"/>
      <c r="B31" s="5"/>
      <c r="C31" s="1"/>
      <c r="D31" s="21"/>
      <c r="E31" s="73"/>
      <c r="F31" s="73"/>
      <c r="G31" s="77"/>
      <c r="H31" s="77"/>
      <c r="I31" s="77"/>
      <c r="J31" s="77"/>
    </row>
    <row r="32" spans="1:10">
      <c r="A32" s="79"/>
      <c r="B32" s="5"/>
      <c r="C32" s="5"/>
      <c r="D32" s="21"/>
      <c r="E32" s="5"/>
      <c r="F32" s="5"/>
      <c r="G32" s="6"/>
      <c r="H32" s="6"/>
      <c r="I32" s="6"/>
      <c r="J32" s="6"/>
    </row>
    <row r="33" spans="1:10" ht="15.75" customHeight="1">
      <c r="A33" s="10"/>
      <c r="B33" s="5"/>
      <c r="C33" s="5"/>
      <c r="D33" s="21"/>
      <c r="E33" s="5"/>
      <c r="F33" s="5"/>
      <c r="G33" s="6"/>
      <c r="H33" s="6"/>
      <c r="I33" s="6"/>
      <c r="J33" s="6"/>
    </row>
    <row r="34" spans="1:10" ht="15.75" customHeight="1">
      <c r="A34" s="10"/>
      <c r="B34" s="5"/>
      <c r="C34" s="5"/>
      <c r="D34" s="21"/>
      <c r="E34" s="5"/>
      <c r="F34" s="5"/>
      <c r="G34" s="6"/>
      <c r="H34" s="6"/>
      <c r="I34" s="6"/>
      <c r="J34" s="6"/>
    </row>
    <row r="35" spans="1:10" ht="15.75" customHeight="1">
      <c r="A35" s="80" t="s">
        <v>15</v>
      </c>
      <c r="B35" s="81">
        <f>COUNTA(B2:B34)</f>
        <v>0</v>
      </c>
      <c r="C35" s="80" t="s">
        <v>44</v>
      </c>
      <c r="D35" s="82"/>
      <c r="E35" s="81"/>
      <c r="F35" s="83">
        <f>MAX(F2:F34)</f>
        <v>0</v>
      </c>
      <c r="G35" s="84">
        <f>SUM(G2:G34)</f>
        <v>0</v>
      </c>
      <c r="H35" s="84"/>
      <c r="I35" s="84"/>
      <c r="J35" s="84"/>
    </row>
    <row r="36" spans="1:10" ht="15.75" customHeight="1">
      <c r="A36" s="85"/>
      <c r="B36" s="85"/>
      <c r="C36" s="80" t="s">
        <v>45</v>
      </c>
      <c r="D36" s="86">
        <v>0</v>
      </c>
      <c r="E36" s="85"/>
      <c r="F36" s="87" t="e">
        <f>SUM(F35/(B35))</f>
        <v>#DIV/0!</v>
      </c>
      <c r="G36" s="85"/>
      <c r="H36" s="85"/>
      <c r="I36" s="85"/>
      <c r="J36" s="8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G10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16.83203125" customWidth="1"/>
    <col min="2" max="2" width="16.33203125" customWidth="1"/>
    <col min="3" max="3" width="22" customWidth="1"/>
    <col min="4" max="4" width="16.1640625" customWidth="1"/>
    <col min="5" max="5" width="8.1640625" customWidth="1"/>
    <col min="6" max="6" width="54.5" customWidth="1"/>
    <col min="7" max="7" width="37.6640625" customWidth="1"/>
  </cols>
  <sheetData>
    <row r="1" spans="1:7" ht="15.75" customHeight="1">
      <c r="B1" s="1" t="s">
        <v>46</v>
      </c>
      <c r="F1" s="88"/>
    </row>
    <row r="2" spans="1:7" ht="15.75" customHeight="1">
      <c r="F2" s="88"/>
    </row>
    <row r="3" spans="1:7" ht="15.75" customHeight="1">
      <c r="F3" s="88"/>
    </row>
    <row r="4" spans="1:7" ht="15.75" customHeight="1">
      <c r="A4" s="89"/>
      <c r="B4" s="89"/>
      <c r="C4" s="89"/>
      <c r="D4" s="89"/>
      <c r="E4" s="89"/>
      <c r="F4" s="90"/>
      <c r="G4" s="89"/>
    </row>
    <row r="5" spans="1:7" ht="15.75" customHeight="1">
      <c r="A5" s="89"/>
      <c r="B5" s="91"/>
      <c r="C5" s="92"/>
      <c r="D5" s="92"/>
      <c r="E5" s="93"/>
      <c r="F5" s="94"/>
      <c r="G5" s="92"/>
    </row>
    <row r="6" spans="1:7" ht="15.75" customHeight="1">
      <c r="A6" s="89"/>
      <c r="B6" s="91"/>
      <c r="C6" s="92"/>
      <c r="D6" s="92"/>
      <c r="E6" s="93"/>
      <c r="F6" s="94"/>
      <c r="G6" s="92"/>
    </row>
    <row r="7" spans="1:7" ht="15.75" customHeight="1">
      <c r="A7" s="89"/>
      <c r="B7" s="91"/>
      <c r="C7" s="92"/>
      <c r="D7" s="92"/>
      <c r="E7" s="93"/>
      <c r="F7" s="94"/>
      <c r="G7" s="92"/>
    </row>
    <row r="8" spans="1:7" ht="15.75" customHeight="1">
      <c r="A8" s="89"/>
      <c r="B8" s="91"/>
      <c r="C8" s="92"/>
      <c r="D8" s="92"/>
      <c r="E8" s="93"/>
      <c r="F8" s="94"/>
      <c r="G8" s="92"/>
    </row>
    <row r="9" spans="1:7" ht="15.75" customHeight="1">
      <c r="A9" s="89"/>
      <c r="B9" s="91"/>
      <c r="C9" s="92"/>
      <c r="D9" s="92"/>
      <c r="E9" s="93"/>
      <c r="F9" s="94"/>
      <c r="G9" s="92"/>
    </row>
    <row r="10" spans="1:7" ht="15.75" customHeight="1">
      <c r="A10" s="89"/>
      <c r="B10" s="91"/>
      <c r="C10" s="92"/>
      <c r="D10" s="92"/>
      <c r="E10" s="93"/>
      <c r="F10" s="94"/>
      <c r="G10" s="92"/>
    </row>
    <row r="11" spans="1:7" ht="15.75" customHeight="1">
      <c r="A11" s="89"/>
      <c r="B11" s="91"/>
      <c r="C11" s="92"/>
      <c r="D11" s="92"/>
      <c r="E11" s="93"/>
      <c r="F11" s="94"/>
      <c r="G11" s="92"/>
    </row>
    <row r="12" spans="1:7" ht="15.75" customHeight="1">
      <c r="A12" s="89"/>
      <c r="B12" s="91"/>
      <c r="C12" s="92"/>
      <c r="D12" s="92"/>
      <c r="E12" s="93"/>
      <c r="F12" s="94"/>
      <c r="G12" s="92"/>
    </row>
    <row r="13" spans="1:7" ht="15.75" customHeight="1">
      <c r="A13" s="89"/>
      <c r="B13" s="92"/>
      <c r="C13" s="92"/>
      <c r="D13" s="92"/>
      <c r="E13" s="93"/>
      <c r="F13" s="94"/>
      <c r="G13" s="92"/>
    </row>
    <row r="14" spans="1:7" ht="15.75" customHeight="1">
      <c r="A14" s="95"/>
      <c r="B14" s="95"/>
      <c r="C14" s="95"/>
      <c r="D14" s="95"/>
      <c r="E14" s="95"/>
      <c r="F14" s="96"/>
      <c r="G14" s="95"/>
    </row>
    <row r="15" spans="1:7" ht="15.75" customHeight="1">
      <c r="A15" s="97"/>
      <c r="B15" s="97"/>
      <c r="C15" s="97"/>
      <c r="D15" s="97"/>
      <c r="E15" s="97"/>
      <c r="F15" s="90"/>
      <c r="G15" s="92"/>
    </row>
    <row r="16" spans="1:7" ht="15.75" customHeight="1">
      <c r="A16" s="97"/>
      <c r="B16" s="97"/>
      <c r="C16" s="97"/>
      <c r="D16" s="97"/>
      <c r="E16" s="97"/>
      <c r="F16" s="90"/>
      <c r="G16" s="92"/>
    </row>
    <row r="17" spans="1:7" ht="15.75" customHeight="1">
      <c r="A17" s="97"/>
      <c r="B17" s="97"/>
      <c r="C17" s="97"/>
      <c r="D17" s="97"/>
      <c r="E17" s="97"/>
      <c r="F17" s="90"/>
      <c r="G17" s="92"/>
    </row>
    <row r="18" spans="1:7" ht="15.75" customHeight="1">
      <c r="A18" s="97"/>
      <c r="B18" s="97"/>
      <c r="C18" s="97"/>
      <c r="D18" s="97"/>
      <c r="E18" s="97"/>
      <c r="F18" s="90"/>
      <c r="G18" s="92"/>
    </row>
    <row r="19" spans="1:7" ht="15.75" customHeight="1">
      <c r="A19" s="97"/>
      <c r="B19" s="97"/>
      <c r="C19" s="97"/>
      <c r="D19" s="97"/>
      <c r="E19" s="97"/>
      <c r="F19" s="90"/>
      <c r="G19" s="92"/>
    </row>
    <row r="20" spans="1:7" ht="15.75" customHeight="1">
      <c r="A20" s="97"/>
      <c r="B20" s="97"/>
      <c r="C20" s="97"/>
      <c r="D20" s="97"/>
      <c r="E20" s="97"/>
      <c r="F20" s="90"/>
      <c r="G20" s="92"/>
    </row>
    <row r="21" spans="1:7" ht="15.75" customHeight="1">
      <c r="A21" s="97"/>
      <c r="B21" s="97"/>
      <c r="C21" s="97"/>
      <c r="D21" s="97"/>
      <c r="E21" s="97"/>
      <c r="F21" s="90"/>
      <c r="G21" s="92"/>
    </row>
    <row r="22" spans="1:7" ht="15.75" customHeight="1">
      <c r="A22" s="97"/>
      <c r="B22" s="97"/>
      <c r="C22" s="97"/>
      <c r="D22" s="97"/>
      <c r="E22" s="97"/>
      <c r="F22" s="90"/>
      <c r="G22" s="92"/>
    </row>
    <row r="23" spans="1:7" ht="15.75" customHeight="1">
      <c r="A23" s="97"/>
      <c r="B23" s="97"/>
      <c r="C23" s="97"/>
      <c r="D23" s="97"/>
      <c r="E23" s="97"/>
      <c r="F23" s="90"/>
      <c r="G23" s="92"/>
    </row>
    <row r="24" spans="1:7" ht="15.75" customHeight="1">
      <c r="A24" s="97"/>
      <c r="B24" s="97"/>
      <c r="C24" s="97"/>
      <c r="D24" s="97"/>
      <c r="E24" s="97"/>
      <c r="F24" s="90"/>
      <c r="G24" s="92"/>
    </row>
    <row r="25" spans="1:7" ht="15.75" customHeight="1">
      <c r="A25" s="97"/>
      <c r="B25" s="97"/>
      <c r="C25" s="97"/>
      <c r="D25" s="97"/>
      <c r="E25" s="97"/>
      <c r="F25" s="90"/>
      <c r="G25" s="92"/>
    </row>
    <row r="26" spans="1:7" ht="15.75" customHeight="1">
      <c r="A26" s="95"/>
      <c r="B26" s="95"/>
      <c r="C26" s="95"/>
      <c r="D26" s="95"/>
      <c r="E26" s="95"/>
      <c r="F26" s="96"/>
      <c r="G26" s="95"/>
    </row>
    <row r="27" spans="1:7" ht="15.75" customHeight="1">
      <c r="A27" s="89"/>
      <c r="B27" s="89"/>
      <c r="C27" s="89"/>
      <c r="D27" s="89"/>
      <c r="E27" s="89"/>
      <c r="F27" s="90"/>
      <c r="G27" s="97"/>
    </row>
    <row r="28" spans="1:7" ht="15.75" customHeight="1">
      <c r="A28" s="89"/>
      <c r="B28" s="91"/>
      <c r="C28" s="92"/>
      <c r="D28" s="92"/>
      <c r="E28" s="92"/>
      <c r="F28" s="94"/>
      <c r="G28" s="97"/>
    </row>
    <row r="29" spans="1:7" ht="15.75" customHeight="1">
      <c r="A29" s="89"/>
      <c r="B29" s="91"/>
      <c r="C29" s="92"/>
      <c r="D29" s="92"/>
      <c r="E29" s="92"/>
      <c r="F29" s="94"/>
      <c r="G29" s="97"/>
    </row>
    <row r="30" spans="1:7" ht="15.75" customHeight="1">
      <c r="A30" s="89"/>
      <c r="B30" s="91"/>
      <c r="C30" s="92"/>
      <c r="D30" s="92"/>
      <c r="E30" s="92"/>
      <c r="F30" s="94"/>
      <c r="G30" s="97"/>
    </row>
    <row r="31" spans="1:7" ht="15.75" customHeight="1">
      <c r="A31" s="89"/>
      <c r="B31" s="91"/>
      <c r="C31" s="92"/>
      <c r="D31" s="92"/>
      <c r="E31" s="92"/>
      <c r="F31" s="94"/>
      <c r="G31" s="97"/>
    </row>
    <row r="32" spans="1:7" ht="15.75" customHeight="1">
      <c r="A32" s="89"/>
      <c r="B32" s="92"/>
      <c r="C32" s="92"/>
      <c r="D32" s="92"/>
      <c r="E32" s="92"/>
      <c r="F32" s="94"/>
      <c r="G32" s="97"/>
    </row>
    <row r="33" spans="1:7" ht="15.75" customHeight="1">
      <c r="A33" s="97"/>
      <c r="B33" s="97"/>
      <c r="C33" s="97"/>
      <c r="D33" s="97"/>
      <c r="E33" s="97"/>
      <c r="F33" s="98"/>
      <c r="G33" s="97"/>
    </row>
    <row r="34" spans="1:7" ht="15.75" customHeight="1">
      <c r="F34" s="88"/>
    </row>
    <row r="35" spans="1:7" ht="15.75" customHeight="1">
      <c r="F35" s="88"/>
    </row>
    <row r="36" spans="1:7" ht="15.75" customHeight="1">
      <c r="F36" s="88"/>
    </row>
    <row r="37" spans="1:7" ht="15.75" customHeight="1">
      <c r="F37" s="88"/>
    </row>
    <row r="38" spans="1:7" ht="15.75" customHeight="1">
      <c r="F38" s="88"/>
    </row>
    <row r="39" spans="1:7" ht="15.75" customHeight="1">
      <c r="F39" s="88"/>
    </row>
    <row r="40" spans="1:7" ht="15.75" customHeight="1">
      <c r="F40" s="88"/>
    </row>
    <row r="41" spans="1:7" ht="15.75" customHeight="1">
      <c r="F41" s="88"/>
    </row>
    <row r="42" spans="1:7" ht="15.75" customHeight="1">
      <c r="F42" s="88"/>
    </row>
    <row r="43" spans="1:7" ht="13">
      <c r="F43" s="88"/>
    </row>
    <row r="44" spans="1:7" ht="13">
      <c r="F44" s="88"/>
    </row>
    <row r="45" spans="1:7" ht="13">
      <c r="F45" s="88"/>
    </row>
    <row r="46" spans="1:7" ht="13">
      <c r="F46" s="88"/>
    </row>
    <row r="47" spans="1:7" ht="13">
      <c r="F47" s="88"/>
    </row>
    <row r="48" spans="1:7" ht="13">
      <c r="F48" s="88"/>
    </row>
    <row r="49" spans="6:6" ht="13">
      <c r="F49" s="88"/>
    </row>
    <row r="50" spans="6:6" ht="13">
      <c r="F50" s="88"/>
    </row>
    <row r="51" spans="6:6" ht="13">
      <c r="F51" s="88"/>
    </row>
    <row r="52" spans="6:6" ht="13">
      <c r="F52" s="88"/>
    </row>
    <row r="53" spans="6:6" ht="13">
      <c r="F53" s="88"/>
    </row>
    <row r="54" spans="6:6" ht="13">
      <c r="F54" s="88"/>
    </row>
    <row r="55" spans="6:6" ht="13">
      <c r="F55" s="88"/>
    </row>
    <row r="56" spans="6:6" ht="13">
      <c r="F56" s="88"/>
    </row>
    <row r="57" spans="6:6" ht="13">
      <c r="F57" s="88"/>
    </row>
    <row r="58" spans="6:6" ht="13">
      <c r="F58" s="88"/>
    </row>
    <row r="59" spans="6:6" ht="13">
      <c r="F59" s="88"/>
    </row>
    <row r="60" spans="6:6" ht="13">
      <c r="F60" s="88"/>
    </row>
    <row r="61" spans="6:6" ht="13">
      <c r="F61" s="88"/>
    </row>
    <row r="62" spans="6:6" ht="13">
      <c r="F62" s="88"/>
    </row>
    <row r="63" spans="6:6" ht="13">
      <c r="F63" s="88"/>
    </row>
    <row r="64" spans="6:6" ht="13">
      <c r="F64" s="88"/>
    </row>
    <row r="65" spans="6:6" ht="13">
      <c r="F65" s="88"/>
    </row>
    <row r="66" spans="6:6" ht="13">
      <c r="F66" s="88"/>
    </row>
    <row r="67" spans="6:6" ht="13">
      <c r="F67" s="88"/>
    </row>
    <row r="68" spans="6:6" ht="13">
      <c r="F68" s="88"/>
    </row>
    <row r="69" spans="6:6" ht="13">
      <c r="F69" s="88"/>
    </row>
    <row r="70" spans="6:6" ht="13">
      <c r="F70" s="88"/>
    </row>
    <row r="71" spans="6:6" ht="13">
      <c r="F71" s="88"/>
    </row>
    <row r="72" spans="6:6" ht="13">
      <c r="F72" s="88"/>
    </row>
    <row r="73" spans="6:6" ht="13">
      <c r="F73" s="88"/>
    </row>
    <row r="74" spans="6:6" ht="13">
      <c r="F74" s="88"/>
    </row>
    <row r="75" spans="6:6" ht="13">
      <c r="F75" s="88"/>
    </row>
    <row r="76" spans="6:6" ht="13">
      <c r="F76" s="88"/>
    </row>
    <row r="77" spans="6:6" ht="13">
      <c r="F77" s="88"/>
    </row>
    <row r="78" spans="6:6" ht="13">
      <c r="F78" s="88"/>
    </row>
    <row r="79" spans="6:6" ht="13">
      <c r="F79" s="88"/>
    </row>
    <row r="80" spans="6:6" ht="13">
      <c r="F80" s="88"/>
    </row>
    <row r="81" spans="6:6" ht="13">
      <c r="F81" s="88"/>
    </row>
    <row r="82" spans="6:6" ht="13">
      <c r="F82" s="88"/>
    </row>
    <row r="83" spans="6:6" ht="13">
      <c r="F83" s="88"/>
    </row>
    <row r="84" spans="6:6" ht="13">
      <c r="F84" s="88"/>
    </row>
    <row r="85" spans="6:6" ht="13">
      <c r="F85" s="88"/>
    </row>
    <row r="86" spans="6:6" ht="13">
      <c r="F86" s="88"/>
    </row>
    <row r="87" spans="6:6" ht="13">
      <c r="F87" s="88"/>
    </row>
    <row r="88" spans="6:6" ht="13">
      <c r="F88" s="88"/>
    </row>
    <row r="89" spans="6:6" ht="13">
      <c r="F89" s="88"/>
    </row>
    <row r="90" spans="6:6" ht="13">
      <c r="F90" s="88"/>
    </row>
    <row r="91" spans="6:6" ht="13">
      <c r="F91" s="88"/>
    </row>
    <row r="92" spans="6:6" ht="13">
      <c r="F92" s="88"/>
    </row>
    <row r="93" spans="6:6" ht="13">
      <c r="F93" s="88"/>
    </row>
    <row r="94" spans="6:6" ht="13">
      <c r="F94" s="88"/>
    </row>
    <row r="95" spans="6:6" ht="13">
      <c r="F95" s="88"/>
    </row>
    <row r="96" spans="6:6" ht="13">
      <c r="F96" s="88"/>
    </row>
    <row r="97" spans="6:6" ht="13">
      <c r="F97" s="88"/>
    </row>
    <row r="98" spans="6:6" ht="13">
      <c r="F98" s="88"/>
    </row>
    <row r="99" spans="6:6" ht="13">
      <c r="F99" s="88"/>
    </row>
    <row r="100" spans="6:6" ht="13">
      <c r="F100" s="88"/>
    </row>
    <row r="101" spans="6:6" ht="13">
      <c r="F101" s="88"/>
    </row>
    <row r="102" spans="6:6" ht="13">
      <c r="F102" s="88"/>
    </row>
    <row r="103" spans="6:6" ht="13">
      <c r="F103" s="88"/>
    </row>
    <row r="104" spans="6:6" ht="13">
      <c r="F104" s="88"/>
    </row>
    <row r="105" spans="6:6" ht="13">
      <c r="F105" s="88"/>
    </row>
    <row r="106" spans="6:6" ht="13">
      <c r="F106" s="88"/>
    </row>
    <row r="107" spans="6:6" ht="13">
      <c r="F107" s="88"/>
    </row>
    <row r="108" spans="6:6" ht="13">
      <c r="F108" s="88"/>
    </row>
    <row r="109" spans="6:6" ht="13">
      <c r="F109" s="88"/>
    </row>
    <row r="110" spans="6:6" ht="13">
      <c r="F110" s="88"/>
    </row>
    <row r="111" spans="6:6" ht="13">
      <c r="F111" s="88"/>
    </row>
    <row r="112" spans="6:6" ht="13">
      <c r="F112" s="88"/>
    </row>
    <row r="113" spans="6:6" ht="13">
      <c r="F113" s="88"/>
    </row>
    <row r="114" spans="6:6" ht="13">
      <c r="F114" s="88"/>
    </row>
    <row r="115" spans="6:6" ht="13">
      <c r="F115" s="88"/>
    </row>
    <row r="116" spans="6:6" ht="13">
      <c r="F116" s="88"/>
    </row>
    <row r="117" spans="6:6" ht="13">
      <c r="F117" s="88"/>
    </row>
    <row r="118" spans="6:6" ht="13">
      <c r="F118" s="88"/>
    </row>
    <row r="119" spans="6:6" ht="13">
      <c r="F119" s="88"/>
    </row>
    <row r="120" spans="6:6" ht="13">
      <c r="F120" s="88"/>
    </row>
    <row r="121" spans="6:6" ht="13">
      <c r="F121" s="88"/>
    </row>
    <row r="122" spans="6:6" ht="13">
      <c r="F122" s="88"/>
    </row>
    <row r="123" spans="6:6" ht="13">
      <c r="F123" s="88"/>
    </row>
    <row r="124" spans="6:6" ht="13">
      <c r="F124" s="88"/>
    </row>
    <row r="125" spans="6:6" ht="13">
      <c r="F125" s="88"/>
    </row>
    <row r="126" spans="6:6" ht="13">
      <c r="F126" s="88"/>
    </row>
    <row r="127" spans="6:6" ht="13">
      <c r="F127" s="88"/>
    </row>
    <row r="128" spans="6:6" ht="13">
      <c r="F128" s="88"/>
    </row>
    <row r="129" spans="6:6" ht="13">
      <c r="F129" s="88"/>
    </row>
    <row r="130" spans="6:6" ht="13">
      <c r="F130" s="88"/>
    </row>
    <row r="131" spans="6:6" ht="13">
      <c r="F131" s="88"/>
    </row>
    <row r="132" spans="6:6" ht="13">
      <c r="F132" s="88"/>
    </row>
    <row r="133" spans="6:6" ht="13">
      <c r="F133" s="88"/>
    </row>
    <row r="134" spans="6:6" ht="13">
      <c r="F134" s="88"/>
    </row>
    <row r="135" spans="6:6" ht="13">
      <c r="F135" s="88"/>
    </row>
    <row r="136" spans="6:6" ht="13">
      <c r="F136" s="88"/>
    </row>
    <row r="137" spans="6:6" ht="13">
      <c r="F137" s="88"/>
    </row>
    <row r="138" spans="6:6" ht="13">
      <c r="F138" s="88"/>
    </row>
    <row r="139" spans="6:6" ht="13">
      <c r="F139" s="88"/>
    </row>
    <row r="140" spans="6:6" ht="13">
      <c r="F140" s="88"/>
    </row>
    <row r="141" spans="6:6" ht="13">
      <c r="F141" s="88"/>
    </row>
    <row r="142" spans="6:6" ht="13">
      <c r="F142" s="88"/>
    </row>
    <row r="143" spans="6:6" ht="13">
      <c r="F143" s="88"/>
    </row>
    <row r="144" spans="6:6" ht="13">
      <c r="F144" s="88"/>
    </row>
    <row r="145" spans="6:6" ht="13">
      <c r="F145" s="88"/>
    </row>
    <row r="146" spans="6:6" ht="13">
      <c r="F146" s="88"/>
    </row>
    <row r="147" spans="6:6" ht="13">
      <c r="F147" s="88"/>
    </row>
    <row r="148" spans="6:6" ht="13">
      <c r="F148" s="88"/>
    </row>
    <row r="149" spans="6:6" ht="13">
      <c r="F149" s="88"/>
    </row>
    <row r="150" spans="6:6" ht="13">
      <c r="F150" s="88"/>
    </row>
    <row r="151" spans="6:6" ht="13">
      <c r="F151" s="88"/>
    </row>
    <row r="152" spans="6:6" ht="13">
      <c r="F152" s="88"/>
    </row>
    <row r="153" spans="6:6" ht="13">
      <c r="F153" s="88"/>
    </row>
    <row r="154" spans="6:6" ht="13">
      <c r="F154" s="88"/>
    </row>
    <row r="155" spans="6:6" ht="13">
      <c r="F155" s="88"/>
    </row>
    <row r="156" spans="6:6" ht="13">
      <c r="F156" s="88"/>
    </row>
    <row r="157" spans="6:6" ht="13">
      <c r="F157" s="88"/>
    </row>
    <row r="158" spans="6:6" ht="13">
      <c r="F158" s="88"/>
    </row>
    <row r="159" spans="6:6" ht="13">
      <c r="F159" s="88"/>
    </row>
    <row r="160" spans="6:6" ht="13">
      <c r="F160" s="88"/>
    </row>
    <row r="161" spans="6:6" ht="13">
      <c r="F161" s="88"/>
    </row>
    <row r="162" spans="6:6" ht="13">
      <c r="F162" s="88"/>
    </row>
    <row r="163" spans="6:6" ht="13">
      <c r="F163" s="88"/>
    </row>
    <row r="164" spans="6:6" ht="13">
      <c r="F164" s="88"/>
    </row>
    <row r="165" spans="6:6" ht="13">
      <c r="F165" s="88"/>
    </row>
    <row r="166" spans="6:6" ht="13">
      <c r="F166" s="88"/>
    </row>
    <row r="167" spans="6:6" ht="13">
      <c r="F167" s="88"/>
    </row>
    <row r="168" spans="6:6" ht="13">
      <c r="F168" s="88"/>
    </row>
    <row r="169" spans="6:6" ht="13">
      <c r="F169" s="88"/>
    </row>
    <row r="170" spans="6:6" ht="13">
      <c r="F170" s="88"/>
    </row>
    <row r="171" spans="6:6" ht="13">
      <c r="F171" s="88"/>
    </row>
    <row r="172" spans="6:6" ht="13">
      <c r="F172" s="88"/>
    </row>
    <row r="173" spans="6:6" ht="13">
      <c r="F173" s="88"/>
    </row>
    <row r="174" spans="6:6" ht="13">
      <c r="F174" s="88"/>
    </row>
    <row r="175" spans="6:6" ht="13">
      <c r="F175" s="88"/>
    </row>
    <row r="176" spans="6:6" ht="13">
      <c r="F176" s="88"/>
    </row>
    <row r="177" spans="6:6" ht="13">
      <c r="F177" s="88"/>
    </row>
    <row r="178" spans="6:6" ht="13">
      <c r="F178" s="88"/>
    </row>
    <row r="179" spans="6:6" ht="13">
      <c r="F179" s="88"/>
    </row>
    <row r="180" spans="6:6" ht="13">
      <c r="F180" s="88"/>
    </row>
    <row r="181" spans="6:6" ht="13">
      <c r="F181" s="88"/>
    </row>
    <row r="182" spans="6:6" ht="13">
      <c r="F182" s="88"/>
    </row>
    <row r="183" spans="6:6" ht="13">
      <c r="F183" s="88"/>
    </row>
    <row r="184" spans="6:6" ht="13">
      <c r="F184" s="88"/>
    </row>
    <row r="185" spans="6:6" ht="13">
      <c r="F185" s="88"/>
    </row>
    <row r="186" spans="6:6" ht="13">
      <c r="F186" s="88"/>
    </row>
    <row r="187" spans="6:6" ht="13">
      <c r="F187" s="88"/>
    </row>
    <row r="188" spans="6:6" ht="13">
      <c r="F188" s="88"/>
    </row>
    <row r="189" spans="6:6" ht="13">
      <c r="F189" s="88"/>
    </row>
    <row r="190" spans="6:6" ht="13">
      <c r="F190" s="88"/>
    </row>
    <row r="191" spans="6:6" ht="13">
      <c r="F191" s="88"/>
    </row>
    <row r="192" spans="6:6" ht="13">
      <c r="F192" s="88"/>
    </row>
    <row r="193" spans="6:6" ht="13">
      <c r="F193" s="88"/>
    </row>
    <row r="194" spans="6:6" ht="13">
      <c r="F194" s="88"/>
    </row>
    <row r="195" spans="6:6" ht="13">
      <c r="F195" s="88"/>
    </row>
    <row r="196" spans="6:6" ht="13">
      <c r="F196" s="88"/>
    </row>
    <row r="197" spans="6:6" ht="13">
      <c r="F197" s="88"/>
    </row>
    <row r="198" spans="6:6" ht="13">
      <c r="F198" s="88"/>
    </row>
    <row r="199" spans="6:6" ht="13">
      <c r="F199" s="88"/>
    </row>
    <row r="200" spans="6:6" ht="13">
      <c r="F200" s="88"/>
    </row>
    <row r="201" spans="6:6" ht="13">
      <c r="F201" s="88"/>
    </row>
    <row r="202" spans="6:6" ht="13">
      <c r="F202" s="88"/>
    </row>
    <row r="203" spans="6:6" ht="13">
      <c r="F203" s="88"/>
    </row>
    <row r="204" spans="6:6" ht="13">
      <c r="F204" s="88"/>
    </row>
    <row r="205" spans="6:6" ht="13">
      <c r="F205" s="88"/>
    </row>
    <row r="206" spans="6:6" ht="13">
      <c r="F206" s="88"/>
    </row>
    <row r="207" spans="6:6" ht="13">
      <c r="F207" s="88"/>
    </row>
    <row r="208" spans="6:6" ht="13">
      <c r="F208" s="88"/>
    </row>
    <row r="209" spans="6:6" ht="13">
      <c r="F209" s="88"/>
    </row>
    <row r="210" spans="6:6" ht="13">
      <c r="F210" s="88"/>
    </row>
    <row r="211" spans="6:6" ht="13">
      <c r="F211" s="88"/>
    </row>
    <row r="212" spans="6:6" ht="13">
      <c r="F212" s="88"/>
    </row>
    <row r="213" spans="6:6" ht="13">
      <c r="F213" s="88"/>
    </row>
    <row r="214" spans="6:6" ht="13">
      <c r="F214" s="88"/>
    </row>
    <row r="215" spans="6:6" ht="13">
      <c r="F215" s="88"/>
    </row>
    <row r="216" spans="6:6" ht="13">
      <c r="F216" s="88"/>
    </row>
    <row r="217" spans="6:6" ht="13">
      <c r="F217" s="88"/>
    </row>
    <row r="218" spans="6:6" ht="13">
      <c r="F218" s="88"/>
    </row>
    <row r="219" spans="6:6" ht="13">
      <c r="F219" s="88"/>
    </row>
    <row r="220" spans="6:6" ht="13">
      <c r="F220" s="88"/>
    </row>
    <row r="221" spans="6:6" ht="13">
      <c r="F221" s="88"/>
    </row>
    <row r="222" spans="6:6" ht="13">
      <c r="F222" s="88"/>
    </row>
    <row r="223" spans="6:6" ht="13">
      <c r="F223" s="88"/>
    </row>
    <row r="224" spans="6:6" ht="13">
      <c r="F224" s="88"/>
    </row>
    <row r="225" spans="6:6" ht="13">
      <c r="F225" s="88"/>
    </row>
    <row r="226" spans="6:6" ht="13">
      <c r="F226" s="88"/>
    </row>
    <row r="227" spans="6:6" ht="13">
      <c r="F227" s="88"/>
    </row>
    <row r="228" spans="6:6" ht="13">
      <c r="F228" s="88"/>
    </row>
    <row r="229" spans="6:6" ht="13">
      <c r="F229" s="88"/>
    </row>
    <row r="230" spans="6:6" ht="13">
      <c r="F230" s="88"/>
    </row>
    <row r="231" spans="6:6" ht="13">
      <c r="F231" s="88"/>
    </row>
    <row r="232" spans="6:6" ht="13">
      <c r="F232" s="88"/>
    </row>
    <row r="233" spans="6:6" ht="13">
      <c r="F233" s="88"/>
    </row>
    <row r="234" spans="6:6" ht="13">
      <c r="F234" s="88"/>
    </row>
    <row r="235" spans="6:6" ht="13">
      <c r="F235" s="88"/>
    </row>
    <row r="236" spans="6:6" ht="13">
      <c r="F236" s="88"/>
    </row>
    <row r="237" spans="6:6" ht="13">
      <c r="F237" s="88"/>
    </row>
    <row r="238" spans="6:6" ht="13">
      <c r="F238" s="88"/>
    </row>
    <row r="239" spans="6:6" ht="13">
      <c r="F239" s="88"/>
    </row>
    <row r="240" spans="6:6" ht="13">
      <c r="F240" s="88"/>
    </row>
    <row r="241" spans="6:6" ht="13">
      <c r="F241" s="88"/>
    </row>
    <row r="242" spans="6:6" ht="13">
      <c r="F242" s="88"/>
    </row>
    <row r="243" spans="6:6" ht="13">
      <c r="F243" s="88"/>
    </row>
    <row r="244" spans="6:6" ht="13">
      <c r="F244" s="88"/>
    </row>
    <row r="245" spans="6:6" ht="13">
      <c r="F245" s="88"/>
    </row>
    <row r="246" spans="6:6" ht="13">
      <c r="F246" s="88"/>
    </row>
    <row r="247" spans="6:6" ht="13">
      <c r="F247" s="88"/>
    </row>
    <row r="248" spans="6:6" ht="13">
      <c r="F248" s="88"/>
    </row>
    <row r="249" spans="6:6" ht="13">
      <c r="F249" s="88"/>
    </row>
    <row r="250" spans="6:6" ht="13">
      <c r="F250" s="88"/>
    </row>
    <row r="251" spans="6:6" ht="13">
      <c r="F251" s="88"/>
    </row>
    <row r="252" spans="6:6" ht="13">
      <c r="F252" s="88"/>
    </row>
    <row r="253" spans="6:6" ht="13">
      <c r="F253" s="88"/>
    </row>
    <row r="254" spans="6:6" ht="13">
      <c r="F254" s="88"/>
    </row>
    <row r="255" spans="6:6" ht="13">
      <c r="F255" s="88"/>
    </row>
    <row r="256" spans="6:6" ht="13">
      <c r="F256" s="88"/>
    </row>
    <row r="257" spans="6:6" ht="13">
      <c r="F257" s="88"/>
    </row>
    <row r="258" spans="6:6" ht="13">
      <c r="F258" s="88"/>
    </row>
    <row r="259" spans="6:6" ht="13">
      <c r="F259" s="88"/>
    </row>
    <row r="260" spans="6:6" ht="13">
      <c r="F260" s="88"/>
    </row>
    <row r="261" spans="6:6" ht="13">
      <c r="F261" s="88"/>
    </row>
    <row r="262" spans="6:6" ht="13">
      <c r="F262" s="88"/>
    </row>
    <row r="263" spans="6:6" ht="13">
      <c r="F263" s="88"/>
    </row>
    <row r="264" spans="6:6" ht="13">
      <c r="F264" s="88"/>
    </row>
    <row r="265" spans="6:6" ht="13">
      <c r="F265" s="88"/>
    </row>
    <row r="266" spans="6:6" ht="13">
      <c r="F266" s="88"/>
    </row>
    <row r="267" spans="6:6" ht="13">
      <c r="F267" s="88"/>
    </row>
    <row r="268" spans="6:6" ht="13">
      <c r="F268" s="88"/>
    </row>
    <row r="269" spans="6:6" ht="13">
      <c r="F269" s="88"/>
    </row>
    <row r="270" spans="6:6" ht="13">
      <c r="F270" s="88"/>
    </row>
    <row r="271" spans="6:6" ht="13">
      <c r="F271" s="88"/>
    </row>
    <row r="272" spans="6:6" ht="13">
      <c r="F272" s="88"/>
    </row>
    <row r="273" spans="6:6" ht="13">
      <c r="F273" s="88"/>
    </row>
    <row r="274" spans="6:6" ht="13">
      <c r="F274" s="88"/>
    </row>
    <row r="275" spans="6:6" ht="13">
      <c r="F275" s="88"/>
    </row>
    <row r="276" spans="6:6" ht="13">
      <c r="F276" s="88"/>
    </row>
    <row r="277" spans="6:6" ht="13">
      <c r="F277" s="88"/>
    </row>
    <row r="278" spans="6:6" ht="13">
      <c r="F278" s="88"/>
    </row>
    <row r="279" spans="6:6" ht="13">
      <c r="F279" s="88"/>
    </row>
    <row r="280" spans="6:6" ht="13">
      <c r="F280" s="88"/>
    </row>
    <row r="281" spans="6:6" ht="13">
      <c r="F281" s="88"/>
    </row>
    <row r="282" spans="6:6" ht="13">
      <c r="F282" s="88"/>
    </row>
    <row r="283" spans="6:6" ht="13">
      <c r="F283" s="88"/>
    </row>
    <row r="284" spans="6:6" ht="13">
      <c r="F284" s="88"/>
    </row>
    <row r="285" spans="6:6" ht="13">
      <c r="F285" s="88"/>
    </row>
    <row r="286" spans="6:6" ht="13">
      <c r="F286" s="88"/>
    </row>
    <row r="287" spans="6:6" ht="13">
      <c r="F287" s="88"/>
    </row>
    <row r="288" spans="6:6" ht="13">
      <c r="F288" s="88"/>
    </row>
    <row r="289" spans="6:6" ht="13">
      <c r="F289" s="88"/>
    </row>
    <row r="290" spans="6:6" ht="13">
      <c r="F290" s="88"/>
    </row>
    <row r="291" spans="6:6" ht="13">
      <c r="F291" s="88"/>
    </row>
    <row r="292" spans="6:6" ht="13">
      <c r="F292" s="88"/>
    </row>
    <row r="293" spans="6:6" ht="13">
      <c r="F293" s="88"/>
    </row>
    <row r="294" spans="6:6" ht="13">
      <c r="F294" s="88"/>
    </row>
    <row r="295" spans="6:6" ht="13">
      <c r="F295" s="88"/>
    </row>
    <row r="296" spans="6:6" ht="13">
      <c r="F296" s="88"/>
    </row>
    <row r="297" spans="6:6" ht="13">
      <c r="F297" s="88"/>
    </row>
    <row r="298" spans="6:6" ht="13">
      <c r="F298" s="88"/>
    </row>
    <row r="299" spans="6:6" ht="13">
      <c r="F299" s="88"/>
    </row>
    <row r="300" spans="6:6" ht="13">
      <c r="F300" s="88"/>
    </row>
    <row r="301" spans="6:6" ht="13">
      <c r="F301" s="88"/>
    </row>
    <row r="302" spans="6:6" ht="13">
      <c r="F302" s="88"/>
    </row>
    <row r="303" spans="6:6" ht="13">
      <c r="F303" s="88"/>
    </row>
    <row r="304" spans="6:6" ht="13">
      <c r="F304" s="88"/>
    </row>
    <row r="305" spans="6:6" ht="13">
      <c r="F305" s="88"/>
    </row>
    <row r="306" spans="6:6" ht="13">
      <c r="F306" s="88"/>
    </row>
    <row r="307" spans="6:6" ht="13">
      <c r="F307" s="88"/>
    </row>
    <row r="308" spans="6:6" ht="13">
      <c r="F308" s="88"/>
    </row>
    <row r="309" spans="6:6" ht="13">
      <c r="F309" s="88"/>
    </row>
    <row r="310" spans="6:6" ht="13">
      <c r="F310" s="88"/>
    </row>
    <row r="311" spans="6:6" ht="13">
      <c r="F311" s="88"/>
    </row>
    <row r="312" spans="6:6" ht="13">
      <c r="F312" s="88"/>
    </row>
    <row r="313" spans="6:6" ht="13">
      <c r="F313" s="88"/>
    </row>
    <row r="314" spans="6:6" ht="13">
      <c r="F314" s="88"/>
    </row>
    <row r="315" spans="6:6" ht="13">
      <c r="F315" s="88"/>
    </row>
    <row r="316" spans="6:6" ht="13">
      <c r="F316" s="88"/>
    </row>
    <row r="317" spans="6:6" ht="13">
      <c r="F317" s="88"/>
    </row>
    <row r="318" spans="6:6" ht="13">
      <c r="F318" s="88"/>
    </row>
    <row r="319" spans="6:6" ht="13">
      <c r="F319" s="88"/>
    </row>
    <row r="320" spans="6:6" ht="13">
      <c r="F320" s="88"/>
    </row>
    <row r="321" spans="6:6" ht="13">
      <c r="F321" s="88"/>
    </row>
    <row r="322" spans="6:6" ht="13">
      <c r="F322" s="88"/>
    </row>
    <row r="323" spans="6:6" ht="13">
      <c r="F323" s="88"/>
    </row>
    <row r="324" spans="6:6" ht="13">
      <c r="F324" s="88"/>
    </row>
    <row r="325" spans="6:6" ht="13">
      <c r="F325" s="88"/>
    </row>
    <row r="326" spans="6:6" ht="13">
      <c r="F326" s="88"/>
    </row>
    <row r="327" spans="6:6" ht="13">
      <c r="F327" s="88"/>
    </row>
    <row r="328" spans="6:6" ht="13">
      <c r="F328" s="88"/>
    </row>
    <row r="329" spans="6:6" ht="13">
      <c r="F329" s="88"/>
    </row>
    <row r="330" spans="6:6" ht="13">
      <c r="F330" s="88"/>
    </row>
    <row r="331" spans="6:6" ht="13">
      <c r="F331" s="88"/>
    </row>
    <row r="332" spans="6:6" ht="13">
      <c r="F332" s="88"/>
    </row>
    <row r="333" spans="6:6" ht="13">
      <c r="F333" s="88"/>
    </row>
    <row r="334" spans="6:6" ht="13">
      <c r="F334" s="88"/>
    </row>
    <row r="335" spans="6:6" ht="13">
      <c r="F335" s="88"/>
    </row>
    <row r="336" spans="6:6" ht="13">
      <c r="F336" s="88"/>
    </row>
    <row r="337" spans="6:6" ht="13">
      <c r="F337" s="88"/>
    </row>
    <row r="338" spans="6:6" ht="13">
      <c r="F338" s="88"/>
    </row>
    <row r="339" spans="6:6" ht="13">
      <c r="F339" s="88"/>
    </row>
    <row r="340" spans="6:6" ht="13">
      <c r="F340" s="88"/>
    </row>
    <row r="341" spans="6:6" ht="13">
      <c r="F341" s="88"/>
    </row>
    <row r="342" spans="6:6" ht="13">
      <c r="F342" s="88"/>
    </row>
    <row r="343" spans="6:6" ht="13">
      <c r="F343" s="88"/>
    </row>
    <row r="344" spans="6:6" ht="13">
      <c r="F344" s="88"/>
    </row>
    <row r="345" spans="6:6" ht="13">
      <c r="F345" s="88"/>
    </row>
    <row r="346" spans="6:6" ht="13">
      <c r="F346" s="88"/>
    </row>
    <row r="347" spans="6:6" ht="13">
      <c r="F347" s="88"/>
    </row>
    <row r="348" spans="6:6" ht="13">
      <c r="F348" s="88"/>
    </row>
    <row r="349" spans="6:6" ht="13">
      <c r="F349" s="88"/>
    </row>
    <row r="350" spans="6:6" ht="13">
      <c r="F350" s="88"/>
    </row>
    <row r="351" spans="6:6" ht="13">
      <c r="F351" s="88"/>
    </row>
    <row r="352" spans="6:6" ht="13">
      <c r="F352" s="88"/>
    </row>
    <row r="353" spans="6:6" ht="13">
      <c r="F353" s="88"/>
    </row>
    <row r="354" spans="6:6" ht="13">
      <c r="F354" s="88"/>
    </row>
    <row r="355" spans="6:6" ht="13">
      <c r="F355" s="88"/>
    </row>
    <row r="356" spans="6:6" ht="13">
      <c r="F356" s="88"/>
    </row>
    <row r="357" spans="6:6" ht="13">
      <c r="F357" s="88"/>
    </row>
    <row r="358" spans="6:6" ht="13">
      <c r="F358" s="88"/>
    </row>
    <row r="359" spans="6:6" ht="13">
      <c r="F359" s="88"/>
    </row>
    <row r="360" spans="6:6" ht="13">
      <c r="F360" s="88"/>
    </row>
    <row r="361" spans="6:6" ht="13">
      <c r="F361" s="88"/>
    </row>
    <row r="362" spans="6:6" ht="13">
      <c r="F362" s="88"/>
    </row>
    <row r="363" spans="6:6" ht="13">
      <c r="F363" s="88"/>
    </row>
    <row r="364" spans="6:6" ht="13">
      <c r="F364" s="88"/>
    </row>
    <row r="365" spans="6:6" ht="13">
      <c r="F365" s="88"/>
    </row>
    <row r="366" spans="6:6" ht="13">
      <c r="F366" s="88"/>
    </row>
    <row r="367" spans="6:6" ht="13">
      <c r="F367" s="88"/>
    </row>
    <row r="368" spans="6:6" ht="13">
      <c r="F368" s="88"/>
    </row>
    <row r="369" spans="6:6" ht="13">
      <c r="F369" s="88"/>
    </row>
    <row r="370" spans="6:6" ht="13">
      <c r="F370" s="88"/>
    </row>
    <row r="371" spans="6:6" ht="13">
      <c r="F371" s="88"/>
    </row>
    <row r="372" spans="6:6" ht="13">
      <c r="F372" s="88"/>
    </row>
    <row r="373" spans="6:6" ht="13">
      <c r="F373" s="88"/>
    </row>
    <row r="374" spans="6:6" ht="13">
      <c r="F374" s="88"/>
    </row>
    <row r="375" spans="6:6" ht="13">
      <c r="F375" s="88"/>
    </row>
    <row r="376" spans="6:6" ht="13">
      <c r="F376" s="88"/>
    </row>
    <row r="377" spans="6:6" ht="13">
      <c r="F377" s="88"/>
    </row>
    <row r="378" spans="6:6" ht="13">
      <c r="F378" s="88"/>
    </row>
    <row r="379" spans="6:6" ht="13">
      <c r="F379" s="88"/>
    </row>
    <row r="380" spans="6:6" ht="13">
      <c r="F380" s="88"/>
    </row>
    <row r="381" spans="6:6" ht="13">
      <c r="F381" s="88"/>
    </row>
    <row r="382" spans="6:6" ht="13">
      <c r="F382" s="88"/>
    </row>
    <row r="383" spans="6:6" ht="13">
      <c r="F383" s="88"/>
    </row>
    <row r="384" spans="6:6" ht="13">
      <c r="F384" s="88"/>
    </row>
    <row r="385" spans="6:6" ht="13">
      <c r="F385" s="88"/>
    </row>
    <row r="386" spans="6:6" ht="13">
      <c r="F386" s="88"/>
    </row>
    <row r="387" spans="6:6" ht="13">
      <c r="F387" s="88"/>
    </row>
    <row r="388" spans="6:6" ht="13">
      <c r="F388" s="88"/>
    </row>
    <row r="389" spans="6:6" ht="13">
      <c r="F389" s="88"/>
    </row>
    <row r="390" spans="6:6" ht="13">
      <c r="F390" s="88"/>
    </row>
    <row r="391" spans="6:6" ht="13">
      <c r="F391" s="88"/>
    </row>
    <row r="392" spans="6:6" ht="13">
      <c r="F392" s="88"/>
    </row>
    <row r="393" spans="6:6" ht="13">
      <c r="F393" s="88"/>
    </row>
    <row r="394" spans="6:6" ht="13">
      <c r="F394" s="88"/>
    </row>
    <row r="395" spans="6:6" ht="13">
      <c r="F395" s="88"/>
    </row>
    <row r="396" spans="6:6" ht="13">
      <c r="F396" s="88"/>
    </row>
    <row r="397" spans="6:6" ht="13">
      <c r="F397" s="88"/>
    </row>
    <row r="398" spans="6:6" ht="13">
      <c r="F398" s="88"/>
    </row>
    <row r="399" spans="6:6" ht="13">
      <c r="F399" s="88"/>
    </row>
    <row r="400" spans="6:6" ht="13">
      <c r="F400" s="88"/>
    </row>
    <row r="401" spans="6:6" ht="13">
      <c r="F401" s="88"/>
    </row>
    <row r="402" spans="6:6" ht="13">
      <c r="F402" s="88"/>
    </row>
    <row r="403" spans="6:6" ht="13">
      <c r="F403" s="88"/>
    </row>
    <row r="404" spans="6:6" ht="13">
      <c r="F404" s="88"/>
    </row>
    <row r="405" spans="6:6" ht="13">
      <c r="F405" s="88"/>
    </row>
    <row r="406" spans="6:6" ht="13">
      <c r="F406" s="88"/>
    </row>
    <row r="407" spans="6:6" ht="13">
      <c r="F407" s="88"/>
    </row>
    <row r="408" spans="6:6" ht="13">
      <c r="F408" s="88"/>
    </row>
    <row r="409" spans="6:6" ht="13">
      <c r="F409" s="88"/>
    </row>
    <row r="410" spans="6:6" ht="13">
      <c r="F410" s="88"/>
    </row>
    <row r="411" spans="6:6" ht="13">
      <c r="F411" s="88"/>
    </row>
    <row r="412" spans="6:6" ht="13">
      <c r="F412" s="88"/>
    </row>
    <row r="413" spans="6:6" ht="13">
      <c r="F413" s="88"/>
    </row>
    <row r="414" spans="6:6" ht="13">
      <c r="F414" s="88"/>
    </row>
    <row r="415" spans="6:6" ht="13">
      <c r="F415" s="88"/>
    </row>
    <row r="416" spans="6:6" ht="13">
      <c r="F416" s="88"/>
    </row>
    <row r="417" spans="6:6" ht="13">
      <c r="F417" s="88"/>
    </row>
    <row r="418" spans="6:6" ht="13">
      <c r="F418" s="88"/>
    </row>
    <row r="419" spans="6:6" ht="13">
      <c r="F419" s="88"/>
    </row>
    <row r="420" spans="6:6" ht="13">
      <c r="F420" s="88"/>
    </row>
    <row r="421" spans="6:6" ht="13">
      <c r="F421" s="88"/>
    </row>
    <row r="422" spans="6:6" ht="13">
      <c r="F422" s="88"/>
    </row>
    <row r="423" spans="6:6" ht="13">
      <c r="F423" s="88"/>
    </row>
    <row r="424" spans="6:6" ht="13">
      <c r="F424" s="88"/>
    </row>
    <row r="425" spans="6:6" ht="13">
      <c r="F425" s="88"/>
    </row>
    <row r="426" spans="6:6" ht="13">
      <c r="F426" s="88"/>
    </row>
    <row r="427" spans="6:6" ht="13">
      <c r="F427" s="88"/>
    </row>
    <row r="428" spans="6:6" ht="13">
      <c r="F428" s="88"/>
    </row>
    <row r="429" spans="6:6" ht="13">
      <c r="F429" s="88"/>
    </row>
    <row r="430" spans="6:6" ht="13">
      <c r="F430" s="88"/>
    </row>
    <row r="431" spans="6:6" ht="13">
      <c r="F431" s="88"/>
    </row>
    <row r="432" spans="6:6" ht="13">
      <c r="F432" s="88"/>
    </row>
    <row r="433" spans="6:6" ht="13">
      <c r="F433" s="88"/>
    </row>
    <row r="434" spans="6:6" ht="13">
      <c r="F434" s="88"/>
    </row>
    <row r="435" spans="6:6" ht="13">
      <c r="F435" s="88"/>
    </row>
    <row r="436" spans="6:6" ht="13">
      <c r="F436" s="88"/>
    </row>
    <row r="437" spans="6:6" ht="13">
      <c r="F437" s="88"/>
    </row>
    <row r="438" spans="6:6" ht="13">
      <c r="F438" s="88"/>
    </row>
    <row r="439" spans="6:6" ht="13">
      <c r="F439" s="88"/>
    </row>
    <row r="440" spans="6:6" ht="13">
      <c r="F440" s="88"/>
    </row>
    <row r="441" spans="6:6" ht="13">
      <c r="F441" s="88"/>
    </row>
    <row r="442" spans="6:6" ht="13">
      <c r="F442" s="88"/>
    </row>
    <row r="443" spans="6:6" ht="13">
      <c r="F443" s="88"/>
    </row>
    <row r="444" spans="6:6" ht="13">
      <c r="F444" s="88"/>
    </row>
    <row r="445" spans="6:6" ht="13">
      <c r="F445" s="88"/>
    </row>
    <row r="446" spans="6:6" ht="13">
      <c r="F446" s="88"/>
    </row>
    <row r="447" spans="6:6" ht="13">
      <c r="F447" s="88"/>
    </row>
    <row r="448" spans="6:6" ht="13">
      <c r="F448" s="88"/>
    </row>
    <row r="449" spans="6:6" ht="13">
      <c r="F449" s="88"/>
    </row>
    <row r="450" spans="6:6" ht="13">
      <c r="F450" s="88"/>
    </row>
    <row r="451" spans="6:6" ht="13">
      <c r="F451" s="88"/>
    </row>
    <row r="452" spans="6:6" ht="13">
      <c r="F452" s="88"/>
    </row>
    <row r="453" spans="6:6" ht="13">
      <c r="F453" s="88"/>
    </row>
    <row r="454" spans="6:6" ht="13">
      <c r="F454" s="88"/>
    </row>
    <row r="455" spans="6:6" ht="13">
      <c r="F455" s="88"/>
    </row>
    <row r="456" spans="6:6" ht="13">
      <c r="F456" s="88"/>
    </row>
    <row r="457" spans="6:6" ht="13">
      <c r="F457" s="88"/>
    </row>
    <row r="458" spans="6:6" ht="13">
      <c r="F458" s="88"/>
    </row>
    <row r="459" spans="6:6" ht="13">
      <c r="F459" s="88"/>
    </row>
    <row r="460" spans="6:6" ht="13">
      <c r="F460" s="88"/>
    </row>
    <row r="461" spans="6:6" ht="13">
      <c r="F461" s="88"/>
    </row>
    <row r="462" spans="6:6" ht="13">
      <c r="F462" s="88"/>
    </row>
    <row r="463" spans="6:6" ht="13">
      <c r="F463" s="88"/>
    </row>
    <row r="464" spans="6:6" ht="13">
      <c r="F464" s="88"/>
    </row>
    <row r="465" spans="6:6" ht="13">
      <c r="F465" s="88"/>
    </row>
    <row r="466" spans="6:6" ht="13">
      <c r="F466" s="88"/>
    </row>
    <row r="467" spans="6:6" ht="13">
      <c r="F467" s="88"/>
    </row>
    <row r="468" spans="6:6" ht="13">
      <c r="F468" s="88"/>
    </row>
    <row r="469" spans="6:6" ht="13">
      <c r="F469" s="88"/>
    </row>
    <row r="470" spans="6:6" ht="13">
      <c r="F470" s="88"/>
    </row>
    <row r="471" spans="6:6" ht="13">
      <c r="F471" s="88"/>
    </row>
    <row r="472" spans="6:6" ht="13">
      <c r="F472" s="88"/>
    </row>
    <row r="473" spans="6:6" ht="13">
      <c r="F473" s="88"/>
    </row>
    <row r="474" spans="6:6" ht="13">
      <c r="F474" s="88"/>
    </row>
    <row r="475" spans="6:6" ht="13">
      <c r="F475" s="88"/>
    </row>
    <row r="476" spans="6:6" ht="13">
      <c r="F476" s="88"/>
    </row>
    <row r="477" spans="6:6" ht="13">
      <c r="F477" s="88"/>
    </row>
    <row r="478" spans="6:6" ht="13">
      <c r="F478" s="88"/>
    </row>
    <row r="479" spans="6:6" ht="13">
      <c r="F479" s="88"/>
    </row>
    <row r="480" spans="6:6" ht="13">
      <c r="F480" s="88"/>
    </row>
    <row r="481" spans="6:6" ht="13">
      <c r="F481" s="88"/>
    </row>
    <row r="482" spans="6:6" ht="13">
      <c r="F482" s="88"/>
    </row>
    <row r="483" spans="6:6" ht="13">
      <c r="F483" s="88"/>
    </row>
    <row r="484" spans="6:6" ht="13">
      <c r="F484" s="88"/>
    </row>
    <row r="485" spans="6:6" ht="13">
      <c r="F485" s="88"/>
    </row>
    <row r="486" spans="6:6" ht="13">
      <c r="F486" s="88"/>
    </row>
    <row r="487" spans="6:6" ht="13">
      <c r="F487" s="88"/>
    </row>
    <row r="488" spans="6:6" ht="13">
      <c r="F488" s="88"/>
    </row>
    <row r="489" spans="6:6" ht="13">
      <c r="F489" s="88"/>
    </row>
    <row r="490" spans="6:6" ht="13">
      <c r="F490" s="88"/>
    </row>
    <row r="491" spans="6:6" ht="13">
      <c r="F491" s="88"/>
    </row>
    <row r="492" spans="6:6" ht="13">
      <c r="F492" s="88"/>
    </row>
    <row r="493" spans="6:6" ht="13">
      <c r="F493" s="88"/>
    </row>
    <row r="494" spans="6:6" ht="13">
      <c r="F494" s="88"/>
    </row>
    <row r="495" spans="6:6" ht="13">
      <c r="F495" s="88"/>
    </row>
    <row r="496" spans="6:6" ht="13">
      <c r="F496" s="88"/>
    </row>
    <row r="497" spans="6:6" ht="13">
      <c r="F497" s="88"/>
    </row>
    <row r="498" spans="6:6" ht="13">
      <c r="F498" s="88"/>
    </row>
    <row r="499" spans="6:6" ht="13">
      <c r="F499" s="88"/>
    </row>
    <row r="500" spans="6:6" ht="13">
      <c r="F500" s="88"/>
    </row>
    <row r="501" spans="6:6" ht="13">
      <c r="F501" s="88"/>
    </row>
    <row r="502" spans="6:6" ht="13">
      <c r="F502" s="88"/>
    </row>
    <row r="503" spans="6:6" ht="13">
      <c r="F503" s="88"/>
    </row>
    <row r="504" spans="6:6" ht="13">
      <c r="F504" s="88"/>
    </row>
    <row r="505" spans="6:6" ht="13">
      <c r="F505" s="88"/>
    </row>
    <row r="506" spans="6:6" ht="13">
      <c r="F506" s="88"/>
    </row>
    <row r="507" spans="6:6" ht="13">
      <c r="F507" s="88"/>
    </row>
    <row r="508" spans="6:6" ht="13">
      <c r="F508" s="88"/>
    </row>
    <row r="509" spans="6:6" ht="13">
      <c r="F509" s="88"/>
    </row>
    <row r="510" spans="6:6" ht="13">
      <c r="F510" s="88"/>
    </row>
    <row r="511" spans="6:6" ht="13">
      <c r="F511" s="88"/>
    </row>
    <row r="512" spans="6:6" ht="13">
      <c r="F512" s="88"/>
    </row>
    <row r="513" spans="6:6" ht="13">
      <c r="F513" s="88"/>
    </row>
    <row r="514" spans="6:6" ht="13">
      <c r="F514" s="88"/>
    </row>
    <row r="515" spans="6:6" ht="13">
      <c r="F515" s="88"/>
    </row>
    <row r="516" spans="6:6" ht="13">
      <c r="F516" s="88"/>
    </row>
    <row r="517" spans="6:6" ht="13">
      <c r="F517" s="88"/>
    </row>
    <row r="518" spans="6:6" ht="13">
      <c r="F518" s="88"/>
    </row>
    <row r="519" spans="6:6" ht="13">
      <c r="F519" s="88"/>
    </row>
    <row r="520" spans="6:6" ht="13">
      <c r="F520" s="88"/>
    </row>
    <row r="521" spans="6:6" ht="13">
      <c r="F521" s="88"/>
    </row>
    <row r="522" spans="6:6" ht="13">
      <c r="F522" s="88"/>
    </row>
    <row r="523" spans="6:6" ht="13">
      <c r="F523" s="88"/>
    </row>
    <row r="524" spans="6:6" ht="13">
      <c r="F524" s="88"/>
    </row>
    <row r="525" spans="6:6" ht="13">
      <c r="F525" s="88"/>
    </row>
    <row r="526" spans="6:6" ht="13">
      <c r="F526" s="88"/>
    </row>
    <row r="527" spans="6:6" ht="13">
      <c r="F527" s="88"/>
    </row>
    <row r="528" spans="6:6" ht="13">
      <c r="F528" s="88"/>
    </row>
    <row r="529" spans="6:6" ht="13">
      <c r="F529" s="88"/>
    </row>
    <row r="530" spans="6:6" ht="13">
      <c r="F530" s="88"/>
    </row>
    <row r="531" spans="6:6" ht="13">
      <c r="F531" s="88"/>
    </row>
    <row r="532" spans="6:6" ht="13">
      <c r="F532" s="88"/>
    </row>
    <row r="533" spans="6:6" ht="13">
      <c r="F533" s="88"/>
    </row>
    <row r="534" spans="6:6" ht="13">
      <c r="F534" s="88"/>
    </row>
    <row r="535" spans="6:6" ht="13">
      <c r="F535" s="88"/>
    </row>
    <row r="536" spans="6:6" ht="13">
      <c r="F536" s="88"/>
    </row>
    <row r="537" spans="6:6" ht="13">
      <c r="F537" s="88"/>
    </row>
    <row r="538" spans="6:6" ht="13">
      <c r="F538" s="88"/>
    </row>
    <row r="539" spans="6:6" ht="13">
      <c r="F539" s="88"/>
    </row>
    <row r="540" spans="6:6" ht="13">
      <c r="F540" s="88"/>
    </row>
    <row r="541" spans="6:6" ht="13">
      <c r="F541" s="88"/>
    </row>
    <row r="542" spans="6:6" ht="13">
      <c r="F542" s="88"/>
    </row>
    <row r="543" spans="6:6" ht="13">
      <c r="F543" s="88"/>
    </row>
    <row r="544" spans="6:6" ht="13">
      <c r="F544" s="88"/>
    </row>
    <row r="545" spans="6:6" ht="13">
      <c r="F545" s="88"/>
    </row>
    <row r="546" spans="6:6" ht="13">
      <c r="F546" s="88"/>
    </row>
    <row r="547" spans="6:6" ht="13">
      <c r="F547" s="88"/>
    </row>
    <row r="548" spans="6:6" ht="13">
      <c r="F548" s="88"/>
    </row>
    <row r="549" spans="6:6" ht="13">
      <c r="F549" s="88"/>
    </row>
    <row r="550" spans="6:6" ht="13">
      <c r="F550" s="88"/>
    </row>
    <row r="551" spans="6:6" ht="13">
      <c r="F551" s="88"/>
    </row>
    <row r="552" spans="6:6" ht="13">
      <c r="F552" s="88"/>
    </row>
    <row r="553" spans="6:6" ht="13">
      <c r="F553" s="88"/>
    </row>
    <row r="554" spans="6:6" ht="13">
      <c r="F554" s="88"/>
    </row>
    <row r="555" spans="6:6" ht="13">
      <c r="F555" s="88"/>
    </row>
    <row r="556" spans="6:6" ht="13">
      <c r="F556" s="88"/>
    </row>
    <row r="557" spans="6:6" ht="13">
      <c r="F557" s="88"/>
    </row>
    <row r="558" spans="6:6" ht="13">
      <c r="F558" s="88"/>
    </row>
    <row r="559" spans="6:6" ht="13">
      <c r="F559" s="88"/>
    </row>
    <row r="560" spans="6:6" ht="13">
      <c r="F560" s="88"/>
    </row>
    <row r="561" spans="6:6" ht="13">
      <c r="F561" s="88"/>
    </row>
    <row r="562" spans="6:6" ht="13">
      <c r="F562" s="88"/>
    </row>
    <row r="563" spans="6:6" ht="13">
      <c r="F563" s="88"/>
    </row>
    <row r="564" spans="6:6" ht="13">
      <c r="F564" s="88"/>
    </row>
    <row r="565" spans="6:6" ht="13">
      <c r="F565" s="88"/>
    </row>
    <row r="566" spans="6:6" ht="13">
      <c r="F566" s="88"/>
    </row>
    <row r="567" spans="6:6" ht="13">
      <c r="F567" s="88"/>
    </row>
    <row r="568" spans="6:6" ht="13">
      <c r="F568" s="88"/>
    </row>
    <row r="569" spans="6:6" ht="13">
      <c r="F569" s="88"/>
    </row>
    <row r="570" spans="6:6" ht="13">
      <c r="F570" s="88"/>
    </row>
    <row r="571" spans="6:6" ht="13">
      <c r="F571" s="88"/>
    </row>
    <row r="572" spans="6:6" ht="13">
      <c r="F572" s="88"/>
    </row>
    <row r="573" spans="6:6" ht="13">
      <c r="F573" s="88"/>
    </row>
    <row r="574" spans="6:6" ht="13">
      <c r="F574" s="88"/>
    </row>
    <row r="575" spans="6:6" ht="13">
      <c r="F575" s="88"/>
    </row>
    <row r="576" spans="6:6" ht="13">
      <c r="F576" s="88"/>
    </row>
    <row r="577" spans="6:6" ht="13">
      <c r="F577" s="88"/>
    </row>
    <row r="578" spans="6:6" ht="13">
      <c r="F578" s="88"/>
    </row>
    <row r="579" spans="6:6" ht="13">
      <c r="F579" s="88"/>
    </row>
    <row r="580" spans="6:6" ht="13">
      <c r="F580" s="88"/>
    </row>
    <row r="581" spans="6:6" ht="13">
      <c r="F581" s="88"/>
    </row>
    <row r="582" spans="6:6" ht="13">
      <c r="F582" s="88"/>
    </row>
    <row r="583" spans="6:6" ht="13">
      <c r="F583" s="88"/>
    </row>
    <row r="584" spans="6:6" ht="13">
      <c r="F584" s="88"/>
    </row>
    <row r="585" spans="6:6" ht="13">
      <c r="F585" s="88"/>
    </row>
    <row r="586" spans="6:6" ht="13">
      <c r="F586" s="88"/>
    </row>
    <row r="587" spans="6:6" ht="13">
      <c r="F587" s="88"/>
    </row>
    <row r="588" spans="6:6" ht="13">
      <c r="F588" s="88"/>
    </row>
    <row r="589" spans="6:6" ht="13">
      <c r="F589" s="88"/>
    </row>
    <row r="590" spans="6:6" ht="13">
      <c r="F590" s="88"/>
    </row>
    <row r="591" spans="6:6" ht="13">
      <c r="F591" s="88"/>
    </row>
    <row r="592" spans="6:6" ht="13">
      <c r="F592" s="88"/>
    </row>
    <row r="593" spans="6:6" ht="13">
      <c r="F593" s="88"/>
    </row>
    <row r="594" spans="6:6" ht="13">
      <c r="F594" s="88"/>
    </row>
    <row r="595" spans="6:6" ht="13">
      <c r="F595" s="88"/>
    </row>
    <row r="596" spans="6:6" ht="13">
      <c r="F596" s="88"/>
    </row>
    <row r="597" spans="6:6" ht="13">
      <c r="F597" s="88"/>
    </row>
    <row r="598" spans="6:6" ht="13">
      <c r="F598" s="88"/>
    </row>
    <row r="599" spans="6:6" ht="13">
      <c r="F599" s="88"/>
    </row>
    <row r="600" spans="6:6" ht="13">
      <c r="F600" s="88"/>
    </row>
    <row r="601" spans="6:6" ht="13">
      <c r="F601" s="88"/>
    </row>
    <row r="602" spans="6:6" ht="13">
      <c r="F602" s="88"/>
    </row>
    <row r="603" spans="6:6" ht="13">
      <c r="F603" s="88"/>
    </row>
    <row r="604" spans="6:6" ht="13">
      <c r="F604" s="88"/>
    </row>
    <row r="605" spans="6:6" ht="13">
      <c r="F605" s="88"/>
    </row>
    <row r="606" spans="6:6" ht="13">
      <c r="F606" s="88"/>
    </row>
    <row r="607" spans="6:6" ht="13">
      <c r="F607" s="88"/>
    </row>
    <row r="608" spans="6:6" ht="13">
      <c r="F608" s="88"/>
    </row>
    <row r="609" spans="6:6" ht="13">
      <c r="F609" s="88"/>
    </row>
    <row r="610" spans="6:6" ht="13">
      <c r="F610" s="88"/>
    </row>
    <row r="611" spans="6:6" ht="13">
      <c r="F611" s="88"/>
    </row>
    <row r="612" spans="6:6" ht="13">
      <c r="F612" s="88"/>
    </row>
    <row r="613" spans="6:6" ht="13">
      <c r="F613" s="88"/>
    </row>
    <row r="614" spans="6:6" ht="13">
      <c r="F614" s="88"/>
    </row>
    <row r="615" spans="6:6" ht="13">
      <c r="F615" s="88"/>
    </row>
    <row r="616" spans="6:6" ht="13">
      <c r="F616" s="88"/>
    </row>
    <row r="617" spans="6:6" ht="13">
      <c r="F617" s="88"/>
    </row>
    <row r="618" spans="6:6" ht="13">
      <c r="F618" s="88"/>
    </row>
    <row r="619" spans="6:6" ht="13">
      <c r="F619" s="88"/>
    </row>
    <row r="620" spans="6:6" ht="13">
      <c r="F620" s="88"/>
    </row>
    <row r="621" spans="6:6" ht="13">
      <c r="F621" s="88"/>
    </row>
    <row r="622" spans="6:6" ht="13">
      <c r="F622" s="88"/>
    </row>
    <row r="623" spans="6:6" ht="13">
      <c r="F623" s="88"/>
    </row>
    <row r="624" spans="6:6" ht="13">
      <c r="F624" s="88"/>
    </row>
    <row r="625" spans="6:6" ht="13">
      <c r="F625" s="88"/>
    </row>
    <row r="626" spans="6:6" ht="13">
      <c r="F626" s="88"/>
    </row>
    <row r="627" spans="6:6" ht="13">
      <c r="F627" s="88"/>
    </row>
    <row r="628" spans="6:6" ht="13">
      <c r="F628" s="88"/>
    </row>
    <row r="629" spans="6:6" ht="13">
      <c r="F629" s="88"/>
    </row>
    <row r="630" spans="6:6" ht="13">
      <c r="F630" s="88"/>
    </row>
    <row r="631" spans="6:6" ht="13">
      <c r="F631" s="88"/>
    </row>
    <row r="632" spans="6:6" ht="13">
      <c r="F632" s="88"/>
    </row>
    <row r="633" spans="6:6" ht="13">
      <c r="F633" s="88"/>
    </row>
    <row r="634" spans="6:6" ht="13">
      <c r="F634" s="88"/>
    </row>
    <row r="635" spans="6:6" ht="13">
      <c r="F635" s="88"/>
    </row>
    <row r="636" spans="6:6" ht="13">
      <c r="F636" s="88"/>
    </row>
    <row r="637" spans="6:6" ht="13">
      <c r="F637" s="88"/>
    </row>
    <row r="638" spans="6:6" ht="13">
      <c r="F638" s="88"/>
    </row>
    <row r="639" spans="6:6" ht="13">
      <c r="F639" s="88"/>
    </row>
    <row r="640" spans="6:6" ht="13">
      <c r="F640" s="88"/>
    </row>
    <row r="641" spans="6:6" ht="13">
      <c r="F641" s="88"/>
    </row>
    <row r="642" spans="6:6" ht="13">
      <c r="F642" s="88"/>
    </row>
    <row r="643" spans="6:6" ht="13">
      <c r="F643" s="88"/>
    </row>
    <row r="644" spans="6:6" ht="13">
      <c r="F644" s="88"/>
    </row>
    <row r="645" spans="6:6" ht="13">
      <c r="F645" s="88"/>
    </row>
    <row r="646" spans="6:6" ht="13">
      <c r="F646" s="88"/>
    </row>
    <row r="647" spans="6:6" ht="13">
      <c r="F647" s="88"/>
    </row>
    <row r="648" spans="6:6" ht="13">
      <c r="F648" s="88"/>
    </row>
    <row r="649" spans="6:6" ht="13">
      <c r="F649" s="88"/>
    </row>
    <row r="650" spans="6:6" ht="13">
      <c r="F650" s="88"/>
    </row>
    <row r="651" spans="6:6" ht="13">
      <c r="F651" s="88"/>
    </row>
    <row r="652" spans="6:6" ht="13">
      <c r="F652" s="88"/>
    </row>
    <row r="653" spans="6:6" ht="13">
      <c r="F653" s="88"/>
    </row>
    <row r="654" spans="6:6" ht="13">
      <c r="F654" s="88"/>
    </row>
    <row r="655" spans="6:6" ht="13">
      <c r="F655" s="88"/>
    </row>
    <row r="656" spans="6:6" ht="13">
      <c r="F656" s="88"/>
    </row>
    <row r="657" spans="6:6" ht="13">
      <c r="F657" s="88"/>
    </row>
    <row r="658" spans="6:6" ht="13">
      <c r="F658" s="88"/>
    </row>
    <row r="659" spans="6:6" ht="13">
      <c r="F659" s="88"/>
    </row>
    <row r="660" spans="6:6" ht="13">
      <c r="F660" s="88"/>
    </row>
    <row r="661" spans="6:6" ht="13">
      <c r="F661" s="88"/>
    </row>
    <row r="662" spans="6:6" ht="13">
      <c r="F662" s="88"/>
    </row>
    <row r="663" spans="6:6" ht="13">
      <c r="F663" s="88"/>
    </row>
    <row r="664" spans="6:6" ht="13">
      <c r="F664" s="88"/>
    </row>
    <row r="665" spans="6:6" ht="13">
      <c r="F665" s="88"/>
    </row>
    <row r="666" spans="6:6" ht="13">
      <c r="F666" s="88"/>
    </row>
    <row r="667" spans="6:6" ht="13">
      <c r="F667" s="88"/>
    </row>
    <row r="668" spans="6:6" ht="13">
      <c r="F668" s="88"/>
    </row>
    <row r="669" spans="6:6" ht="13">
      <c r="F669" s="88"/>
    </row>
    <row r="670" spans="6:6" ht="13">
      <c r="F670" s="88"/>
    </row>
    <row r="671" spans="6:6" ht="13">
      <c r="F671" s="88"/>
    </row>
    <row r="672" spans="6:6" ht="13">
      <c r="F672" s="88"/>
    </row>
    <row r="673" spans="6:6" ht="13">
      <c r="F673" s="88"/>
    </row>
    <row r="674" spans="6:6" ht="13">
      <c r="F674" s="88"/>
    </row>
    <row r="675" spans="6:6" ht="13">
      <c r="F675" s="88"/>
    </row>
    <row r="676" spans="6:6" ht="13">
      <c r="F676" s="88"/>
    </row>
    <row r="677" spans="6:6" ht="13">
      <c r="F677" s="88"/>
    </row>
    <row r="678" spans="6:6" ht="13">
      <c r="F678" s="88"/>
    </row>
    <row r="679" spans="6:6" ht="13">
      <c r="F679" s="88"/>
    </row>
    <row r="680" spans="6:6" ht="13">
      <c r="F680" s="88"/>
    </row>
    <row r="681" spans="6:6" ht="13">
      <c r="F681" s="88"/>
    </row>
    <row r="682" spans="6:6" ht="13">
      <c r="F682" s="88"/>
    </row>
    <row r="683" spans="6:6" ht="13">
      <c r="F683" s="88"/>
    </row>
    <row r="684" spans="6:6" ht="13">
      <c r="F684" s="88"/>
    </row>
    <row r="685" spans="6:6" ht="13">
      <c r="F685" s="88"/>
    </row>
    <row r="686" spans="6:6" ht="13">
      <c r="F686" s="88"/>
    </row>
    <row r="687" spans="6:6" ht="13">
      <c r="F687" s="88"/>
    </row>
    <row r="688" spans="6:6" ht="13">
      <c r="F688" s="88"/>
    </row>
    <row r="689" spans="6:6" ht="13">
      <c r="F689" s="88"/>
    </row>
    <row r="690" spans="6:6" ht="13">
      <c r="F690" s="88"/>
    </row>
    <row r="691" spans="6:6" ht="13">
      <c r="F691" s="88"/>
    </row>
    <row r="692" spans="6:6" ht="13">
      <c r="F692" s="88"/>
    </row>
    <row r="693" spans="6:6" ht="13">
      <c r="F693" s="88"/>
    </row>
    <row r="694" spans="6:6" ht="13">
      <c r="F694" s="88"/>
    </row>
    <row r="695" spans="6:6" ht="13">
      <c r="F695" s="88"/>
    </row>
    <row r="696" spans="6:6" ht="13">
      <c r="F696" s="88"/>
    </row>
    <row r="697" spans="6:6" ht="13">
      <c r="F697" s="88"/>
    </row>
    <row r="698" spans="6:6" ht="13">
      <c r="F698" s="88"/>
    </row>
    <row r="699" spans="6:6" ht="13">
      <c r="F699" s="88"/>
    </row>
    <row r="700" spans="6:6" ht="13">
      <c r="F700" s="88"/>
    </row>
    <row r="701" spans="6:6" ht="13">
      <c r="F701" s="88"/>
    </row>
    <row r="702" spans="6:6" ht="13">
      <c r="F702" s="88"/>
    </row>
    <row r="703" spans="6:6" ht="13">
      <c r="F703" s="88"/>
    </row>
    <row r="704" spans="6:6" ht="13">
      <c r="F704" s="88"/>
    </row>
    <row r="705" spans="6:6" ht="13">
      <c r="F705" s="88"/>
    </row>
    <row r="706" spans="6:6" ht="13">
      <c r="F706" s="88"/>
    </row>
    <row r="707" spans="6:6" ht="13">
      <c r="F707" s="88"/>
    </row>
    <row r="708" spans="6:6" ht="13">
      <c r="F708" s="88"/>
    </row>
    <row r="709" spans="6:6" ht="13">
      <c r="F709" s="88"/>
    </row>
    <row r="710" spans="6:6" ht="13">
      <c r="F710" s="88"/>
    </row>
    <row r="711" spans="6:6" ht="13">
      <c r="F711" s="88"/>
    </row>
    <row r="712" spans="6:6" ht="13">
      <c r="F712" s="88"/>
    </row>
    <row r="713" spans="6:6" ht="13">
      <c r="F713" s="88"/>
    </row>
    <row r="714" spans="6:6" ht="13">
      <c r="F714" s="88"/>
    </row>
    <row r="715" spans="6:6" ht="13">
      <c r="F715" s="88"/>
    </row>
    <row r="716" spans="6:6" ht="13">
      <c r="F716" s="88"/>
    </row>
    <row r="717" spans="6:6" ht="13">
      <c r="F717" s="88"/>
    </row>
    <row r="718" spans="6:6" ht="13">
      <c r="F718" s="88"/>
    </row>
    <row r="719" spans="6:6" ht="13">
      <c r="F719" s="88"/>
    </row>
    <row r="720" spans="6:6" ht="13">
      <c r="F720" s="88"/>
    </row>
    <row r="721" spans="6:6" ht="13">
      <c r="F721" s="88"/>
    </row>
    <row r="722" spans="6:6" ht="13">
      <c r="F722" s="88"/>
    </row>
    <row r="723" spans="6:6" ht="13">
      <c r="F723" s="88"/>
    </row>
    <row r="724" spans="6:6" ht="13">
      <c r="F724" s="88"/>
    </row>
    <row r="725" spans="6:6" ht="13">
      <c r="F725" s="88"/>
    </row>
    <row r="726" spans="6:6" ht="13">
      <c r="F726" s="88"/>
    </row>
    <row r="727" spans="6:6" ht="13">
      <c r="F727" s="88"/>
    </row>
    <row r="728" spans="6:6" ht="13">
      <c r="F728" s="88"/>
    </row>
    <row r="729" spans="6:6" ht="13">
      <c r="F729" s="88"/>
    </row>
    <row r="730" spans="6:6" ht="13">
      <c r="F730" s="88"/>
    </row>
    <row r="731" spans="6:6" ht="13">
      <c r="F731" s="88"/>
    </row>
    <row r="732" spans="6:6" ht="13">
      <c r="F732" s="88"/>
    </row>
    <row r="733" spans="6:6" ht="13">
      <c r="F733" s="88"/>
    </row>
    <row r="734" spans="6:6" ht="13">
      <c r="F734" s="88"/>
    </row>
    <row r="735" spans="6:6" ht="13">
      <c r="F735" s="88"/>
    </row>
    <row r="736" spans="6:6" ht="13">
      <c r="F736" s="88"/>
    </row>
    <row r="737" spans="6:6" ht="13">
      <c r="F737" s="88"/>
    </row>
    <row r="738" spans="6:6" ht="13">
      <c r="F738" s="88"/>
    </row>
    <row r="739" spans="6:6" ht="13">
      <c r="F739" s="88"/>
    </row>
    <row r="740" spans="6:6" ht="13">
      <c r="F740" s="88"/>
    </row>
    <row r="741" spans="6:6" ht="13">
      <c r="F741" s="88"/>
    </row>
    <row r="742" spans="6:6" ht="13">
      <c r="F742" s="88"/>
    </row>
    <row r="743" spans="6:6" ht="13">
      <c r="F743" s="88"/>
    </row>
    <row r="744" spans="6:6" ht="13">
      <c r="F744" s="88"/>
    </row>
    <row r="745" spans="6:6" ht="13">
      <c r="F745" s="88"/>
    </row>
    <row r="746" spans="6:6" ht="13">
      <c r="F746" s="88"/>
    </row>
    <row r="747" spans="6:6" ht="13">
      <c r="F747" s="88"/>
    </row>
    <row r="748" spans="6:6" ht="13">
      <c r="F748" s="88"/>
    </row>
    <row r="749" spans="6:6" ht="13">
      <c r="F749" s="88"/>
    </row>
    <row r="750" spans="6:6" ht="13">
      <c r="F750" s="88"/>
    </row>
    <row r="751" spans="6:6" ht="13">
      <c r="F751" s="88"/>
    </row>
    <row r="752" spans="6:6" ht="13">
      <c r="F752" s="88"/>
    </row>
    <row r="753" spans="6:6" ht="13">
      <c r="F753" s="88"/>
    </row>
    <row r="754" spans="6:6" ht="13">
      <c r="F754" s="88"/>
    </row>
    <row r="755" spans="6:6" ht="13">
      <c r="F755" s="88"/>
    </row>
    <row r="756" spans="6:6" ht="13">
      <c r="F756" s="88"/>
    </row>
    <row r="757" spans="6:6" ht="13">
      <c r="F757" s="88"/>
    </row>
    <row r="758" spans="6:6" ht="13">
      <c r="F758" s="88"/>
    </row>
    <row r="759" spans="6:6" ht="13">
      <c r="F759" s="88"/>
    </row>
    <row r="760" spans="6:6" ht="13">
      <c r="F760" s="88"/>
    </row>
    <row r="761" spans="6:6" ht="13">
      <c r="F761" s="88"/>
    </row>
    <row r="762" spans="6:6" ht="13">
      <c r="F762" s="88"/>
    </row>
    <row r="763" spans="6:6" ht="13">
      <c r="F763" s="88"/>
    </row>
    <row r="764" spans="6:6" ht="13">
      <c r="F764" s="88"/>
    </row>
    <row r="765" spans="6:6" ht="13">
      <c r="F765" s="88"/>
    </row>
    <row r="766" spans="6:6" ht="13">
      <c r="F766" s="88"/>
    </row>
    <row r="767" spans="6:6" ht="13">
      <c r="F767" s="88"/>
    </row>
    <row r="768" spans="6:6" ht="13">
      <c r="F768" s="88"/>
    </row>
    <row r="769" spans="6:6" ht="13">
      <c r="F769" s="88"/>
    </row>
    <row r="770" spans="6:6" ht="13">
      <c r="F770" s="88"/>
    </row>
    <row r="771" spans="6:6" ht="13">
      <c r="F771" s="88"/>
    </row>
    <row r="772" spans="6:6" ht="13">
      <c r="F772" s="88"/>
    </row>
    <row r="773" spans="6:6" ht="13">
      <c r="F773" s="88"/>
    </row>
    <row r="774" spans="6:6" ht="13">
      <c r="F774" s="88"/>
    </row>
    <row r="775" spans="6:6" ht="13">
      <c r="F775" s="88"/>
    </row>
    <row r="776" spans="6:6" ht="13">
      <c r="F776" s="88"/>
    </row>
    <row r="777" spans="6:6" ht="13">
      <c r="F777" s="88"/>
    </row>
    <row r="778" spans="6:6" ht="13">
      <c r="F778" s="88"/>
    </row>
    <row r="779" spans="6:6" ht="13">
      <c r="F779" s="88"/>
    </row>
    <row r="780" spans="6:6" ht="13">
      <c r="F780" s="88"/>
    </row>
    <row r="781" spans="6:6" ht="13">
      <c r="F781" s="88"/>
    </row>
    <row r="782" spans="6:6" ht="13">
      <c r="F782" s="88"/>
    </row>
    <row r="783" spans="6:6" ht="13">
      <c r="F783" s="88"/>
    </row>
    <row r="784" spans="6:6" ht="13">
      <c r="F784" s="88"/>
    </row>
    <row r="785" spans="6:6" ht="13">
      <c r="F785" s="88"/>
    </row>
    <row r="786" spans="6:6" ht="13">
      <c r="F786" s="88"/>
    </row>
    <row r="787" spans="6:6" ht="13">
      <c r="F787" s="88"/>
    </row>
    <row r="788" spans="6:6" ht="13">
      <c r="F788" s="88"/>
    </row>
    <row r="789" spans="6:6" ht="13">
      <c r="F789" s="88"/>
    </row>
    <row r="790" spans="6:6" ht="13">
      <c r="F790" s="88"/>
    </row>
    <row r="791" spans="6:6" ht="13">
      <c r="F791" s="88"/>
    </row>
    <row r="792" spans="6:6" ht="13">
      <c r="F792" s="88"/>
    </row>
    <row r="793" spans="6:6" ht="13">
      <c r="F793" s="88"/>
    </row>
    <row r="794" spans="6:6" ht="13">
      <c r="F794" s="88"/>
    </row>
    <row r="795" spans="6:6" ht="13">
      <c r="F795" s="88"/>
    </row>
    <row r="796" spans="6:6" ht="13">
      <c r="F796" s="88"/>
    </row>
    <row r="797" spans="6:6" ht="13">
      <c r="F797" s="88"/>
    </row>
    <row r="798" spans="6:6" ht="13">
      <c r="F798" s="88"/>
    </row>
    <row r="799" spans="6:6" ht="13">
      <c r="F799" s="88"/>
    </row>
    <row r="800" spans="6:6" ht="13">
      <c r="F800" s="88"/>
    </row>
    <row r="801" spans="6:6" ht="13">
      <c r="F801" s="88"/>
    </row>
    <row r="802" spans="6:6" ht="13">
      <c r="F802" s="88"/>
    </row>
    <row r="803" spans="6:6" ht="13">
      <c r="F803" s="88"/>
    </row>
    <row r="804" spans="6:6" ht="13">
      <c r="F804" s="88"/>
    </row>
    <row r="805" spans="6:6" ht="13">
      <c r="F805" s="88"/>
    </row>
    <row r="806" spans="6:6" ht="13">
      <c r="F806" s="88"/>
    </row>
    <row r="807" spans="6:6" ht="13">
      <c r="F807" s="88"/>
    </row>
    <row r="808" spans="6:6" ht="13">
      <c r="F808" s="88"/>
    </row>
    <row r="809" spans="6:6" ht="13">
      <c r="F809" s="88"/>
    </row>
    <row r="810" spans="6:6" ht="13">
      <c r="F810" s="88"/>
    </row>
    <row r="811" spans="6:6" ht="13">
      <c r="F811" s="88"/>
    </row>
    <row r="812" spans="6:6" ht="13">
      <c r="F812" s="88"/>
    </row>
    <row r="813" spans="6:6" ht="13">
      <c r="F813" s="88"/>
    </row>
    <row r="814" spans="6:6" ht="13">
      <c r="F814" s="88"/>
    </row>
    <row r="815" spans="6:6" ht="13">
      <c r="F815" s="88"/>
    </row>
    <row r="816" spans="6:6" ht="13">
      <c r="F816" s="88"/>
    </row>
    <row r="817" spans="6:6" ht="13">
      <c r="F817" s="88"/>
    </row>
    <row r="818" spans="6:6" ht="13">
      <c r="F818" s="88"/>
    </row>
    <row r="819" spans="6:6" ht="13">
      <c r="F819" s="88"/>
    </row>
    <row r="820" spans="6:6" ht="13">
      <c r="F820" s="88"/>
    </row>
    <row r="821" spans="6:6" ht="13">
      <c r="F821" s="88"/>
    </row>
    <row r="822" spans="6:6" ht="13">
      <c r="F822" s="88"/>
    </row>
    <row r="823" spans="6:6" ht="13">
      <c r="F823" s="88"/>
    </row>
    <row r="824" spans="6:6" ht="13">
      <c r="F824" s="88"/>
    </row>
    <row r="825" spans="6:6" ht="13">
      <c r="F825" s="88"/>
    </row>
    <row r="826" spans="6:6" ht="13">
      <c r="F826" s="88"/>
    </row>
    <row r="827" spans="6:6" ht="13">
      <c r="F827" s="88"/>
    </row>
    <row r="828" spans="6:6" ht="13">
      <c r="F828" s="88"/>
    </row>
    <row r="829" spans="6:6" ht="13">
      <c r="F829" s="88"/>
    </row>
    <row r="830" spans="6:6" ht="13">
      <c r="F830" s="88"/>
    </row>
    <row r="831" spans="6:6" ht="13">
      <c r="F831" s="88"/>
    </row>
    <row r="832" spans="6:6" ht="13">
      <c r="F832" s="88"/>
    </row>
    <row r="833" spans="6:6" ht="13">
      <c r="F833" s="88"/>
    </row>
    <row r="834" spans="6:6" ht="13">
      <c r="F834" s="88"/>
    </row>
    <row r="835" spans="6:6" ht="13">
      <c r="F835" s="88"/>
    </row>
    <row r="836" spans="6:6" ht="13">
      <c r="F836" s="88"/>
    </row>
    <row r="837" spans="6:6" ht="13">
      <c r="F837" s="88"/>
    </row>
    <row r="838" spans="6:6" ht="13">
      <c r="F838" s="88"/>
    </row>
    <row r="839" spans="6:6" ht="13">
      <c r="F839" s="88"/>
    </row>
    <row r="840" spans="6:6" ht="13">
      <c r="F840" s="88"/>
    </row>
    <row r="841" spans="6:6" ht="13">
      <c r="F841" s="88"/>
    </row>
    <row r="842" spans="6:6" ht="13">
      <c r="F842" s="88"/>
    </row>
    <row r="843" spans="6:6" ht="13">
      <c r="F843" s="88"/>
    </row>
    <row r="844" spans="6:6" ht="13">
      <c r="F844" s="88"/>
    </row>
    <row r="845" spans="6:6" ht="13">
      <c r="F845" s="88"/>
    </row>
    <row r="846" spans="6:6" ht="13">
      <c r="F846" s="88"/>
    </row>
    <row r="847" spans="6:6" ht="13">
      <c r="F847" s="88"/>
    </row>
    <row r="848" spans="6:6" ht="13">
      <c r="F848" s="88"/>
    </row>
    <row r="849" spans="6:6" ht="13">
      <c r="F849" s="88"/>
    </row>
    <row r="850" spans="6:6" ht="13">
      <c r="F850" s="88"/>
    </row>
    <row r="851" spans="6:6" ht="13">
      <c r="F851" s="88"/>
    </row>
    <row r="852" spans="6:6" ht="13">
      <c r="F852" s="88"/>
    </row>
    <row r="853" spans="6:6" ht="13">
      <c r="F853" s="88"/>
    </row>
    <row r="854" spans="6:6" ht="13">
      <c r="F854" s="88"/>
    </row>
    <row r="855" spans="6:6" ht="13">
      <c r="F855" s="88"/>
    </row>
    <row r="856" spans="6:6" ht="13">
      <c r="F856" s="88"/>
    </row>
    <row r="857" spans="6:6" ht="13">
      <c r="F857" s="88"/>
    </row>
    <row r="858" spans="6:6" ht="13">
      <c r="F858" s="88"/>
    </row>
    <row r="859" spans="6:6" ht="13">
      <c r="F859" s="88"/>
    </row>
    <row r="860" spans="6:6" ht="13">
      <c r="F860" s="88"/>
    </row>
    <row r="861" spans="6:6" ht="13">
      <c r="F861" s="88"/>
    </row>
    <row r="862" spans="6:6" ht="13">
      <c r="F862" s="88"/>
    </row>
    <row r="863" spans="6:6" ht="13">
      <c r="F863" s="88"/>
    </row>
    <row r="864" spans="6:6" ht="13">
      <c r="F864" s="88"/>
    </row>
    <row r="865" spans="6:6" ht="13">
      <c r="F865" s="88"/>
    </row>
    <row r="866" spans="6:6" ht="13">
      <c r="F866" s="88"/>
    </row>
    <row r="867" spans="6:6" ht="13">
      <c r="F867" s="88"/>
    </row>
    <row r="868" spans="6:6" ht="13">
      <c r="F868" s="88"/>
    </row>
    <row r="869" spans="6:6" ht="13">
      <c r="F869" s="88"/>
    </row>
    <row r="870" spans="6:6" ht="13">
      <c r="F870" s="88"/>
    </row>
    <row r="871" spans="6:6" ht="13">
      <c r="F871" s="88"/>
    </row>
    <row r="872" spans="6:6" ht="13">
      <c r="F872" s="88"/>
    </row>
    <row r="873" spans="6:6" ht="13">
      <c r="F873" s="88"/>
    </row>
    <row r="874" spans="6:6" ht="13">
      <c r="F874" s="88"/>
    </row>
    <row r="875" spans="6:6" ht="13">
      <c r="F875" s="88"/>
    </row>
    <row r="876" spans="6:6" ht="13">
      <c r="F876" s="88"/>
    </row>
    <row r="877" spans="6:6" ht="13">
      <c r="F877" s="88"/>
    </row>
    <row r="878" spans="6:6" ht="13">
      <c r="F878" s="88"/>
    </row>
    <row r="879" spans="6:6" ht="13">
      <c r="F879" s="88"/>
    </row>
    <row r="880" spans="6:6" ht="13">
      <c r="F880" s="88"/>
    </row>
    <row r="881" spans="6:6" ht="13">
      <c r="F881" s="88"/>
    </row>
    <row r="882" spans="6:6" ht="13">
      <c r="F882" s="88"/>
    </row>
    <row r="883" spans="6:6" ht="13">
      <c r="F883" s="88"/>
    </row>
    <row r="884" spans="6:6" ht="13">
      <c r="F884" s="88"/>
    </row>
    <row r="885" spans="6:6" ht="13">
      <c r="F885" s="88"/>
    </row>
    <row r="886" spans="6:6" ht="13">
      <c r="F886" s="88"/>
    </row>
    <row r="887" spans="6:6" ht="13">
      <c r="F887" s="88"/>
    </row>
    <row r="888" spans="6:6" ht="13">
      <c r="F888" s="88"/>
    </row>
    <row r="889" spans="6:6" ht="13">
      <c r="F889" s="88"/>
    </row>
    <row r="890" spans="6:6" ht="13">
      <c r="F890" s="88"/>
    </row>
    <row r="891" spans="6:6" ht="13">
      <c r="F891" s="88"/>
    </row>
    <row r="892" spans="6:6" ht="13">
      <c r="F892" s="88"/>
    </row>
    <row r="893" spans="6:6" ht="13">
      <c r="F893" s="88"/>
    </row>
    <row r="894" spans="6:6" ht="13">
      <c r="F894" s="88"/>
    </row>
    <row r="895" spans="6:6" ht="13">
      <c r="F895" s="88"/>
    </row>
    <row r="896" spans="6:6" ht="13">
      <c r="F896" s="88"/>
    </row>
    <row r="897" spans="6:6" ht="13">
      <c r="F897" s="88"/>
    </row>
    <row r="898" spans="6:6" ht="13">
      <c r="F898" s="88"/>
    </row>
    <row r="899" spans="6:6" ht="13">
      <c r="F899" s="88"/>
    </row>
    <row r="900" spans="6:6" ht="13">
      <c r="F900" s="88"/>
    </row>
    <row r="901" spans="6:6" ht="13">
      <c r="F901" s="88"/>
    </row>
    <row r="902" spans="6:6" ht="13">
      <c r="F902" s="88"/>
    </row>
    <row r="903" spans="6:6" ht="13">
      <c r="F903" s="88"/>
    </row>
    <row r="904" spans="6:6" ht="13">
      <c r="F904" s="88"/>
    </row>
    <row r="905" spans="6:6" ht="13">
      <c r="F905" s="88"/>
    </row>
    <row r="906" spans="6:6" ht="13">
      <c r="F906" s="88"/>
    </row>
    <row r="907" spans="6:6" ht="13">
      <c r="F907" s="88"/>
    </row>
    <row r="908" spans="6:6" ht="13">
      <c r="F908" s="88"/>
    </row>
    <row r="909" spans="6:6" ht="13">
      <c r="F909" s="88"/>
    </row>
    <row r="910" spans="6:6" ht="13">
      <c r="F910" s="88"/>
    </row>
    <row r="911" spans="6:6" ht="13">
      <c r="F911" s="88"/>
    </row>
    <row r="912" spans="6:6" ht="13">
      <c r="F912" s="88"/>
    </row>
    <row r="913" spans="6:6" ht="13">
      <c r="F913" s="88"/>
    </row>
    <row r="914" spans="6:6" ht="13">
      <c r="F914" s="88"/>
    </row>
    <row r="915" spans="6:6" ht="13">
      <c r="F915" s="88"/>
    </row>
    <row r="916" spans="6:6" ht="13">
      <c r="F916" s="88"/>
    </row>
    <row r="917" spans="6:6" ht="13">
      <c r="F917" s="88"/>
    </row>
    <row r="918" spans="6:6" ht="13">
      <c r="F918" s="88"/>
    </row>
    <row r="919" spans="6:6" ht="13">
      <c r="F919" s="88"/>
    </row>
    <row r="920" spans="6:6" ht="13">
      <c r="F920" s="88"/>
    </row>
    <row r="921" spans="6:6" ht="13">
      <c r="F921" s="88"/>
    </row>
    <row r="922" spans="6:6" ht="13">
      <c r="F922" s="88"/>
    </row>
    <row r="923" spans="6:6" ht="13">
      <c r="F923" s="88"/>
    </row>
    <row r="924" spans="6:6" ht="13">
      <c r="F924" s="88"/>
    </row>
    <row r="925" spans="6:6" ht="13">
      <c r="F925" s="88"/>
    </row>
    <row r="926" spans="6:6" ht="13">
      <c r="F926" s="88"/>
    </row>
    <row r="927" spans="6:6" ht="13">
      <c r="F927" s="88"/>
    </row>
    <row r="928" spans="6:6" ht="13">
      <c r="F928" s="88"/>
    </row>
    <row r="929" spans="6:6" ht="13">
      <c r="F929" s="88"/>
    </row>
    <row r="930" spans="6:6" ht="13">
      <c r="F930" s="88"/>
    </row>
    <row r="931" spans="6:6" ht="13">
      <c r="F931" s="88"/>
    </row>
    <row r="932" spans="6:6" ht="13">
      <c r="F932" s="88"/>
    </row>
    <row r="933" spans="6:6" ht="13">
      <c r="F933" s="88"/>
    </row>
    <row r="934" spans="6:6" ht="13">
      <c r="F934" s="88"/>
    </row>
    <row r="935" spans="6:6" ht="13">
      <c r="F935" s="88"/>
    </row>
    <row r="936" spans="6:6" ht="13">
      <c r="F936" s="88"/>
    </row>
    <row r="937" spans="6:6" ht="13">
      <c r="F937" s="88"/>
    </row>
    <row r="938" spans="6:6" ht="13">
      <c r="F938" s="88"/>
    </row>
    <row r="939" spans="6:6" ht="13">
      <c r="F939" s="88"/>
    </row>
    <row r="940" spans="6:6" ht="13">
      <c r="F940" s="88"/>
    </row>
    <row r="941" spans="6:6" ht="13">
      <c r="F941" s="88"/>
    </row>
    <row r="942" spans="6:6" ht="13">
      <c r="F942" s="88"/>
    </row>
    <row r="943" spans="6:6" ht="13">
      <c r="F943" s="88"/>
    </row>
    <row r="944" spans="6:6" ht="13">
      <c r="F944" s="88"/>
    </row>
    <row r="945" spans="6:6" ht="13">
      <c r="F945" s="88"/>
    </row>
    <row r="946" spans="6:6" ht="13">
      <c r="F946" s="88"/>
    </row>
    <row r="947" spans="6:6" ht="13">
      <c r="F947" s="88"/>
    </row>
    <row r="948" spans="6:6" ht="13">
      <c r="F948" s="88"/>
    </row>
    <row r="949" spans="6:6" ht="13">
      <c r="F949" s="88"/>
    </row>
    <row r="950" spans="6:6" ht="13">
      <c r="F950" s="88"/>
    </row>
    <row r="951" spans="6:6" ht="13">
      <c r="F951" s="88"/>
    </row>
    <row r="952" spans="6:6" ht="13">
      <c r="F952" s="88"/>
    </row>
    <row r="953" spans="6:6" ht="13">
      <c r="F953" s="88"/>
    </row>
    <row r="954" spans="6:6" ht="13">
      <c r="F954" s="88"/>
    </row>
    <row r="955" spans="6:6" ht="13">
      <c r="F955" s="88"/>
    </row>
    <row r="956" spans="6:6" ht="13">
      <c r="F956" s="88"/>
    </row>
    <row r="957" spans="6:6" ht="13">
      <c r="F957" s="88"/>
    </row>
    <row r="958" spans="6:6" ht="13">
      <c r="F958" s="88"/>
    </row>
    <row r="959" spans="6:6" ht="13">
      <c r="F959" s="88"/>
    </row>
    <row r="960" spans="6:6" ht="13">
      <c r="F960" s="88"/>
    </row>
    <row r="961" spans="6:6" ht="13">
      <c r="F961" s="88"/>
    </row>
    <row r="962" spans="6:6" ht="13">
      <c r="F962" s="88"/>
    </row>
    <row r="963" spans="6:6" ht="13">
      <c r="F963" s="88"/>
    </row>
    <row r="964" spans="6:6" ht="13">
      <c r="F964" s="88"/>
    </row>
    <row r="965" spans="6:6" ht="13">
      <c r="F965" s="88"/>
    </row>
    <row r="966" spans="6:6" ht="13">
      <c r="F966" s="88"/>
    </row>
    <row r="967" spans="6:6" ht="13">
      <c r="F967" s="88"/>
    </row>
    <row r="968" spans="6:6" ht="13">
      <c r="F968" s="88"/>
    </row>
    <row r="969" spans="6:6" ht="13">
      <c r="F969" s="88"/>
    </row>
    <row r="970" spans="6:6" ht="13">
      <c r="F970" s="88"/>
    </row>
    <row r="971" spans="6:6" ht="13">
      <c r="F971" s="88"/>
    </row>
    <row r="972" spans="6:6" ht="13">
      <c r="F972" s="88"/>
    </row>
    <row r="973" spans="6:6" ht="13">
      <c r="F973" s="88"/>
    </row>
    <row r="974" spans="6:6" ht="13">
      <c r="F974" s="88"/>
    </row>
    <row r="975" spans="6:6" ht="13">
      <c r="F975" s="88"/>
    </row>
    <row r="976" spans="6:6" ht="13">
      <c r="F976" s="88"/>
    </row>
    <row r="977" spans="6:6" ht="13">
      <c r="F977" s="88"/>
    </row>
    <row r="978" spans="6:6" ht="13">
      <c r="F978" s="88"/>
    </row>
    <row r="979" spans="6:6" ht="13">
      <c r="F979" s="88"/>
    </row>
    <row r="980" spans="6:6" ht="13">
      <c r="F980" s="88"/>
    </row>
    <row r="981" spans="6:6" ht="13">
      <c r="F981" s="88"/>
    </row>
    <row r="982" spans="6:6" ht="13">
      <c r="F982" s="88"/>
    </row>
    <row r="983" spans="6:6" ht="13">
      <c r="F983" s="88"/>
    </row>
    <row r="984" spans="6:6" ht="13">
      <c r="F984" s="88"/>
    </row>
    <row r="985" spans="6:6" ht="13">
      <c r="F985" s="88"/>
    </row>
    <row r="986" spans="6:6" ht="13">
      <c r="F986" s="88"/>
    </row>
    <row r="987" spans="6:6" ht="13">
      <c r="F987" s="88"/>
    </row>
    <row r="988" spans="6:6" ht="13">
      <c r="F988" s="88"/>
    </row>
    <row r="989" spans="6:6" ht="13">
      <c r="F989" s="88"/>
    </row>
    <row r="990" spans="6:6" ht="13">
      <c r="F990" s="88"/>
    </row>
    <row r="991" spans="6:6" ht="13">
      <c r="F991" s="88"/>
    </row>
    <row r="992" spans="6:6" ht="13">
      <c r="F992" s="88"/>
    </row>
    <row r="993" spans="6:6" ht="13">
      <c r="F993" s="88"/>
    </row>
    <row r="994" spans="6:6" ht="13">
      <c r="F994" s="88"/>
    </row>
    <row r="995" spans="6:6" ht="13">
      <c r="F995" s="88"/>
    </row>
    <row r="996" spans="6:6" ht="13">
      <c r="F996" s="88"/>
    </row>
    <row r="997" spans="6:6" ht="13">
      <c r="F997" s="88"/>
    </row>
    <row r="998" spans="6:6" ht="13">
      <c r="F998" s="88"/>
    </row>
    <row r="999" spans="6:6" ht="13">
      <c r="F999" s="88"/>
    </row>
    <row r="1000" spans="6:6" ht="13">
      <c r="F1000" s="88"/>
    </row>
    <row r="1001" spans="6:6" ht="13">
      <c r="F1001" s="8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FF00"/>
    <outlinePr summaryBelow="0" summaryRight="0"/>
  </sheetPr>
  <dimension ref="A1:G61"/>
  <sheetViews>
    <sheetView workbookViewId="0"/>
  </sheetViews>
  <sheetFormatPr baseColWidth="10" defaultColWidth="14.5" defaultRowHeight="15.75" customHeight="1"/>
  <cols>
    <col min="1" max="1" width="11.1640625" customWidth="1"/>
    <col min="2" max="2" width="10.6640625" customWidth="1"/>
    <col min="3" max="3" width="34.33203125" customWidth="1"/>
    <col min="4" max="4" width="15.1640625" customWidth="1"/>
    <col min="5" max="6" width="12.33203125" customWidth="1"/>
    <col min="7" max="7" width="10.5" customWidth="1"/>
  </cols>
  <sheetData>
    <row r="1" spans="1:7" ht="16">
      <c r="A1" s="101">
        <f ca="1">TODAY()</f>
        <v>43733</v>
      </c>
      <c r="B1" s="102" t="s">
        <v>3</v>
      </c>
      <c r="C1" s="102" t="s">
        <v>48</v>
      </c>
      <c r="D1" s="103" t="s">
        <v>49</v>
      </c>
      <c r="E1" s="102" t="s">
        <v>6</v>
      </c>
      <c r="F1" s="102" t="s">
        <v>17</v>
      </c>
      <c r="G1" s="105" t="s">
        <v>8</v>
      </c>
    </row>
    <row r="2" spans="1:7" ht="13">
      <c r="A2" s="106"/>
      <c r="B2" s="106"/>
      <c r="C2" s="106"/>
      <c r="D2" s="106"/>
      <c r="E2" s="106"/>
      <c r="F2" s="106"/>
      <c r="G2" s="107"/>
    </row>
    <row r="3" spans="1:7" ht="19.5" customHeight="1">
      <c r="A3" s="106"/>
      <c r="B3" s="106"/>
      <c r="C3" s="106"/>
      <c r="D3" s="106"/>
      <c r="E3" s="106"/>
      <c r="F3" s="106"/>
      <c r="G3" s="107"/>
    </row>
    <row r="4" spans="1:7" ht="21.75" customHeight="1">
      <c r="A4" s="106"/>
      <c r="B4" s="106"/>
      <c r="C4" s="106"/>
      <c r="D4" s="106"/>
      <c r="E4" s="106"/>
      <c r="F4" s="106"/>
      <c r="G4" s="107"/>
    </row>
    <row r="5" spans="1:7" ht="17.25" customHeight="1">
      <c r="A5" s="106"/>
      <c r="B5" s="106"/>
      <c r="C5" s="106"/>
      <c r="D5" s="106"/>
      <c r="E5" s="106"/>
      <c r="F5" s="106"/>
      <c r="G5" s="107"/>
    </row>
    <row r="6" spans="1:7" ht="13">
      <c r="A6" s="106"/>
      <c r="B6" s="106"/>
      <c r="C6" s="106"/>
      <c r="D6" s="106"/>
      <c r="E6" s="106"/>
      <c r="F6" s="106"/>
      <c r="G6" s="107"/>
    </row>
    <row r="7" spans="1:7" ht="13">
      <c r="A7" s="106"/>
      <c r="B7" s="106"/>
      <c r="C7" s="106"/>
      <c r="D7" s="106"/>
      <c r="E7" s="106"/>
      <c r="F7" s="106"/>
      <c r="G7" s="107"/>
    </row>
    <row r="8" spans="1:7" ht="13">
      <c r="A8" s="106"/>
      <c r="B8" s="106"/>
      <c r="C8" s="106"/>
      <c r="D8" s="106"/>
      <c r="E8" s="106"/>
      <c r="F8" s="106"/>
      <c r="G8" s="109"/>
    </row>
    <row r="9" spans="1:7" ht="13">
      <c r="A9" s="106"/>
      <c r="B9" s="106"/>
      <c r="C9" s="106"/>
      <c r="D9" s="106"/>
      <c r="E9" s="106"/>
      <c r="F9" s="106"/>
      <c r="G9" s="107"/>
    </row>
    <row r="10" spans="1:7" ht="13">
      <c r="A10" s="106"/>
      <c r="B10" s="106"/>
      <c r="C10" s="106"/>
      <c r="D10" s="106"/>
      <c r="E10" s="106"/>
      <c r="F10" s="106"/>
      <c r="G10" s="107"/>
    </row>
    <row r="11" spans="1:7" ht="13">
      <c r="A11" s="106"/>
      <c r="B11" s="106"/>
      <c r="C11" s="106"/>
      <c r="D11" s="106"/>
      <c r="E11" s="106"/>
      <c r="F11" s="106"/>
      <c r="G11" s="107"/>
    </row>
    <row r="12" spans="1:7" ht="13">
      <c r="A12" s="106"/>
      <c r="B12" s="106"/>
      <c r="C12" s="106"/>
      <c r="D12" s="106"/>
      <c r="E12" s="106"/>
      <c r="F12" s="106"/>
      <c r="G12" s="107"/>
    </row>
    <row r="13" spans="1:7" ht="13">
      <c r="A13" s="106"/>
      <c r="B13" s="106"/>
      <c r="C13" s="106"/>
      <c r="D13" s="106"/>
      <c r="E13" s="106"/>
      <c r="F13" s="106"/>
      <c r="G13" s="107"/>
    </row>
    <row r="14" spans="1:7" ht="13">
      <c r="A14" s="106"/>
      <c r="B14" s="106"/>
      <c r="C14" s="106"/>
      <c r="D14" s="106"/>
      <c r="E14" s="106"/>
      <c r="F14" s="106"/>
      <c r="G14" s="107"/>
    </row>
    <row r="15" spans="1:7" ht="13">
      <c r="A15" s="106"/>
      <c r="B15" s="106"/>
      <c r="C15" s="106"/>
      <c r="D15" s="106"/>
      <c r="E15" s="106"/>
      <c r="F15" s="106"/>
      <c r="G15" s="107"/>
    </row>
    <row r="16" spans="1:7" ht="13">
      <c r="A16" s="106"/>
      <c r="B16" s="106"/>
      <c r="C16" s="106"/>
      <c r="D16" s="106"/>
      <c r="E16" s="106"/>
      <c r="F16" s="106"/>
      <c r="G16" s="107"/>
    </row>
    <row r="17" spans="1:7" ht="13">
      <c r="A17" s="106"/>
      <c r="B17" s="106"/>
      <c r="C17" s="106"/>
      <c r="D17" s="106"/>
      <c r="E17" s="106"/>
      <c r="F17" s="106"/>
      <c r="G17" s="107"/>
    </row>
    <row r="18" spans="1:7" ht="13">
      <c r="A18" s="106"/>
      <c r="B18" s="106"/>
      <c r="C18" s="106"/>
      <c r="D18" s="106"/>
      <c r="E18" s="106"/>
      <c r="F18" s="106"/>
      <c r="G18" s="107"/>
    </row>
    <row r="19" spans="1:7" ht="13">
      <c r="A19" s="106"/>
      <c r="B19" s="106"/>
      <c r="C19" s="106"/>
      <c r="D19" s="106"/>
      <c r="E19" s="106"/>
      <c r="F19" s="106"/>
      <c r="G19" s="107"/>
    </row>
    <row r="20" spans="1:7" ht="13">
      <c r="A20" s="106"/>
      <c r="B20" s="106"/>
      <c r="C20" s="106"/>
      <c r="D20" s="106"/>
      <c r="E20" s="106"/>
      <c r="F20" s="106"/>
      <c r="G20" s="107"/>
    </row>
    <row r="21" spans="1:7" ht="13">
      <c r="A21" s="106"/>
      <c r="B21" s="106"/>
      <c r="C21" s="106"/>
      <c r="D21" s="106"/>
      <c r="E21" s="106"/>
      <c r="F21" s="106"/>
      <c r="G21" s="107"/>
    </row>
    <row r="22" spans="1:7" ht="13">
      <c r="A22" s="106"/>
      <c r="B22" s="106"/>
      <c r="C22" s="106"/>
      <c r="D22" s="106"/>
      <c r="E22" s="106"/>
      <c r="F22" s="106"/>
      <c r="G22" s="107"/>
    </row>
    <row r="23" spans="1:7" ht="13">
      <c r="A23" s="106"/>
      <c r="B23" s="106"/>
      <c r="C23" s="106"/>
      <c r="D23" s="106"/>
      <c r="E23" s="111"/>
      <c r="F23" s="106"/>
      <c r="G23" s="107"/>
    </row>
    <row r="24" spans="1:7" ht="13">
      <c r="A24" s="106"/>
      <c r="B24" s="106"/>
      <c r="C24" s="106"/>
      <c r="D24" s="106"/>
      <c r="E24" s="106"/>
      <c r="F24" s="106"/>
      <c r="G24" s="107"/>
    </row>
    <row r="25" spans="1:7" ht="13">
      <c r="A25" s="106"/>
      <c r="B25" s="106"/>
      <c r="C25" s="106"/>
      <c r="D25" s="106"/>
      <c r="E25" s="106"/>
      <c r="F25" s="106"/>
      <c r="G25" s="107"/>
    </row>
    <row r="26" spans="1:7" ht="13">
      <c r="A26" s="106"/>
      <c r="B26" s="106"/>
      <c r="C26" s="106"/>
      <c r="D26" s="106"/>
      <c r="E26" s="106"/>
      <c r="F26" s="106"/>
      <c r="G26" s="107"/>
    </row>
    <row r="27" spans="1:7" ht="13">
      <c r="A27" s="106"/>
      <c r="B27" s="106"/>
      <c r="C27" s="106"/>
      <c r="D27" s="106"/>
      <c r="E27" s="106"/>
      <c r="F27" s="106"/>
      <c r="G27" s="107"/>
    </row>
    <row r="28" spans="1:7" ht="13">
      <c r="A28" s="106"/>
      <c r="B28" s="106"/>
      <c r="C28" s="106"/>
      <c r="D28" s="113"/>
      <c r="E28" s="106"/>
      <c r="F28" s="106"/>
      <c r="G28" s="107"/>
    </row>
    <row r="29" spans="1:7" ht="13">
      <c r="A29" s="106"/>
      <c r="B29" s="106"/>
      <c r="C29" s="106"/>
      <c r="D29" s="113"/>
      <c r="E29" s="107"/>
      <c r="F29" s="106"/>
      <c r="G29" s="107"/>
    </row>
    <row r="30" spans="1:7" ht="13">
      <c r="A30" s="106"/>
      <c r="B30" s="106"/>
      <c r="C30" s="106"/>
      <c r="D30" s="113"/>
      <c r="E30" s="106"/>
      <c r="F30" s="106"/>
      <c r="G30" s="107"/>
    </row>
    <row r="31" spans="1:7" ht="13">
      <c r="A31" s="106"/>
      <c r="B31" s="106"/>
      <c r="C31" s="106"/>
      <c r="D31" s="106"/>
      <c r="E31" s="106"/>
      <c r="F31" s="106"/>
      <c r="G31" s="107"/>
    </row>
    <row r="32" spans="1:7" ht="13">
      <c r="A32" s="106"/>
      <c r="B32" s="106"/>
      <c r="C32" s="106"/>
      <c r="D32" s="106"/>
      <c r="E32" s="106"/>
      <c r="F32" s="106"/>
      <c r="G32" s="107"/>
    </row>
    <row r="33" spans="1:7" ht="13">
      <c r="A33" s="106"/>
      <c r="B33" s="106"/>
      <c r="C33" s="106"/>
      <c r="D33" s="106"/>
      <c r="E33" s="106"/>
      <c r="F33" s="106"/>
      <c r="G33" s="107"/>
    </row>
    <row r="34" spans="1:7" ht="13">
      <c r="A34" s="106"/>
      <c r="B34" s="106"/>
      <c r="C34" s="106"/>
      <c r="D34" s="114"/>
      <c r="E34" s="106"/>
      <c r="F34" s="106"/>
      <c r="G34" s="115"/>
    </row>
    <row r="35" spans="1:7" ht="13">
      <c r="A35" s="106"/>
      <c r="B35" s="106"/>
      <c r="C35" s="106"/>
      <c r="D35" s="106"/>
      <c r="E35" s="106"/>
      <c r="F35" s="106"/>
      <c r="G35" s="115"/>
    </row>
    <row r="36" spans="1:7" ht="13">
      <c r="A36" s="106"/>
      <c r="B36" s="106"/>
      <c r="C36" s="106"/>
      <c r="D36" s="114"/>
      <c r="E36" s="106"/>
      <c r="F36" s="106"/>
      <c r="G36" s="115"/>
    </row>
    <row r="37" spans="1:7" ht="13">
      <c r="A37" s="106"/>
      <c r="B37" s="106"/>
      <c r="C37" s="106"/>
      <c r="D37" s="114"/>
      <c r="E37" s="106"/>
      <c r="F37" s="106"/>
      <c r="G37" s="115"/>
    </row>
    <row r="38" spans="1:7" ht="13">
      <c r="A38" s="106"/>
      <c r="B38" s="106"/>
      <c r="C38" s="106"/>
      <c r="D38" s="114"/>
      <c r="E38" s="106"/>
      <c r="F38" s="106"/>
      <c r="G38" s="115"/>
    </row>
    <row r="39" spans="1:7" ht="13">
      <c r="A39" s="106"/>
      <c r="B39" s="106"/>
      <c r="C39" s="106"/>
      <c r="D39" s="114"/>
      <c r="E39" s="106"/>
      <c r="F39" s="106"/>
      <c r="G39" s="115"/>
    </row>
    <row r="40" spans="1:7" ht="13">
      <c r="A40" s="106"/>
      <c r="B40" s="106"/>
      <c r="C40" s="106"/>
      <c r="D40" s="114"/>
      <c r="E40" s="106"/>
      <c r="F40" s="106"/>
      <c r="G40" s="115"/>
    </row>
    <row r="41" spans="1:7" ht="13">
      <c r="A41" s="106"/>
      <c r="B41" s="106"/>
      <c r="C41" s="106"/>
      <c r="D41" s="114"/>
      <c r="E41" s="106"/>
      <c r="F41" s="106"/>
      <c r="G41" s="115"/>
    </row>
    <row r="42" spans="1:7" ht="13">
      <c r="A42" s="106"/>
      <c r="B42" s="106"/>
      <c r="C42" s="106"/>
      <c r="D42" s="114"/>
      <c r="E42" s="106"/>
      <c r="F42" s="106"/>
      <c r="G42" s="115"/>
    </row>
    <row r="43" spans="1:7" ht="13">
      <c r="A43" s="106"/>
      <c r="B43" s="106"/>
      <c r="C43" s="106"/>
      <c r="D43" s="114"/>
      <c r="E43" s="106"/>
      <c r="F43" s="106"/>
      <c r="G43" s="115"/>
    </row>
    <row r="44" spans="1:7" ht="13">
      <c r="A44" s="106"/>
      <c r="B44" s="106"/>
      <c r="C44" s="106"/>
      <c r="D44" s="114"/>
      <c r="E44" s="106"/>
      <c r="F44" s="106"/>
      <c r="G44" s="115"/>
    </row>
    <row r="45" spans="1:7" ht="13">
      <c r="A45" s="106"/>
      <c r="B45" s="106"/>
      <c r="C45" s="106"/>
      <c r="D45" s="114"/>
      <c r="E45" s="106"/>
      <c r="F45" s="106"/>
      <c r="G45" s="115"/>
    </row>
    <row r="46" spans="1:7" ht="13">
      <c r="A46" s="106"/>
      <c r="B46" s="106"/>
      <c r="C46" s="106"/>
      <c r="D46" s="114"/>
      <c r="E46" s="106"/>
      <c r="F46" s="106"/>
      <c r="G46" s="115"/>
    </row>
    <row r="47" spans="1:7" ht="13">
      <c r="A47" s="106"/>
      <c r="B47" s="106"/>
      <c r="C47" s="106"/>
      <c r="D47" s="114"/>
      <c r="E47" s="106"/>
      <c r="F47" s="106"/>
      <c r="G47" s="115"/>
    </row>
    <row r="48" spans="1:7" ht="13">
      <c r="A48" s="106"/>
      <c r="B48" s="106"/>
      <c r="C48" s="106"/>
      <c r="D48" s="114"/>
      <c r="E48" s="106"/>
      <c r="F48" s="106"/>
      <c r="G48" s="115"/>
    </row>
    <row r="49" spans="1:7" ht="13">
      <c r="A49" s="106"/>
      <c r="B49" s="106"/>
      <c r="C49" s="106"/>
      <c r="D49" s="114"/>
      <c r="E49" s="106"/>
      <c r="F49" s="106"/>
      <c r="G49" s="115"/>
    </row>
    <row r="50" spans="1:7" ht="13">
      <c r="A50" s="106"/>
      <c r="B50" s="106"/>
      <c r="C50" s="106"/>
      <c r="D50" s="114"/>
      <c r="E50" s="106"/>
      <c r="F50" s="106"/>
      <c r="G50" s="115"/>
    </row>
    <row r="51" spans="1:7" ht="13">
      <c r="A51" s="106"/>
      <c r="B51" s="106"/>
      <c r="C51" s="106"/>
      <c r="D51" s="114"/>
      <c r="E51" s="106"/>
      <c r="F51" s="106"/>
      <c r="G51" s="115"/>
    </row>
    <row r="52" spans="1:7" ht="13">
      <c r="A52" s="106"/>
      <c r="B52" s="106"/>
      <c r="C52" s="106"/>
      <c r="D52" s="114"/>
      <c r="E52" s="106"/>
      <c r="F52" s="106"/>
      <c r="G52" s="115"/>
    </row>
    <row r="53" spans="1:7" ht="13">
      <c r="A53" s="106"/>
      <c r="B53" s="106"/>
      <c r="C53" s="106"/>
      <c r="D53" s="114"/>
      <c r="E53" s="106"/>
      <c r="F53" s="106"/>
      <c r="G53" s="115"/>
    </row>
    <row r="54" spans="1:7" ht="13">
      <c r="A54" s="106"/>
      <c r="B54" s="106"/>
      <c r="C54" s="106"/>
      <c r="D54" s="114"/>
      <c r="E54" s="106"/>
      <c r="F54" s="106"/>
      <c r="G54" s="115"/>
    </row>
    <row r="55" spans="1:7" ht="13">
      <c r="A55" s="106"/>
      <c r="B55" s="106"/>
      <c r="C55" s="106"/>
      <c r="D55" s="114"/>
      <c r="E55" s="106"/>
      <c r="F55" s="106"/>
      <c r="G55" s="115"/>
    </row>
    <row r="56" spans="1:7" ht="13">
      <c r="A56" s="106"/>
      <c r="B56" s="106"/>
      <c r="C56" s="106"/>
      <c r="D56" s="114"/>
      <c r="E56" s="106"/>
      <c r="F56" s="106"/>
      <c r="G56" s="115"/>
    </row>
    <row r="57" spans="1:7" ht="13">
      <c r="A57" s="106"/>
      <c r="B57" s="106"/>
      <c r="C57" s="106"/>
      <c r="D57" s="114"/>
      <c r="E57" s="106"/>
      <c r="F57" s="106"/>
      <c r="G57" s="115"/>
    </row>
    <row r="58" spans="1:7" ht="13">
      <c r="A58" s="106"/>
      <c r="B58" s="106"/>
      <c r="C58" s="106"/>
      <c r="D58" s="114"/>
      <c r="E58" s="106"/>
      <c r="F58" s="106"/>
      <c r="G58" s="115"/>
    </row>
    <row r="59" spans="1:7" ht="13">
      <c r="A59" s="106"/>
      <c r="B59" s="106"/>
      <c r="C59" s="106"/>
      <c r="D59" s="114"/>
      <c r="E59" s="106"/>
      <c r="F59" s="106"/>
      <c r="G59" s="115"/>
    </row>
    <row r="60" spans="1:7" ht="13">
      <c r="A60" s="106"/>
      <c r="B60" s="106"/>
      <c r="C60" s="106"/>
      <c r="D60" s="114"/>
      <c r="E60" s="106"/>
      <c r="F60" s="106"/>
      <c r="G60" s="115"/>
    </row>
    <row r="61" spans="1:7" ht="16">
      <c r="A61" s="102" t="s">
        <v>15</v>
      </c>
      <c r="B61" s="116">
        <f>COUNTA(B2:B60)</f>
        <v>0</v>
      </c>
      <c r="C61" s="102"/>
      <c r="D61" s="116"/>
      <c r="E61" s="116"/>
      <c r="F61" s="116">
        <f>MAX(F2:F60)</f>
        <v>0</v>
      </c>
      <c r="G61" s="117">
        <f>SUM(G2:G60)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FF00"/>
    <outlinePr summaryBelow="0" summaryRight="0"/>
    <pageSetUpPr fitToPage="1"/>
  </sheetPr>
  <dimension ref="A1:Z887"/>
  <sheetViews>
    <sheetView workbookViewId="0"/>
  </sheetViews>
  <sheetFormatPr baseColWidth="10" defaultColWidth="14.5" defaultRowHeight="15.75" customHeight="1"/>
  <cols>
    <col min="1" max="1" width="32" customWidth="1"/>
    <col min="2" max="2" width="15.33203125" customWidth="1"/>
    <col min="3" max="3" width="15.5" customWidth="1"/>
    <col min="4" max="4" width="13.6640625" customWidth="1"/>
    <col min="5" max="5" width="14.6640625" customWidth="1"/>
    <col min="6" max="6" width="13.1640625" customWidth="1"/>
    <col min="7" max="7" width="14.83203125" customWidth="1"/>
    <col min="8" max="8" width="14" customWidth="1"/>
    <col min="9" max="9" width="18" customWidth="1"/>
    <col min="10" max="10" width="16.6640625" customWidth="1"/>
    <col min="11" max="11" width="21.33203125" customWidth="1"/>
    <col min="12" max="12" width="19.5" customWidth="1"/>
    <col min="13" max="15" width="29.5" customWidth="1"/>
    <col min="16" max="16" width="19.33203125" customWidth="1"/>
    <col min="17" max="17" width="12" customWidth="1"/>
    <col min="18" max="18" width="10.33203125" customWidth="1"/>
    <col min="19" max="19" width="11.5" customWidth="1"/>
    <col min="20" max="20" width="12" customWidth="1"/>
    <col min="21" max="21" width="11.5" customWidth="1"/>
    <col min="22" max="22" width="32" customWidth="1"/>
  </cols>
  <sheetData>
    <row r="1" spans="1:26" ht="19">
      <c r="A1" s="183"/>
      <c r="B1" s="184" t="s">
        <v>9</v>
      </c>
      <c r="C1" s="7" t="s">
        <v>35</v>
      </c>
      <c r="D1" s="7" t="s">
        <v>50</v>
      </c>
      <c r="E1" s="185" t="s">
        <v>34</v>
      </c>
      <c r="F1" s="8" t="s">
        <v>37</v>
      </c>
      <c r="G1" s="8" t="s">
        <v>54</v>
      </c>
      <c r="H1" s="8" t="s">
        <v>38</v>
      </c>
      <c r="I1" s="8"/>
      <c r="J1" s="8"/>
      <c r="L1" s="186"/>
      <c r="M1" s="187" t="s">
        <v>31</v>
      </c>
      <c r="N1" s="187" t="s">
        <v>32</v>
      </c>
      <c r="O1" s="187" t="s">
        <v>55</v>
      </c>
      <c r="P1" s="187" t="s">
        <v>56</v>
      </c>
      <c r="Q1" s="187" t="s">
        <v>57</v>
      </c>
      <c r="R1" s="188" t="s">
        <v>58</v>
      </c>
      <c r="S1" s="188" t="s">
        <v>28</v>
      </c>
      <c r="T1" s="188" t="s">
        <v>33</v>
      </c>
      <c r="U1" s="187" t="s">
        <v>19</v>
      </c>
      <c r="V1" s="189"/>
      <c r="W1" s="190">
        <v>6613</v>
      </c>
      <c r="X1" s="191" t="s">
        <v>59</v>
      </c>
      <c r="Y1" s="192" t="s">
        <v>60</v>
      </c>
      <c r="Z1" s="11" t="s">
        <v>61</v>
      </c>
    </row>
    <row r="2" spans="1:26" ht="18">
      <c r="A2" s="183" t="s">
        <v>62</v>
      </c>
      <c r="B2" s="193">
        <v>476</v>
      </c>
      <c r="C2" s="193">
        <v>570</v>
      </c>
      <c r="D2" s="194">
        <v>594</v>
      </c>
      <c r="E2" s="194">
        <v>630</v>
      </c>
      <c r="F2" s="4">
        <v>532</v>
      </c>
      <c r="G2" s="4">
        <v>375</v>
      </c>
      <c r="H2" s="4">
        <v>684</v>
      </c>
      <c r="I2" s="4"/>
      <c r="J2" s="4"/>
      <c r="L2" s="195" t="s">
        <v>9</v>
      </c>
      <c r="M2" s="196">
        <f>Darlene!F57</f>
        <v>0</v>
      </c>
      <c r="N2" s="197">
        <f>Darlene!$B$57</f>
        <v>0</v>
      </c>
      <c r="O2" s="197">
        <v>0</v>
      </c>
      <c r="P2" s="198">
        <f t="shared" ref="P2:P9" si="0">IFERROR(SUM(M2/N2),0)</f>
        <v>0</v>
      </c>
      <c r="Q2" s="197">
        <v>0</v>
      </c>
      <c r="R2" s="199" t="e">
        <f ca="1">SUM($L$15*M2)</f>
        <v>#REF!</v>
      </c>
      <c r="S2" s="200">
        <f>Darlene!$G$57</f>
        <v>0</v>
      </c>
      <c r="T2" s="199" t="e">
        <f t="shared" ref="T2:T9" ca="1" si="1">SUM(S2-R2)</f>
        <v>#REF!</v>
      </c>
      <c r="U2" s="201">
        <f t="shared" ref="U2:U9" ca="1" si="2">IFERROR(SUM(T2/S2),0)</f>
        <v>0</v>
      </c>
      <c r="W2" s="190">
        <v>6369</v>
      </c>
      <c r="X2" s="191" t="s">
        <v>63</v>
      </c>
      <c r="Y2" s="192" t="s">
        <v>64</v>
      </c>
      <c r="Z2" s="1" t="s">
        <v>65</v>
      </c>
    </row>
    <row r="3" spans="1:26" ht="18">
      <c r="A3" s="183" t="s">
        <v>66</v>
      </c>
      <c r="B3" s="202">
        <f>B14*17</f>
        <v>476</v>
      </c>
      <c r="C3" s="202">
        <f>C14*19</f>
        <v>570</v>
      </c>
      <c r="D3" s="202">
        <f t="shared" ref="D3:E3" si="3">D14*18</f>
        <v>594</v>
      </c>
      <c r="E3" s="202">
        <f t="shared" si="3"/>
        <v>630</v>
      </c>
      <c r="F3" s="202">
        <f>F14*19</f>
        <v>532</v>
      </c>
      <c r="G3" s="202">
        <f>G14*15</f>
        <v>375</v>
      </c>
      <c r="H3" s="202">
        <f>H14*19</f>
        <v>684</v>
      </c>
      <c r="I3" s="202"/>
      <c r="J3" s="202"/>
      <c r="K3" s="1"/>
      <c r="L3" s="195" t="s">
        <v>34</v>
      </c>
      <c r="M3" s="196" t="e">
        <f>#REF!</f>
        <v>#REF!</v>
      </c>
      <c r="N3" s="197" t="e">
        <f>#REF!</f>
        <v>#REF!</v>
      </c>
      <c r="O3" s="197">
        <v>0</v>
      </c>
      <c r="P3" s="198">
        <f t="shared" si="0"/>
        <v>0</v>
      </c>
      <c r="Q3" s="197">
        <v>0</v>
      </c>
      <c r="R3" s="199" t="e">
        <f ca="1">SUM($L$15*M3)+250</f>
        <v>#REF!</v>
      </c>
      <c r="S3" s="200" t="e">
        <f>#REF!</f>
        <v>#REF!</v>
      </c>
      <c r="T3" s="199" t="e">
        <f t="shared" ca="1" si="1"/>
        <v>#REF!</v>
      </c>
      <c r="U3" s="201">
        <f t="shared" ca="1" si="2"/>
        <v>0</v>
      </c>
      <c r="W3" s="203">
        <v>5079</v>
      </c>
      <c r="X3" s="204" t="s">
        <v>67</v>
      </c>
      <c r="Y3" s="192" t="s">
        <v>68</v>
      </c>
    </row>
    <row r="4" spans="1:26" ht="18">
      <c r="A4" s="183" t="s">
        <v>69</v>
      </c>
      <c r="B4" s="205" t="e">
        <f>#REF!</f>
        <v>#REF!</v>
      </c>
      <c r="C4" s="206" t="e">
        <f>#REF!</f>
        <v>#REF!</v>
      </c>
      <c r="D4" s="193" t="e">
        <f>#REF!</f>
        <v>#REF!</v>
      </c>
      <c r="E4" s="193" t="e">
        <f>#REF!</f>
        <v>#REF!</v>
      </c>
      <c r="F4" s="131" t="e">
        <f>#REF!</f>
        <v>#REF!</v>
      </c>
      <c r="G4" s="131" t="e">
        <f>#REF!</f>
        <v>#REF!</v>
      </c>
      <c r="H4" s="131" t="e">
        <f>#REF!</f>
        <v>#REF!</v>
      </c>
      <c r="I4" s="131"/>
      <c r="J4" s="131"/>
      <c r="L4" s="207" t="s">
        <v>35</v>
      </c>
      <c r="M4" s="196" t="e">
        <f>'[1]Kristian '!F62</f>
        <v>#REF!</v>
      </c>
      <c r="N4" s="197" t="e">
        <f>'[1]Kristian '!$B$62</f>
        <v>#REF!</v>
      </c>
      <c r="O4" s="197">
        <v>0</v>
      </c>
      <c r="P4" s="198">
        <f t="shared" si="0"/>
        <v>0</v>
      </c>
      <c r="Q4" s="197">
        <v>0</v>
      </c>
      <c r="R4" s="199" t="e">
        <f ca="1">SUM($L$15*M4)</f>
        <v>#REF!</v>
      </c>
      <c r="S4" s="200" t="e">
        <f>'[1]Kristian '!$G$62</f>
        <v>#REF!</v>
      </c>
      <c r="T4" s="199" t="e">
        <f t="shared" ca="1" si="1"/>
        <v>#REF!</v>
      </c>
      <c r="U4" s="201">
        <f t="shared" ca="1" si="2"/>
        <v>0</v>
      </c>
      <c r="W4" s="203">
        <v>7237</v>
      </c>
      <c r="X4" s="204" t="s">
        <v>70</v>
      </c>
      <c r="Y4" s="192" t="s">
        <v>71</v>
      </c>
    </row>
    <row r="5" spans="1:26" ht="18">
      <c r="A5" s="183" t="s">
        <v>72</v>
      </c>
      <c r="B5" s="202" t="e">
        <f t="shared" ref="B5:H5" si="4">B4-B3</f>
        <v>#REF!</v>
      </c>
      <c r="C5" s="202" t="e">
        <f t="shared" si="4"/>
        <v>#REF!</v>
      </c>
      <c r="D5" s="202" t="e">
        <f t="shared" si="4"/>
        <v>#REF!</v>
      </c>
      <c r="E5" s="202" t="e">
        <f t="shared" si="4"/>
        <v>#REF!</v>
      </c>
      <c r="F5" s="202" t="e">
        <f t="shared" si="4"/>
        <v>#REF!</v>
      </c>
      <c r="G5" s="202" t="e">
        <f t="shared" si="4"/>
        <v>#REF!</v>
      </c>
      <c r="H5" s="202" t="e">
        <f t="shared" si="4"/>
        <v>#REF!</v>
      </c>
      <c r="I5" s="202"/>
      <c r="J5" s="202"/>
      <c r="L5" s="208" t="s">
        <v>50</v>
      </c>
      <c r="M5" s="209" t="e">
        <f>#REF!</f>
        <v>#REF!</v>
      </c>
      <c r="N5" s="210" t="e">
        <f>#REF!</f>
        <v>#REF!</v>
      </c>
      <c r="O5" s="197">
        <v>0</v>
      </c>
      <c r="P5" s="211">
        <f t="shared" si="0"/>
        <v>0</v>
      </c>
      <c r="Q5" s="197">
        <v>0</v>
      </c>
      <c r="R5" s="199" t="e">
        <f t="shared" ref="R5:R7" ca="1" si="5">SUM($L$15*M5)+250</f>
        <v>#REF!</v>
      </c>
      <c r="S5" s="212" t="e">
        <f>#REF!</f>
        <v>#REF!</v>
      </c>
      <c r="T5" s="213" t="e">
        <f t="shared" ca="1" si="1"/>
        <v>#REF!</v>
      </c>
      <c r="U5" s="214">
        <f t="shared" ca="1" si="2"/>
        <v>0</v>
      </c>
      <c r="W5" s="1">
        <v>6279</v>
      </c>
      <c r="X5" s="215" t="s">
        <v>63</v>
      </c>
      <c r="Y5" s="1">
        <v>30</v>
      </c>
      <c r="Z5" s="1" t="s">
        <v>73</v>
      </c>
    </row>
    <row r="6" spans="1:26" ht="18">
      <c r="A6" s="183" t="s">
        <v>74</v>
      </c>
      <c r="B6" s="216" t="e">
        <f t="shared" ref="B6:H6" si="6">B5/B3</f>
        <v>#REF!</v>
      </c>
      <c r="C6" s="216" t="e">
        <f t="shared" si="6"/>
        <v>#REF!</v>
      </c>
      <c r="D6" s="216" t="e">
        <f t="shared" si="6"/>
        <v>#REF!</v>
      </c>
      <c r="E6" s="216" t="e">
        <f t="shared" si="6"/>
        <v>#REF!</v>
      </c>
      <c r="F6" s="216" t="e">
        <f t="shared" si="6"/>
        <v>#REF!</v>
      </c>
      <c r="G6" s="216" t="e">
        <f t="shared" si="6"/>
        <v>#REF!</v>
      </c>
      <c r="H6" s="216" t="e">
        <f t="shared" si="6"/>
        <v>#REF!</v>
      </c>
      <c r="I6" s="216"/>
      <c r="J6" s="216"/>
      <c r="L6" s="208" t="s">
        <v>37</v>
      </c>
      <c r="M6" s="217" t="e">
        <f>#REF!</f>
        <v>#REF!</v>
      </c>
      <c r="N6" s="210" t="e">
        <f>#REF!</f>
        <v>#REF!</v>
      </c>
      <c r="O6" s="197">
        <v>0</v>
      </c>
      <c r="P6" s="211">
        <f t="shared" si="0"/>
        <v>0</v>
      </c>
      <c r="Q6" s="197">
        <v>0</v>
      </c>
      <c r="R6" s="199" t="e">
        <f t="shared" ca="1" si="5"/>
        <v>#REF!</v>
      </c>
      <c r="S6" s="212" t="e">
        <f>#REF!</f>
        <v>#REF!</v>
      </c>
      <c r="T6" s="213" t="e">
        <f t="shared" ca="1" si="1"/>
        <v>#REF!</v>
      </c>
      <c r="U6" s="214">
        <f t="shared" ca="1" si="2"/>
        <v>0</v>
      </c>
      <c r="W6" s="1">
        <v>6319</v>
      </c>
      <c r="X6" s="215" t="s">
        <v>63</v>
      </c>
      <c r="Y6" s="1">
        <v>28</v>
      </c>
      <c r="Z6" s="1" t="s">
        <v>75</v>
      </c>
    </row>
    <row r="7" spans="1:26" ht="18">
      <c r="A7" s="194" t="s">
        <v>29</v>
      </c>
      <c r="B7" s="192">
        <v>17</v>
      </c>
      <c r="C7" s="192">
        <v>18</v>
      </c>
      <c r="D7" s="192">
        <v>18</v>
      </c>
      <c r="E7" s="192">
        <v>18</v>
      </c>
      <c r="F7" s="192">
        <v>19</v>
      </c>
      <c r="G7" s="192">
        <v>15</v>
      </c>
      <c r="H7" s="4">
        <v>19</v>
      </c>
      <c r="I7" s="4"/>
      <c r="J7" s="4"/>
      <c r="K7" s="1"/>
      <c r="L7" s="195" t="s">
        <v>76</v>
      </c>
      <c r="M7" s="209" t="e">
        <f>#REF!</f>
        <v>#REF!</v>
      </c>
      <c r="N7" s="210" t="e">
        <f>#REF!</f>
        <v>#REF!</v>
      </c>
      <c r="O7" s="197">
        <v>0</v>
      </c>
      <c r="P7" s="211">
        <f t="shared" si="0"/>
        <v>0</v>
      </c>
      <c r="Q7" s="197">
        <v>0</v>
      </c>
      <c r="R7" s="199" t="e">
        <f t="shared" ca="1" si="5"/>
        <v>#REF!</v>
      </c>
      <c r="S7" s="212" t="e">
        <f>#REF!</f>
        <v>#REF!</v>
      </c>
      <c r="T7" s="213" t="e">
        <f t="shared" ca="1" si="1"/>
        <v>#REF!</v>
      </c>
      <c r="U7" s="214">
        <f t="shared" ca="1" si="2"/>
        <v>0</v>
      </c>
      <c r="W7" s="1">
        <v>6321</v>
      </c>
      <c r="X7" s="1" t="s">
        <v>77</v>
      </c>
    </row>
    <row r="8" spans="1:26" ht="18">
      <c r="A8" s="218" t="s">
        <v>16</v>
      </c>
      <c r="B8" s="219">
        <v>11317.07</v>
      </c>
      <c r="C8" s="219">
        <v>14677.23</v>
      </c>
      <c r="D8" s="219">
        <v>14734.84</v>
      </c>
      <c r="E8" s="219">
        <v>16035.35</v>
      </c>
      <c r="F8" s="219">
        <v>12802.76</v>
      </c>
      <c r="G8" s="219">
        <v>9668.75</v>
      </c>
      <c r="H8" s="167">
        <v>16648.68</v>
      </c>
      <c r="I8" s="167"/>
      <c r="J8" s="167"/>
      <c r="L8" s="208" t="s">
        <v>78</v>
      </c>
      <c r="M8" s="196">
        <f>'Trey(PT)'!F61</f>
        <v>0</v>
      </c>
      <c r="N8" s="197">
        <f>'Trey(PT)'!$B$61</f>
        <v>0</v>
      </c>
      <c r="O8" s="197">
        <v>0</v>
      </c>
      <c r="P8" s="198">
        <f t="shared" si="0"/>
        <v>0</v>
      </c>
      <c r="Q8" s="197">
        <v>0</v>
      </c>
      <c r="R8" s="199" t="e">
        <f t="shared" ref="R8:R9" ca="1" si="7">SUM($L$15*M8)</f>
        <v>#REF!</v>
      </c>
      <c r="S8" s="200">
        <f>'Trey(PT)'!$G$61</f>
        <v>0</v>
      </c>
      <c r="T8" s="199" t="e">
        <f t="shared" ca="1" si="1"/>
        <v>#REF!</v>
      </c>
      <c r="U8" s="201">
        <f t="shared" ca="1" si="2"/>
        <v>0</v>
      </c>
    </row>
    <row r="9" spans="1:26" ht="18">
      <c r="A9" s="194" t="s">
        <v>66</v>
      </c>
      <c r="B9" s="220">
        <f t="shared" ref="B9:H9" si="8">SUM(B3*B15)</f>
        <v>11319.28</v>
      </c>
      <c r="C9" s="220">
        <f t="shared" si="8"/>
        <v>14677.5</v>
      </c>
      <c r="D9" s="220">
        <f t="shared" si="8"/>
        <v>14737.14</v>
      </c>
      <c r="E9" s="220">
        <f t="shared" si="8"/>
        <v>16033.5</v>
      </c>
      <c r="F9" s="220">
        <f t="shared" si="8"/>
        <v>12805.24</v>
      </c>
      <c r="G9" s="220">
        <f t="shared" si="8"/>
        <v>9667.5</v>
      </c>
      <c r="H9" s="220">
        <f t="shared" si="8"/>
        <v>16648.560000000001</v>
      </c>
      <c r="I9" s="220"/>
      <c r="J9" s="220"/>
      <c r="L9" s="208" t="s">
        <v>79</v>
      </c>
      <c r="M9" s="209" t="e">
        <f>'[2]Andrew (PT)'!F49</f>
        <v>#REF!</v>
      </c>
      <c r="N9" s="210" t="e">
        <f>'[2]Andrew (PT)'!$B$49</f>
        <v>#REF!</v>
      </c>
      <c r="O9" s="197">
        <v>0</v>
      </c>
      <c r="P9" s="211">
        <f t="shared" si="0"/>
        <v>0</v>
      </c>
      <c r="Q9" s="197">
        <v>0</v>
      </c>
      <c r="R9" s="199" t="e">
        <f t="shared" ca="1" si="7"/>
        <v>#REF!</v>
      </c>
      <c r="S9" s="212" t="e">
        <f>'[2]Andrew (PT)'!$G$49</f>
        <v>#REF!</v>
      </c>
      <c r="T9" s="213" t="e">
        <f t="shared" ca="1" si="1"/>
        <v>#REF!</v>
      </c>
      <c r="U9" s="214">
        <f t="shared" ca="1" si="2"/>
        <v>0</v>
      </c>
    </row>
    <row r="10" spans="1:26" ht="15">
      <c r="A10" s="194" t="s">
        <v>8</v>
      </c>
      <c r="B10" s="220" t="e">
        <f>#REF!</f>
        <v>#REF!</v>
      </c>
      <c r="C10" s="221" t="e">
        <f>#REF!</f>
        <v>#REF!</v>
      </c>
      <c r="D10" s="221" t="e">
        <f>#REF!</f>
        <v>#REF!</v>
      </c>
      <c r="E10" s="222" t="e">
        <f>#REF!</f>
        <v>#REF!</v>
      </c>
      <c r="F10" s="223" t="e">
        <f>#REF!</f>
        <v>#REF!</v>
      </c>
      <c r="G10" s="223" t="e">
        <f>#REF!</f>
        <v>#REF!</v>
      </c>
      <c r="H10" s="223" t="e">
        <f>#REF!</f>
        <v>#REF!</v>
      </c>
      <c r="I10" s="131"/>
      <c r="J10" s="131"/>
      <c r="K10" s="1"/>
    </row>
    <row r="11" spans="1:26" ht="15">
      <c r="A11" s="218" t="s">
        <v>21</v>
      </c>
      <c r="B11" s="219" t="e">
        <f t="shared" ref="B11:H11" si="9">SUM(B10-B9)</f>
        <v>#REF!</v>
      </c>
      <c r="C11" s="219" t="e">
        <f t="shared" si="9"/>
        <v>#REF!</v>
      </c>
      <c r="D11" s="219" t="e">
        <f t="shared" si="9"/>
        <v>#REF!</v>
      </c>
      <c r="E11" s="219" t="e">
        <f t="shared" si="9"/>
        <v>#REF!</v>
      </c>
      <c r="F11" s="219" t="e">
        <f t="shared" si="9"/>
        <v>#REF!</v>
      </c>
      <c r="G11" s="219" t="e">
        <f t="shared" si="9"/>
        <v>#REF!</v>
      </c>
      <c r="H11" s="219" t="e">
        <f t="shared" si="9"/>
        <v>#REF!</v>
      </c>
      <c r="I11" s="219"/>
      <c r="J11" s="219"/>
    </row>
    <row r="12" spans="1:26" ht="18" customHeight="1">
      <c r="A12" s="218" t="s">
        <v>74</v>
      </c>
      <c r="B12" s="216" t="e">
        <f t="shared" ref="B12:H12" si="10">SUM(B11/B9)</f>
        <v>#REF!</v>
      </c>
      <c r="C12" s="216" t="e">
        <f t="shared" si="10"/>
        <v>#REF!</v>
      </c>
      <c r="D12" s="216" t="e">
        <f t="shared" si="10"/>
        <v>#REF!</v>
      </c>
      <c r="E12" s="216" t="e">
        <f t="shared" si="10"/>
        <v>#REF!</v>
      </c>
      <c r="F12" s="216" t="e">
        <f t="shared" si="10"/>
        <v>#REF!</v>
      </c>
      <c r="G12" s="216" t="e">
        <f t="shared" si="10"/>
        <v>#REF!</v>
      </c>
      <c r="H12" s="216" t="e">
        <f t="shared" si="10"/>
        <v>#REF!</v>
      </c>
      <c r="I12" s="216"/>
      <c r="J12" s="216"/>
      <c r="K12" s="1"/>
      <c r="L12" s="224" t="s">
        <v>80</v>
      </c>
      <c r="M12" s="225" t="s">
        <v>81</v>
      </c>
      <c r="N12" s="225" t="s">
        <v>82</v>
      </c>
      <c r="O12" s="225" t="s">
        <v>83</v>
      </c>
      <c r="P12" s="225" t="s">
        <v>84</v>
      </c>
      <c r="Q12" s="225" t="s">
        <v>85</v>
      </c>
      <c r="R12" s="224" t="s">
        <v>1</v>
      </c>
      <c r="S12" s="224" t="s">
        <v>2</v>
      </c>
      <c r="T12" s="224" t="s">
        <v>18</v>
      </c>
      <c r="U12" s="225" t="s">
        <v>86</v>
      </c>
    </row>
    <row r="13" spans="1:26" ht="15">
      <c r="A13" s="227"/>
      <c r="B13" s="228"/>
      <c r="C13" s="228"/>
      <c r="D13" s="229"/>
      <c r="E13" s="230"/>
      <c r="F13" s="231"/>
      <c r="G13" s="231"/>
      <c r="H13" s="232"/>
      <c r="I13" s="232"/>
      <c r="J13" s="232"/>
      <c r="L13" s="233">
        <f ca="1">IFERROR(__xludf.DUMMYFUNCTION("IMPORTRANGE(""https://docs.google.com/spreadsheets/d/1Tg7gfYItCdDZtQS5k8AVoeHBzlwYdsrP4VY0ATMvtk4/edit#gid=530477616"",""Dec!R18"")"),0)</f>
        <v>0</v>
      </c>
      <c r="M13" s="234" t="e">
        <f>SUM(M2:M11)</f>
        <v>#REF!</v>
      </c>
      <c r="N13" s="234" t="e">
        <f t="shared" ref="N13:O13" si="11">SUM(N2:N9)</f>
        <v>#REF!</v>
      </c>
      <c r="O13" s="234">
        <f t="shared" si="11"/>
        <v>0</v>
      </c>
      <c r="P13" s="211">
        <f>IFERROR(SUM(M13/N13),0)</f>
        <v>0</v>
      </c>
      <c r="Q13" s="235">
        <f>IFERROR(SUM(O13/N13),0)</f>
        <v>0</v>
      </c>
      <c r="R13" s="234" t="e">
        <f t="shared" ref="R13:S13" ca="1" si="12">SUM(R2:R9)</f>
        <v>#REF!</v>
      </c>
      <c r="S13" s="234" t="e">
        <f t="shared" si="12"/>
        <v>#REF!</v>
      </c>
      <c r="T13" s="236" t="e">
        <f ca="1">SUM(S13-R13)</f>
        <v>#REF!</v>
      </c>
      <c r="U13" s="214">
        <f ca="1">IFERROR(SUM(T13/S13),0)</f>
        <v>0</v>
      </c>
    </row>
    <row r="14" spans="1:26" ht="15">
      <c r="A14" s="218" t="s">
        <v>87</v>
      </c>
      <c r="B14" s="202">
        <v>28</v>
      </c>
      <c r="C14" s="202">
        <v>30</v>
      </c>
      <c r="D14" s="202">
        <v>33</v>
      </c>
      <c r="E14" s="202">
        <v>35</v>
      </c>
      <c r="F14" s="202">
        <v>28</v>
      </c>
      <c r="G14" s="202">
        <v>25</v>
      </c>
      <c r="H14" s="4">
        <v>36</v>
      </c>
      <c r="I14" s="4"/>
      <c r="J14" s="4"/>
      <c r="L14" s="237" t="s">
        <v>88</v>
      </c>
      <c r="M14" s="4" t="s">
        <v>89</v>
      </c>
      <c r="N14" s="237" t="s">
        <v>90</v>
      </c>
      <c r="O14" s="238"/>
      <c r="P14" s="238"/>
      <c r="Q14" s="238"/>
      <c r="R14" s="239"/>
      <c r="S14" s="240"/>
      <c r="T14" s="238"/>
      <c r="U14" s="238"/>
    </row>
    <row r="15" spans="1:26" ht="15">
      <c r="A15" s="194" t="s">
        <v>91</v>
      </c>
      <c r="B15" s="222">
        <v>23.78</v>
      </c>
      <c r="C15" s="222">
        <v>25.75</v>
      </c>
      <c r="D15" s="222">
        <v>24.81</v>
      </c>
      <c r="E15" s="222">
        <v>25.45</v>
      </c>
      <c r="F15" s="222">
        <v>24.07</v>
      </c>
      <c r="G15" s="222">
        <v>25.78</v>
      </c>
      <c r="H15" s="167">
        <v>24.34</v>
      </c>
      <c r="I15" s="167"/>
      <c r="J15" s="167"/>
      <c r="L15" s="241" t="e">
        <f ca="1">SUM(L13/M13)</f>
        <v>#REF!</v>
      </c>
      <c r="M15" s="221">
        <f ca="1">IFERROR(__xludf.DUMMYFUNCTION("IMPORTRANGE(""https://docs.google.com/spreadsheets/d/1Tg7gfYItCdDZtQS5k8AVoeHBzlwYdsrP4VY0ATMvtk4/edit#gid=530477616"",""Dec!R19"")"),0)</f>
        <v>0</v>
      </c>
      <c r="N15" s="221" t="e">
        <f ca="1">SUM(R13/N13)</f>
        <v>#REF!</v>
      </c>
      <c r="O15" s="189"/>
      <c r="P15" s="189"/>
      <c r="Q15" s="189"/>
      <c r="R15" s="11"/>
      <c r="S15" s="12"/>
      <c r="T15" s="189"/>
      <c r="U15" s="189"/>
    </row>
    <row r="16" spans="1:26" ht="15">
      <c r="A16" s="3"/>
      <c r="B16" s="3"/>
      <c r="C16" s="3"/>
      <c r="D16" s="3"/>
      <c r="E16" s="242"/>
      <c r="F16" s="232"/>
      <c r="G16" s="232"/>
      <c r="H16" s="232"/>
      <c r="I16" s="232"/>
      <c r="J16" s="232"/>
      <c r="L16" s="2"/>
      <c r="N16" s="2"/>
      <c r="O16" s="189"/>
      <c r="P16" s="189"/>
      <c r="Q16" s="189"/>
      <c r="R16" s="189"/>
      <c r="S16" s="189"/>
      <c r="T16" s="189"/>
      <c r="U16" s="189"/>
    </row>
    <row r="17" spans="1:26" ht="19">
      <c r="A17" s="194" t="s">
        <v>92</v>
      </c>
      <c r="B17" s="243" t="str">
        <f ca="1">IFERROR(__xludf.DUMMYFUNCTION("importrange(""https://docs.google.com/spreadsheets/d/1dzVutSGpsnEwm84ygpXrWstrIQnofmOhuLQm8iyBqHM/edit#gid=217846988"" , ""Dec '17!U46"")+21"),"#REF!")</f>
        <v>#REF!</v>
      </c>
      <c r="C17" s="244" t="str">
        <f ca="1">IFERROR(__xludf.DUMMYFUNCTION("importrange(""https://docs.google.com/spreadsheets/d/1dzVutSGpsnEwm84ygpXrWstrIQnofmOhuLQm8iyBqHM/edit#gid=217846988"" , ""Dec '17!X46"")+24"),"#REF!")</f>
        <v>#REF!</v>
      </c>
      <c r="D17" s="244" t="str">
        <f ca="1">IFERROR(__xludf.DUMMYFUNCTION("importrange(""https://docs.google.com/spreadsheets/d/1dzVutSGpsnEwm84ygpXrWstrIQnofmOhuLQm8iyBqHM/edit#gid=217846988"" , ""Dec '17!T46"")+31"),"#REF!")</f>
        <v>#REF!</v>
      </c>
      <c r="E17" s="244" t="str">
        <f ca="1">IFERROR(__xludf.DUMMYFUNCTION("importrange(""https://docs.google.com/spreadsheets/d/1dzVutSGpsnEwm84ygpXrWstrIQnofmOhuLQm8iyBqHM/edit#gid=217846988"" , ""Dec '17!W46"")+37"),"#REF!")</f>
        <v>#REF!</v>
      </c>
      <c r="F17" s="244" t="str">
        <f ca="1">IFERROR(__xludf.DUMMYFUNCTION("importrange(""https://docs.google.com/spreadsheets/d/1dzVutSGpsnEwm84ygpXrWstrIQnofmOhuLQm8iyBqHM/edit#gid=217846988"" , ""Dec '17!V46"")+42"),"#REF!")</f>
        <v>#REF!</v>
      </c>
      <c r="G17" s="244" t="str">
        <f ca="1">IFERROR(__xludf.DUMMYFUNCTION("importrange(""https://docs.google.com/spreadsheets/d/1dzVutSGpsnEwm84ygpXrWstrIQnofmOhuLQm8iyBqHM/edit#gid=217846988"" , ""Dec '17!Z46"")+23"),"#REF!")</f>
        <v>#REF!</v>
      </c>
      <c r="H17" s="244" t="str">
        <f ca="1">IFERROR(__xludf.DUMMYFUNCTION("importrange(""https://docs.google.com/spreadsheets/d/1dzVutSGpsnEwm84ygpXrWstrIQnofmOhuLQm8iyBqHM/edit#gid=217846988"" , ""Dec '17!Y46"")+20"),"#REF!")</f>
        <v>#REF!</v>
      </c>
      <c r="I17" s="244"/>
      <c r="J17" s="244"/>
      <c r="L17" s="245"/>
      <c r="M17" s="246"/>
      <c r="N17" s="189"/>
      <c r="Q17" s="247"/>
      <c r="R17" s="248"/>
      <c r="S17" s="249"/>
      <c r="T17" s="250"/>
      <c r="U17" s="251"/>
    </row>
    <row r="18" spans="1:26" ht="6" customHeight="1">
      <c r="A18" s="194" t="s">
        <v>93</v>
      </c>
      <c r="B18" s="252">
        <v>41</v>
      </c>
      <c r="C18" s="252">
        <v>42</v>
      </c>
      <c r="D18" s="252">
        <v>42</v>
      </c>
      <c r="E18" s="252">
        <v>50</v>
      </c>
      <c r="F18" s="252">
        <v>50</v>
      </c>
      <c r="G18" s="252">
        <v>49</v>
      </c>
      <c r="H18" s="253">
        <v>40</v>
      </c>
      <c r="I18" s="253"/>
      <c r="J18" s="253"/>
      <c r="L18" s="254"/>
      <c r="M18" s="255"/>
      <c r="N18" s="255"/>
      <c r="Q18" s="247"/>
      <c r="R18" s="256"/>
      <c r="S18" s="249"/>
      <c r="T18" s="250"/>
      <c r="U18" s="251"/>
    </row>
    <row r="19" spans="1:26" ht="19">
      <c r="A19" s="194" t="s">
        <v>94</v>
      </c>
      <c r="B19" s="257" t="e">
        <f t="shared" ref="B19:H19" ca="1" si="13">SUM(B17-B18)</f>
        <v>#VALUE!</v>
      </c>
      <c r="C19" s="257" t="e">
        <f t="shared" ca="1" si="13"/>
        <v>#VALUE!</v>
      </c>
      <c r="D19" s="257" t="e">
        <f t="shared" ca="1" si="13"/>
        <v>#VALUE!</v>
      </c>
      <c r="E19" s="257" t="e">
        <f t="shared" ca="1" si="13"/>
        <v>#VALUE!</v>
      </c>
      <c r="F19" s="257" t="e">
        <f t="shared" ca="1" si="13"/>
        <v>#VALUE!</v>
      </c>
      <c r="G19" s="257" t="e">
        <f t="shared" ca="1" si="13"/>
        <v>#VALUE!</v>
      </c>
      <c r="H19" s="257" t="e">
        <f t="shared" ca="1" si="13"/>
        <v>#VALUE!</v>
      </c>
      <c r="I19" s="257"/>
      <c r="J19" s="257"/>
      <c r="L19" s="258" t="s">
        <v>34</v>
      </c>
      <c r="M19" s="259" t="s">
        <v>95</v>
      </c>
      <c r="N19" s="260"/>
      <c r="P19" s="261" t="s">
        <v>38</v>
      </c>
      <c r="Q19" s="247"/>
      <c r="R19" s="256"/>
      <c r="S19" s="249"/>
      <c r="T19" s="250"/>
      <c r="U19" s="251"/>
      <c r="V19" s="262"/>
      <c r="W19" s="263"/>
      <c r="X19" s="264"/>
      <c r="Y19" s="189"/>
      <c r="Z19" s="189"/>
    </row>
    <row r="20" spans="1:26" ht="19">
      <c r="K20" s="3"/>
      <c r="L20" s="265"/>
      <c r="M20" s="266"/>
      <c r="N20" s="266"/>
      <c r="O20" s="3"/>
      <c r="P20" s="3"/>
      <c r="Q20" s="267"/>
      <c r="R20" s="256"/>
      <c r="S20" s="249"/>
      <c r="T20" s="250"/>
      <c r="U20" s="251"/>
      <c r="V20" s="262"/>
      <c r="W20" s="268"/>
      <c r="X20" s="264"/>
      <c r="Y20" s="189"/>
      <c r="Z20" s="189"/>
    </row>
    <row r="21" spans="1:26" ht="90">
      <c r="A21" s="11"/>
      <c r="B21" s="189"/>
      <c r="C21" s="189"/>
      <c r="D21" s="189"/>
      <c r="E21" s="189"/>
      <c r="K21" s="3"/>
      <c r="L21" s="269"/>
      <c r="M21" s="270"/>
      <c r="N21" s="255"/>
      <c r="Q21" s="3"/>
      <c r="S21" s="189"/>
      <c r="T21" s="189"/>
      <c r="U21" s="11"/>
      <c r="V21" s="262"/>
      <c r="W21" s="268"/>
      <c r="X21" s="264"/>
      <c r="Y21" s="189"/>
      <c r="Z21" s="189"/>
    </row>
    <row r="22" spans="1:26" ht="17.25" customHeight="1">
      <c r="A22" s="238"/>
      <c r="B22" s="271" t="s">
        <v>20</v>
      </c>
      <c r="C22" s="272"/>
      <c r="D22" s="273"/>
      <c r="E22" s="273"/>
      <c r="F22" s="274"/>
      <c r="G22" s="274"/>
      <c r="K22" s="275"/>
      <c r="L22" s="276"/>
      <c r="M22" s="277" t="s">
        <v>96</v>
      </c>
      <c r="N22" s="278"/>
      <c r="O22" s="277" t="s">
        <v>97</v>
      </c>
      <c r="P22" s="279"/>
      <c r="Q22" s="3"/>
      <c r="S22" s="189"/>
      <c r="T22" s="189"/>
      <c r="U22" s="11"/>
      <c r="V22" s="262"/>
      <c r="W22" s="268"/>
      <c r="X22" s="264"/>
      <c r="Y22" s="189"/>
      <c r="Z22" s="189"/>
    </row>
    <row r="23" spans="1:26" ht="15">
      <c r="A23" s="238"/>
      <c r="B23" s="280" t="s">
        <v>22</v>
      </c>
      <c r="C23" s="271" t="s">
        <v>23</v>
      </c>
      <c r="D23" s="271" t="s">
        <v>24</v>
      </c>
      <c r="E23" s="271" t="s">
        <v>25</v>
      </c>
      <c r="F23" s="281"/>
      <c r="G23" s="281"/>
      <c r="K23" s="282"/>
      <c r="L23" s="265"/>
      <c r="M23" s="3"/>
      <c r="N23" s="3"/>
      <c r="O23" s="3"/>
      <c r="P23" s="3"/>
      <c r="Q23" s="3"/>
      <c r="S23" s="189"/>
      <c r="T23" s="189"/>
      <c r="U23" s="189"/>
      <c r="V23" s="262"/>
      <c r="W23" s="268"/>
      <c r="X23" s="264"/>
      <c r="Y23" s="189"/>
      <c r="Z23" s="189"/>
    </row>
    <row r="24" spans="1:26" ht="15">
      <c r="A24" s="225" t="s">
        <v>26</v>
      </c>
      <c r="B24" s="283" t="e">
        <f>SUM(#REF!,#REF!,#REF!,#REF!,#REF!,#REF!,#REF!,#REF!,#REF!)</f>
        <v>#REF!</v>
      </c>
      <c r="C24" s="284">
        <v>720</v>
      </c>
      <c r="D24" s="284">
        <v>916</v>
      </c>
      <c r="E24" s="284">
        <v>1016</v>
      </c>
      <c r="F24" s="9"/>
      <c r="K24" s="1"/>
      <c r="L24" s="260"/>
      <c r="M24" s="260"/>
      <c r="P24" s="189"/>
      <c r="Q24" s="262"/>
      <c r="R24" s="285"/>
      <c r="S24" s="264"/>
      <c r="T24" s="189"/>
      <c r="U24" s="286"/>
      <c r="V24" s="262"/>
      <c r="W24" s="268"/>
      <c r="X24" s="264"/>
      <c r="Y24" s="189"/>
      <c r="Z24" s="189"/>
    </row>
    <row r="25" spans="1:26" ht="13.5" customHeight="1">
      <c r="A25" s="225" t="s">
        <v>27</v>
      </c>
      <c r="B25" s="287">
        <f>IFERROR(SUM(#REF!,#REF!,#REF!,#REF!,#REF!,#REF!,#REF!,#REF!,#REF!)/B24,0)</f>
        <v>0</v>
      </c>
      <c r="C25" s="288">
        <v>10.858333333333333</v>
      </c>
      <c r="D25" s="288">
        <v>11.108078602620088</v>
      </c>
      <c r="E25" s="288">
        <v>11.793307086614174</v>
      </c>
      <c r="K25" s="1"/>
      <c r="L25" s="255"/>
      <c r="M25" s="255"/>
      <c r="Q25" s="262"/>
      <c r="R25" s="285"/>
      <c r="S25" s="264"/>
      <c r="T25" s="189"/>
      <c r="U25" s="1"/>
      <c r="V25" s="289"/>
      <c r="W25" s="264"/>
      <c r="X25" s="189"/>
      <c r="Y25" s="189"/>
      <c r="Z25" s="189"/>
    </row>
    <row r="26" spans="1:26" ht="18.75" customHeight="1">
      <c r="F26" s="186"/>
      <c r="H26" s="1"/>
      <c r="K26" s="1"/>
      <c r="L26" s="290"/>
      <c r="M26" s="290"/>
      <c r="P26" s="189"/>
      <c r="Q26" s="262"/>
      <c r="R26" s="291"/>
      <c r="S26" s="264"/>
      <c r="T26" s="189"/>
      <c r="U26" s="286"/>
      <c r="V26" s="289"/>
      <c r="W26" s="264"/>
      <c r="X26" s="189"/>
      <c r="Y26" s="189"/>
      <c r="Z26" s="189"/>
    </row>
    <row r="27" spans="1:26" ht="47">
      <c r="A27" s="292" t="s">
        <v>98</v>
      </c>
      <c r="B27" s="11" t="s">
        <v>22</v>
      </c>
      <c r="C27" s="11" t="s">
        <v>99</v>
      </c>
      <c r="F27" s="186"/>
      <c r="H27" s="14"/>
      <c r="K27" s="1"/>
      <c r="M27" s="260"/>
      <c r="N27" s="293"/>
      <c r="O27" s="189"/>
      <c r="P27" s="189"/>
      <c r="U27" s="286"/>
      <c r="V27" s="289"/>
      <c r="W27" s="264"/>
      <c r="X27" s="186"/>
      <c r="Y27" s="186"/>
      <c r="Z27" s="186"/>
    </row>
    <row r="28" spans="1:26" ht="15">
      <c r="A28" s="294" t="s">
        <v>9</v>
      </c>
      <c r="B28" s="295">
        <f>IFERROR(SUM(#REF! /#REF!),0)</f>
        <v>0</v>
      </c>
      <c r="C28" s="295">
        <v>3.8125</v>
      </c>
      <c r="D28" s="296">
        <v>2.9285714285714284</v>
      </c>
      <c r="F28" s="189"/>
      <c r="K28" s="1"/>
      <c r="L28" s="292"/>
      <c r="M28" s="292"/>
      <c r="N28" s="189"/>
      <c r="O28" s="292"/>
      <c r="P28" s="186"/>
      <c r="T28" s="189"/>
      <c r="U28" s="262"/>
      <c r="V28" s="297"/>
      <c r="W28" s="264"/>
      <c r="X28" s="186"/>
      <c r="Y28" s="186"/>
      <c r="Z28" s="186"/>
    </row>
    <row r="29" spans="1:26" ht="15">
      <c r="A29" s="292" t="s">
        <v>35</v>
      </c>
      <c r="B29" s="295">
        <f>IFERROR(SUM(#REF! /#REF!),0)</f>
        <v>0</v>
      </c>
      <c r="C29" s="295">
        <v>4.625</v>
      </c>
      <c r="D29" s="296">
        <v>3.2894736842105261</v>
      </c>
      <c r="F29" s="189"/>
      <c r="L29" s="11"/>
      <c r="M29" s="11"/>
      <c r="N29" s="189"/>
      <c r="O29" s="189"/>
      <c r="P29" s="189"/>
      <c r="Q29" s="262"/>
      <c r="R29" s="298"/>
      <c r="S29" s="264"/>
      <c r="T29" s="189"/>
      <c r="U29" s="262"/>
      <c r="V29" s="297"/>
      <c r="W29" s="264"/>
      <c r="X29" s="189"/>
      <c r="Y29" s="189"/>
      <c r="Z29" s="189"/>
    </row>
    <row r="30" spans="1:26" ht="15">
      <c r="A30" s="292" t="s">
        <v>50</v>
      </c>
      <c r="B30" s="295">
        <f>IFERROR(SUM(#REF! /#REF!),0)</f>
        <v>0</v>
      </c>
      <c r="C30" s="295">
        <v>4.375</v>
      </c>
      <c r="D30" s="296">
        <v>3.3157894736842106</v>
      </c>
      <c r="F30" s="186"/>
      <c r="I30" s="189"/>
      <c r="J30" s="299"/>
      <c r="K30" s="189"/>
      <c r="M30" s="11"/>
      <c r="N30" s="11"/>
      <c r="O30" s="189"/>
      <c r="P30" s="189"/>
      <c r="Q30" s="262"/>
      <c r="R30" s="298"/>
      <c r="S30" s="264"/>
      <c r="T30" s="300"/>
      <c r="U30" s="301"/>
      <c r="V30" s="297"/>
      <c r="W30" s="264"/>
      <c r="X30" s="189"/>
      <c r="Y30" s="189"/>
      <c r="Z30" s="189"/>
    </row>
    <row r="31" spans="1:26" ht="15">
      <c r="A31" s="292" t="s">
        <v>34</v>
      </c>
      <c r="B31" s="295">
        <f>IFERROR(SUM(#REF! /#REF!),0)</f>
        <v>0</v>
      </c>
      <c r="C31" s="295">
        <v>5.15625</v>
      </c>
      <c r="D31" s="296">
        <v>3.5135135135135136</v>
      </c>
      <c r="F31" s="189"/>
      <c r="I31" s="186"/>
      <c r="J31" s="186"/>
      <c r="K31" s="186"/>
      <c r="L31" s="292"/>
      <c r="M31" s="292"/>
      <c r="O31" s="186"/>
      <c r="P31" s="186"/>
      <c r="Q31" s="262"/>
      <c r="R31" s="298"/>
      <c r="S31" s="264"/>
      <c r="T31" s="189"/>
      <c r="U31" s="262"/>
      <c r="V31" s="189"/>
      <c r="W31" s="264"/>
      <c r="X31" s="186"/>
      <c r="Y31" s="186"/>
      <c r="Z31" s="186"/>
    </row>
    <row r="32" spans="1:26" ht="15">
      <c r="A32" s="292" t="s">
        <v>37</v>
      </c>
      <c r="B32" s="295">
        <f>IFERROR(SUM(#REF! /#REF!),0)</f>
        <v>0</v>
      </c>
      <c r="C32" s="302">
        <v>4.3125</v>
      </c>
      <c r="D32" s="296">
        <v>3.5</v>
      </c>
      <c r="F32" s="186"/>
      <c r="I32" s="189"/>
      <c r="J32" s="189"/>
      <c r="O32" s="189"/>
      <c r="P32" s="189"/>
      <c r="Q32" s="262"/>
      <c r="R32" s="291"/>
      <c r="S32" s="264"/>
      <c r="T32" s="189"/>
      <c r="U32" s="262"/>
      <c r="V32" s="297"/>
      <c r="W32" s="264"/>
      <c r="X32" s="189"/>
      <c r="Y32" s="189"/>
      <c r="Z32" s="189"/>
    </row>
    <row r="33" spans="1:26" ht="15">
      <c r="A33" s="292" t="s">
        <v>38</v>
      </c>
      <c r="B33" s="295">
        <f>IFERROR(SUM(#REF! /#REF!),0)</f>
        <v>0</v>
      </c>
      <c r="C33" s="302">
        <v>3.75</v>
      </c>
      <c r="D33" s="296">
        <v>4.0270270270270272</v>
      </c>
      <c r="F33" s="189"/>
      <c r="I33" s="186"/>
      <c r="J33" s="186"/>
      <c r="O33" s="186"/>
      <c r="P33" s="186"/>
      <c r="Q33" s="301"/>
      <c r="R33" s="303"/>
      <c r="S33" s="264"/>
      <c r="T33" s="300"/>
      <c r="U33" s="262"/>
      <c r="V33" s="297"/>
      <c r="W33" s="264"/>
      <c r="X33" s="186"/>
      <c r="Y33" s="186"/>
      <c r="Z33" s="186"/>
    </row>
    <row r="34" spans="1:26" ht="15">
      <c r="A34" s="1" t="s">
        <v>54</v>
      </c>
      <c r="B34" s="295">
        <f>IFERROR(SUM(#REF!/#REF! ),0)</f>
        <v>0</v>
      </c>
      <c r="C34" s="296">
        <v>3.8333333333333335</v>
      </c>
      <c r="D34" s="302">
        <v>3.7916666666666665</v>
      </c>
      <c r="E34" s="186"/>
      <c r="F34" s="189"/>
      <c r="I34" s="189"/>
      <c r="J34" s="189"/>
      <c r="O34" s="189"/>
      <c r="P34" s="189"/>
      <c r="Q34" s="262"/>
      <c r="R34" s="291"/>
      <c r="S34" s="264"/>
      <c r="T34" s="304"/>
      <c r="U34" s="262"/>
      <c r="V34" s="297"/>
      <c r="W34" s="264"/>
      <c r="X34" s="189"/>
      <c r="Y34" s="189"/>
      <c r="Z34" s="189"/>
    </row>
    <row r="35" spans="1:26" ht="15">
      <c r="D35" s="186"/>
      <c r="E35" s="186"/>
      <c r="F35" s="189"/>
      <c r="I35" s="189"/>
      <c r="J35" s="189"/>
      <c r="O35" s="189"/>
      <c r="P35" s="189"/>
      <c r="Q35" s="1"/>
      <c r="R35" s="261"/>
      <c r="S35" s="305"/>
      <c r="T35" s="300"/>
      <c r="U35" s="262"/>
      <c r="V35" s="297"/>
      <c r="W35" s="264"/>
      <c r="X35" s="189"/>
      <c r="Y35" s="189"/>
      <c r="Z35" s="189"/>
    </row>
    <row r="36" spans="1:26" ht="15">
      <c r="D36" s="189"/>
      <c r="E36" s="189"/>
      <c r="F36" s="189"/>
      <c r="I36" s="189"/>
      <c r="J36" s="189"/>
      <c r="O36" s="189"/>
      <c r="P36" s="189"/>
      <c r="T36" s="189"/>
      <c r="U36" s="262"/>
      <c r="V36" s="297"/>
      <c r="W36" s="264"/>
      <c r="X36" s="189"/>
      <c r="Y36" s="189"/>
      <c r="Z36" s="189"/>
    </row>
    <row r="37" spans="1:26" ht="15">
      <c r="D37" s="189"/>
      <c r="E37" s="189"/>
      <c r="F37" s="189"/>
      <c r="I37" s="189"/>
      <c r="J37" s="189"/>
      <c r="O37" s="189"/>
      <c r="P37" s="189"/>
      <c r="T37" s="189"/>
      <c r="U37" s="262"/>
      <c r="V37" s="306"/>
      <c r="W37" s="264"/>
      <c r="X37" s="189"/>
      <c r="Y37" s="189"/>
      <c r="Z37" s="189"/>
    </row>
    <row r="38" spans="1:26" ht="15">
      <c r="D38" s="189"/>
      <c r="E38" s="189"/>
      <c r="F38" s="189"/>
      <c r="I38" s="189"/>
      <c r="J38" s="189"/>
      <c r="K38" s="189"/>
      <c r="L38" s="11"/>
      <c r="M38" s="189"/>
      <c r="N38" s="189"/>
      <c r="O38" s="189"/>
      <c r="P38" s="189"/>
      <c r="Q38" s="189"/>
      <c r="R38" s="189"/>
      <c r="S38" s="189"/>
      <c r="T38" s="189"/>
      <c r="U38" s="262"/>
      <c r="V38" s="306"/>
      <c r="W38" s="264"/>
      <c r="X38" s="189"/>
      <c r="Y38" s="189"/>
      <c r="Z38" s="189"/>
    </row>
    <row r="39" spans="1:26" ht="15">
      <c r="D39" s="189"/>
      <c r="E39" s="189"/>
      <c r="F39" s="189"/>
      <c r="G39" s="189"/>
      <c r="H39" s="189"/>
      <c r="I39" s="189"/>
      <c r="J39" s="189"/>
      <c r="K39" s="189"/>
      <c r="L39" s="11"/>
      <c r="M39" s="189"/>
      <c r="N39" s="189"/>
      <c r="O39" s="189"/>
      <c r="P39" s="189"/>
      <c r="Q39" s="189"/>
      <c r="R39" s="189"/>
      <c r="S39" s="189"/>
      <c r="T39" s="189"/>
      <c r="U39" s="262"/>
      <c r="V39" s="306"/>
      <c r="W39" s="264"/>
      <c r="X39" s="189"/>
      <c r="Y39" s="189"/>
      <c r="Z39" s="189"/>
    </row>
    <row r="40" spans="1:26" ht="15">
      <c r="D40" s="189"/>
      <c r="E40" s="189"/>
      <c r="F40" s="189"/>
      <c r="G40" s="189"/>
      <c r="H40" s="189"/>
      <c r="I40" s="189"/>
      <c r="J40" s="11"/>
      <c r="K40" s="189"/>
      <c r="L40" s="189"/>
      <c r="M40" s="189"/>
      <c r="N40" s="189"/>
      <c r="O40" s="189"/>
      <c r="P40" s="189"/>
      <c r="Q40" s="189"/>
      <c r="R40" s="189"/>
      <c r="S40" s="262"/>
      <c r="T40" s="306"/>
      <c r="U40" s="11"/>
      <c r="V40" s="189"/>
      <c r="W40" s="189"/>
      <c r="X40" s="189"/>
      <c r="Y40" s="189"/>
      <c r="Z40" s="189"/>
    </row>
    <row r="41" spans="1:26" ht="15">
      <c r="D41" s="189"/>
      <c r="E41" s="189"/>
      <c r="F41" s="189"/>
      <c r="G41" s="189"/>
      <c r="H41" s="189"/>
      <c r="I41" s="189"/>
      <c r="J41" s="11"/>
      <c r="K41" s="189"/>
      <c r="L41" s="11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89"/>
      <c r="Z41" s="189"/>
    </row>
    <row r="42" spans="1:26" ht="15">
      <c r="D42" s="189"/>
      <c r="E42" s="189"/>
      <c r="F42" s="189"/>
      <c r="G42" s="189"/>
      <c r="H42" s="189"/>
      <c r="I42" s="189"/>
      <c r="J42" s="11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189"/>
      <c r="Y42" s="189"/>
      <c r="Z42" s="189"/>
    </row>
    <row r="43" spans="1:26" ht="15">
      <c r="I43" s="189"/>
      <c r="J43" s="11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</row>
    <row r="44" spans="1:26" ht="15">
      <c r="A44" s="189"/>
      <c r="B44" s="189"/>
      <c r="D44" s="189"/>
      <c r="E44" s="189"/>
      <c r="F44" s="189"/>
      <c r="G44" s="189"/>
      <c r="H44" s="189"/>
      <c r="I44" s="189"/>
      <c r="J44" s="11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</row>
    <row r="45" spans="1:26" ht="15">
      <c r="A45" s="189"/>
      <c r="B45" s="189"/>
      <c r="D45" s="189"/>
      <c r="E45" s="189"/>
      <c r="F45" s="189"/>
      <c r="G45" s="189"/>
      <c r="H45" s="189"/>
      <c r="I45" s="189"/>
      <c r="J45" s="11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</row>
    <row r="46" spans="1:26" ht="15">
      <c r="A46" s="189"/>
      <c r="B46" s="189"/>
      <c r="C46" s="189"/>
      <c r="D46" s="189"/>
      <c r="E46" s="189"/>
      <c r="F46" s="189"/>
      <c r="G46" s="189"/>
      <c r="H46" s="189"/>
      <c r="I46" s="189"/>
      <c r="J46" s="11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1"/>
      <c r="V46" s="189"/>
      <c r="W46" s="189"/>
      <c r="X46" s="189"/>
      <c r="Y46" s="189"/>
      <c r="Z46" s="189"/>
    </row>
    <row r="47" spans="1:26" ht="15">
      <c r="A47" s="189"/>
      <c r="B47" s="189"/>
      <c r="C47" s="189"/>
      <c r="D47" s="189"/>
      <c r="E47" s="189"/>
      <c r="F47" s="189"/>
      <c r="G47" s="189"/>
      <c r="H47" s="189"/>
      <c r="I47" s="189"/>
      <c r="J47" s="11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89"/>
    </row>
    <row r="48" spans="1:26" ht="15">
      <c r="A48" s="189"/>
      <c r="B48" s="189"/>
      <c r="C48" s="189"/>
      <c r="D48" s="189"/>
      <c r="E48" s="189"/>
      <c r="F48" s="189"/>
      <c r="G48" s="189"/>
      <c r="H48" s="189"/>
      <c r="I48" s="189"/>
      <c r="J48" s="11"/>
      <c r="K48" s="189"/>
      <c r="L48" s="11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</row>
    <row r="49" spans="1:26" ht="15">
      <c r="A49" s="189"/>
      <c r="B49" s="189"/>
      <c r="C49" s="189"/>
      <c r="D49" s="189"/>
      <c r="E49" s="189"/>
      <c r="F49" s="189"/>
      <c r="G49" s="189"/>
      <c r="H49" s="189"/>
      <c r="I49" s="189"/>
      <c r="J49" s="11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</row>
    <row r="50" spans="1:26" ht="15">
      <c r="A50" s="189"/>
      <c r="B50" s="189"/>
      <c r="C50" s="189"/>
      <c r="D50" s="189"/>
      <c r="E50" s="189"/>
      <c r="F50" s="189"/>
      <c r="G50" s="189"/>
      <c r="H50" s="189"/>
      <c r="I50" s="189"/>
      <c r="J50" s="11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</row>
    <row r="51" spans="1:26" ht="15">
      <c r="A51" s="189"/>
      <c r="B51" s="189"/>
      <c r="C51" s="189"/>
      <c r="D51" s="189"/>
      <c r="E51" s="189"/>
      <c r="F51" s="189"/>
      <c r="G51" s="189"/>
      <c r="H51" s="189"/>
      <c r="I51" s="189"/>
      <c r="J51" s="11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89"/>
      <c r="Y51" s="189"/>
      <c r="Z51" s="189"/>
    </row>
    <row r="52" spans="1:26" ht="15">
      <c r="A52" s="183"/>
      <c r="B52" s="183" t="s">
        <v>9</v>
      </c>
      <c r="C52" s="194" t="s">
        <v>35</v>
      </c>
      <c r="D52" s="194" t="s">
        <v>50</v>
      </c>
      <c r="E52" s="194" t="s">
        <v>34</v>
      </c>
      <c r="F52" s="194" t="s">
        <v>37</v>
      </c>
      <c r="G52" s="194" t="s">
        <v>54</v>
      </c>
      <c r="H52" s="307" t="s">
        <v>38</v>
      </c>
      <c r="I52" s="308"/>
      <c r="J52" s="11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</row>
    <row r="53" spans="1:26" ht="15">
      <c r="A53" s="183" t="s">
        <v>62</v>
      </c>
      <c r="B53" s="193">
        <v>476</v>
      </c>
      <c r="C53" s="193">
        <v>570</v>
      </c>
      <c r="D53" s="194">
        <v>594</v>
      </c>
      <c r="E53" s="194">
        <v>630</v>
      </c>
      <c r="F53" s="194">
        <v>532</v>
      </c>
      <c r="G53" s="194">
        <v>375</v>
      </c>
      <c r="H53" s="307">
        <v>684</v>
      </c>
      <c r="I53" s="308"/>
      <c r="J53" s="11"/>
      <c r="K53" s="189"/>
      <c r="L53" s="11"/>
      <c r="M53" s="189"/>
      <c r="N53" s="189"/>
      <c r="O53" s="189"/>
      <c r="P53" s="189"/>
      <c r="Q53" s="189"/>
      <c r="R53" s="189"/>
      <c r="S53" s="189"/>
      <c r="T53" s="189"/>
      <c r="U53" s="189"/>
      <c r="V53" s="189"/>
      <c r="W53" s="189"/>
      <c r="X53" s="189"/>
      <c r="Y53" s="189"/>
      <c r="Z53" s="189"/>
    </row>
    <row r="54" spans="1:26" ht="15">
      <c r="A54" s="183" t="s">
        <v>66</v>
      </c>
      <c r="B54" s="202">
        <v>476</v>
      </c>
      <c r="C54" s="202">
        <v>570</v>
      </c>
      <c r="D54" s="202">
        <v>594</v>
      </c>
      <c r="E54" s="202">
        <v>630</v>
      </c>
      <c r="F54" s="202">
        <v>532</v>
      </c>
      <c r="G54" s="202">
        <v>375</v>
      </c>
      <c r="H54" s="307">
        <v>684</v>
      </c>
      <c r="I54" s="308"/>
      <c r="J54" s="11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</row>
    <row r="55" spans="1:26" ht="15">
      <c r="A55" s="183" t="s">
        <v>69</v>
      </c>
      <c r="B55" s="309">
        <v>422</v>
      </c>
      <c r="C55" s="310">
        <v>521</v>
      </c>
      <c r="D55" s="311">
        <v>576</v>
      </c>
      <c r="E55" s="311">
        <v>629</v>
      </c>
      <c r="F55" s="312">
        <v>572</v>
      </c>
      <c r="G55" s="312">
        <v>336</v>
      </c>
      <c r="H55" s="313">
        <v>615</v>
      </c>
      <c r="I55" s="189"/>
      <c r="J55" s="314"/>
      <c r="K55" s="189"/>
      <c r="L55" s="189"/>
      <c r="M55" s="189"/>
      <c r="N55" s="189"/>
      <c r="O55" s="189"/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</row>
    <row r="56" spans="1:26" ht="15">
      <c r="A56" s="183" t="s">
        <v>72</v>
      </c>
      <c r="B56" s="202">
        <v>-54</v>
      </c>
      <c r="C56" s="202">
        <v>-49</v>
      </c>
      <c r="D56" s="202">
        <v>-18</v>
      </c>
      <c r="E56" s="202">
        <v>-1</v>
      </c>
      <c r="F56" s="202">
        <v>40</v>
      </c>
      <c r="G56" s="202">
        <v>-39</v>
      </c>
      <c r="H56" s="307">
        <v>-69</v>
      </c>
      <c r="I56" s="308"/>
      <c r="J56" s="11"/>
      <c r="K56" s="189"/>
      <c r="L56" s="11"/>
      <c r="M56" s="189"/>
      <c r="N56" s="189"/>
      <c r="O56" s="189"/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</row>
    <row r="57" spans="1:26" ht="15">
      <c r="A57" s="183" t="s">
        <v>74</v>
      </c>
      <c r="B57" s="216">
        <v>-0.1134453781512605</v>
      </c>
      <c r="C57" s="216">
        <v>-8.5964912280701758E-2</v>
      </c>
      <c r="D57" s="216">
        <v>-3.0303030303030304E-2</v>
      </c>
      <c r="E57" s="216">
        <v>-1.5873015873015873E-3</v>
      </c>
      <c r="F57" s="216">
        <v>7.5187969924812026E-2</v>
      </c>
      <c r="G57" s="216">
        <v>-0.104</v>
      </c>
      <c r="H57" s="315">
        <v>-0.10087719298245613</v>
      </c>
      <c r="I57" s="308"/>
      <c r="J57" s="308"/>
      <c r="K57" s="189"/>
      <c r="L57" s="189"/>
      <c r="M57" s="189"/>
      <c r="N57" s="189"/>
      <c r="O57" s="189"/>
      <c r="P57" s="189"/>
      <c r="Q57" s="189"/>
      <c r="R57" s="189"/>
      <c r="S57" s="189"/>
      <c r="T57" s="189"/>
      <c r="U57" s="189"/>
      <c r="V57" s="189"/>
      <c r="W57" s="189"/>
      <c r="X57" s="189"/>
      <c r="Y57" s="189"/>
      <c r="Z57" s="189"/>
    </row>
    <row r="58" spans="1:26" ht="15">
      <c r="A58" s="194" t="s">
        <v>29</v>
      </c>
      <c r="B58" s="192">
        <v>17</v>
      </c>
      <c r="C58" s="192">
        <v>18</v>
      </c>
      <c r="D58" s="194">
        <v>18</v>
      </c>
      <c r="E58" s="194">
        <v>18</v>
      </c>
      <c r="F58" s="194">
        <v>19</v>
      </c>
      <c r="G58" s="194">
        <v>15</v>
      </c>
      <c r="H58" s="307">
        <v>19</v>
      </c>
      <c r="I58" s="308"/>
      <c r="J58" s="11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  <c r="V58" s="189"/>
      <c r="W58" s="189"/>
      <c r="X58" s="189"/>
      <c r="Y58" s="189"/>
      <c r="Z58" s="189"/>
    </row>
    <row r="59" spans="1:26" ht="15">
      <c r="A59" s="218" t="s">
        <v>16</v>
      </c>
      <c r="B59" s="219">
        <v>11317.07</v>
      </c>
      <c r="C59" s="219">
        <v>14677.23</v>
      </c>
      <c r="D59" s="219">
        <v>14734.84</v>
      </c>
      <c r="E59" s="219">
        <v>16035.35</v>
      </c>
      <c r="F59" s="222">
        <v>12802.76</v>
      </c>
      <c r="G59" s="222">
        <v>9668.75</v>
      </c>
      <c r="H59" s="316">
        <v>16648.68</v>
      </c>
      <c r="I59" s="308"/>
      <c r="J59" s="11"/>
      <c r="K59" s="189"/>
      <c r="L59" s="189"/>
      <c r="M59" s="189"/>
      <c r="N59" s="189"/>
      <c r="O59" s="189"/>
      <c r="P59" s="189"/>
      <c r="Q59" s="189"/>
      <c r="R59" s="189"/>
      <c r="S59" s="189"/>
      <c r="T59" s="189"/>
      <c r="U59" s="189"/>
      <c r="V59" s="189"/>
      <c r="W59" s="189"/>
      <c r="X59" s="189"/>
      <c r="Y59" s="189"/>
      <c r="Z59" s="189"/>
    </row>
    <row r="60" spans="1:26" ht="15">
      <c r="A60" s="194" t="s">
        <v>66</v>
      </c>
      <c r="B60" s="220">
        <v>11319.28</v>
      </c>
      <c r="C60" s="220">
        <v>14677.5</v>
      </c>
      <c r="D60" s="220">
        <v>14737.14</v>
      </c>
      <c r="E60" s="220">
        <v>16033.5</v>
      </c>
      <c r="F60" s="220">
        <v>12805.24</v>
      </c>
      <c r="G60" s="220">
        <v>9667.5</v>
      </c>
      <c r="H60" s="317">
        <v>16648.560000000001</v>
      </c>
      <c r="I60" s="189"/>
      <c r="J60" s="314"/>
      <c r="K60" s="189"/>
      <c r="L60" s="189"/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89"/>
      <c r="Z60" s="189"/>
    </row>
    <row r="61" spans="1:26" ht="15">
      <c r="A61" s="194" t="s">
        <v>8</v>
      </c>
      <c r="B61" s="318">
        <v>10551.150000000001</v>
      </c>
      <c r="C61" s="319">
        <v>13117.7</v>
      </c>
      <c r="D61" s="319">
        <v>13979.25</v>
      </c>
      <c r="E61" s="320">
        <v>16055</v>
      </c>
      <c r="F61" s="319">
        <v>14173</v>
      </c>
      <c r="G61" s="319">
        <v>8959</v>
      </c>
      <c r="H61" s="321">
        <v>15272.95</v>
      </c>
      <c r="I61" s="322"/>
      <c r="J61" s="322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</row>
    <row r="62" spans="1:26" ht="15">
      <c r="A62" s="218" t="s">
        <v>21</v>
      </c>
      <c r="B62" s="219">
        <v>-768.1299999999992</v>
      </c>
      <c r="C62" s="219">
        <v>-1559.7999999999993</v>
      </c>
      <c r="D62" s="219">
        <v>-757.88999999999942</v>
      </c>
      <c r="E62" s="219">
        <v>21.5</v>
      </c>
      <c r="F62" s="219">
        <v>1367.7600000000002</v>
      </c>
      <c r="G62" s="219">
        <v>-708.5</v>
      </c>
      <c r="H62" s="316">
        <v>-1375.6100000000006</v>
      </c>
      <c r="I62" s="308"/>
      <c r="J62" s="308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189"/>
      <c r="Z62" s="189"/>
    </row>
    <row r="63" spans="1:26" ht="15">
      <c r="A63" s="218" t="s">
        <v>74</v>
      </c>
      <c r="B63" s="216">
        <v>-6.7860323271444756E-2</v>
      </c>
      <c r="C63" s="216">
        <v>-0.10627150400272521</v>
      </c>
      <c r="D63" s="216">
        <v>-5.1427210435674726E-2</v>
      </c>
      <c r="E63" s="216">
        <v>1.3409424018461346E-3</v>
      </c>
      <c r="F63" s="216">
        <v>0.10681252362314179</v>
      </c>
      <c r="G63" s="216">
        <v>-7.328678562192914E-2</v>
      </c>
      <c r="H63" s="315">
        <v>-8.2626365283243741E-2</v>
      </c>
      <c r="I63" s="323"/>
      <c r="J63" s="323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</row>
    <row r="64" spans="1:26" ht="15">
      <c r="A64" s="227"/>
      <c r="B64" s="228"/>
      <c r="C64" s="228"/>
      <c r="D64" s="229"/>
      <c r="E64" s="230"/>
      <c r="F64" s="230"/>
      <c r="G64" s="230"/>
      <c r="H64" s="324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</row>
    <row r="65" spans="1:26" ht="15">
      <c r="A65" s="218" t="s">
        <v>87</v>
      </c>
      <c r="B65" s="202">
        <v>28</v>
      </c>
      <c r="C65" s="202">
        <v>30</v>
      </c>
      <c r="D65" s="325">
        <v>33</v>
      </c>
      <c r="E65" s="194">
        <v>35</v>
      </c>
      <c r="F65" s="194">
        <v>28</v>
      </c>
      <c r="G65" s="194">
        <v>25</v>
      </c>
      <c r="H65" s="307">
        <v>36</v>
      </c>
      <c r="I65" s="308"/>
      <c r="J65" s="308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89"/>
      <c r="Y65" s="189"/>
      <c r="Z65" s="189"/>
    </row>
    <row r="66" spans="1:26" ht="15">
      <c r="A66" s="194" t="s">
        <v>91</v>
      </c>
      <c r="B66" s="222">
        <v>23.78</v>
      </c>
      <c r="C66" s="222">
        <v>25.75</v>
      </c>
      <c r="D66" s="222">
        <v>24.81</v>
      </c>
      <c r="E66" s="222">
        <v>25.45</v>
      </c>
      <c r="F66" s="222">
        <v>24.07</v>
      </c>
      <c r="G66" s="222">
        <v>25.78</v>
      </c>
      <c r="H66" s="307">
        <v>24.34</v>
      </c>
      <c r="I66" s="308"/>
      <c r="J66" s="308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</row>
    <row r="67" spans="1:26" ht="15">
      <c r="A67" s="232"/>
      <c r="B67" s="242"/>
      <c r="C67" s="242"/>
      <c r="D67" s="242"/>
      <c r="E67" s="242"/>
      <c r="F67" s="242"/>
      <c r="G67" s="242"/>
      <c r="H67" s="324"/>
      <c r="I67" s="189"/>
      <c r="J67" s="189"/>
      <c r="K67" s="189"/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</row>
    <row r="68" spans="1:26" ht="15">
      <c r="A68" s="194" t="s">
        <v>92</v>
      </c>
      <c r="B68" s="326">
        <v>33</v>
      </c>
      <c r="C68" s="327">
        <v>40</v>
      </c>
      <c r="D68" s="327">
        <v>45</v>
      </c>
      <c r="E68" s="327">
        <v>51</v>
      </c>
      <c r="F68" s="327">
        <v>52</v>
      </c>
      <c r="G68" s="327">
        <v>45</v>
      </c>
      <c r="H68" s="328">
        <v>39</v>
      </c>
      <c r="I68" s="189"/>
      <c r="J68" s="189"/>
      <c r="K68" s="189"/>
      <c r="L68" s="189"/>
      <c r="M68" s="189"/>
      <c r="N68" s="189"/>
      <c r="O68" s="189"/>
      <c r="P68" s="189"/>
      <c r="Q68" s="189"/>
      <c r="R68" s="189"/>
      <c r="S68" s="189"/>
      <c r="T68" s="189"/>
      <c r="U68" s="189"/>
      <c r="V68" s="189"/>
      <c r="W68" s="189"/>
      <c r="X68" s="189"/>
      <c r="Y68" s="189"/>
      <c r="Z68" s="189"/>
    </row>
    <row r="69" spans="1:26" ht="15">
      <c r="A69" s="194" t="s">
        <v>93</v>
      </c>
      <c r="B69" s="329">
        <v>41</v>
      </c>
      <c r="C69" s="329">
        <v>42</v>
      </c>
      <c r="D69" s="329">
        <v>42</v>
      </c>
      <c r="E69" s="329">
        <v>50</v>
      </c>
      <c r="F69" s="329">
        <v>50</v>
      </c>
      <c r="G69" s="329">
        <v>49</v>
      </c>
      <c r="H69" s="330">
        <v>40</v>
      </c>
      <c r="I69" s="308"/>
      <c r="J69" s="308"/>
      <c r="K69" s="189"/>
      <c r="L69" s="189"/>
      <c r="M69" s="189"/>
      <c r="N69" s="189"/>
      <c r="O69" s="189"/>
      <c r="P69" s="189"/>
      <c r="Q69" s="189"/>
      <c r="R69" s="189"/>
      <c r="S69" s="189"/>
      <c r="T69" s="189"/>
      <c r="U69" s="189"/>
      <c r="V69" s="189"/>
      <c r="W69" s="189"/>
      <c r="X69" s="189"/>
      <c r="Y69" s="189"/>
      <c r="Z69" s="189"/>
    </row>
    <row r="70" spans="1:26" ht="15">
      <c r="A70" s="194" t="s">
        <v>94</v>
      </c>
      <c r="B70" s="331">
        <v>-8</v>
      </c>
      <c r="C70" s="331">
        <v>-2</v>
      </c>
      <c r="D70" s="331">
        <v>3</v>
      </c>
      <c r="E70" s="331">
        <v>1</v>
      </c>
      <c r="F70" s="331">
        <v>2</v>
      </c>
      <c r="G70" s="331">
        <v>-4</v>
      </c>
      <c r="H70" s="332">
        <v>-1</v>
      </c>
      <c r="I70" s="189"/>
      <c r="J70" s="189"/>
      <c r="K70" s="189"/>
      <c r="L70" s="189"/>
      <c r="M70" s="189"/>
      <c r="N70" s="189"/>
      <c r="O70" s="189"/>
      <c r="P70" s="189"/>
      <c r="Q70" s="189"/>
      <c r="R70" s="189"/>
      <c r="S70" s="189"/>
      <c r="T70" s="189"/>
      <c r="U70" s="189"/>
      <c r="V70" s="189"/>
      <c r="W70" s="189"/>
      <c r="X70" s="189"/>
      <c r="Y70" s="189"/>
      <c r="Z70" s="189"/>
    </row>
    <row r="71" spans="1:26" ht="15">
      <c r="A71" s="314"/>
      <c r="B71" s="12"/>
      <c r="C71" s="12"/>
      <c r="D71" s="12"/>
      <c r="E71" s="12"/>
      <c r="F71" s="12"/>
      <c r="G71" s="12"/>
      <c r="H71" s="189"/>
      <c r="I71" s="189"/>
      <c r="J71" s="189"/>
      <c r="K71" s="189"/>
      <c r="L71" s="189"/>
      <c r="M71" s="189"/>
      <c r="N71" s="189"/>
      <c r="O71" s="189"/>
      <c r="P71" s="189"/>
      <c r="Q71" s="189"/>
      <c r="R71" s="189"/>
      <c r="S71" s="189"/>
      <c r="T71" s="189"/>
      <c r="U71" s="189"/>
      <c r="V71" s="189"/>
      <c r="W71" s="189"/>
      <c r="X71" s="189"/>
      <c r="Y71" s="189"/>
      <c r="Z71" s="189"/>
    </row>
    <row r="72" spans="1:26" ht="15">
      <c r="A72" s="189"/>
      <c r="B72" s="189"/>
      <c r="C72" s="189"/>
      <c r="D72" s="189"/>
      <c r="E72" s="189"/>
      <c r="H72" s="189"/>
      <c r="I72" s="189"/>
      <c r="J72" s="189"/>
      <c r="K72" s="189"/>
      <c r="L72" s="189"/>
      <c r="M72" s="189"/>
      <c r="N72" s="189"/>
      <c r="O72" s="189"/>
      <c r="P72" s="189"/>
      <c r="Q72" s="189"/>
      <c r="R72" s="189"/>
      <c r="S72" s="189"/>
      <c r="T72" s="189"/>
      <c r="U72" s="189"/>
      <c r="V72" s="189"/>
      <c r="W72" s="189"/>
      <c r="X72" s="189"/>
      <c r="Y72" s="189"/>
      <c r="Z72" s="189"/>
    </row>
    <row r="73" spans="1:26" ht="15">
      <c r="A73" s="11"/>
      <c r="B73" s="274"/>
      <c r="C73" s="274"/>
      <c r="D73" s="274"/>
      <c r="E73" s="274"/>
      <c r="F73" s="274"/>
      <c r="G73" s="274"/>
      <c r="H73" s="189"/>
      <c r="I73" s="189"/>
      <c r="J73" s="189"/>
      <c r="K73" s="189"/>
      <c r="L73" s="189"/>
      <c r="M73" s="189"/>
      <c r="N73" s="189"/>
      <c r="O73" s="189"/>
      <c r="P73" s="189"/>
      <c r="Q73" s="189"/>
      <c r="R73" s="189"/>
      <c r="S73" s="189"/>
      <c r="T73" s="189"/>
      <c r="U73" s="189"/>
      <c r="V73" s="189"/>
      <c r="W73" s="189"/>
      <c r="X73" s="189"/>
      <c r="Y73" s="189"/>
      <c r="Z73" s="189"/>
    </row>
    <row r="74" spans="1:26" ht="15">
      <c r="A74" s="1"/>
      <c r="B74" s="281"/>
      <c r="C74" s="281"/>
      <c r="D74" s="281"/>
      <c r="E74" s="281"/>
      <c r="F74" s="281"/>
      <c r="G74" s="281"/>
      <c r="H74" s="189"/>
      <c r="I74" s="189"/>
      <c r="J74" s="189"/>
      <c r="K74" s="189"/>
      <c r="L74" s="189"/>
      <c r="M74" s="189"/>
      <c r="N74" s="189"/>
      <c r="O74" s="189"/>
      <c r="P74" s="189"/>
      <c r="Q74" s="189"/>
      <c r="R74" s="189"/>
      <c r="S74" s="189"/>
      <c r="T74" s="189"/>
      <c r="U74" s="189"/>
      <c r="V74" s="189"/>
      <c r="W74" s="189"/>
      <c r="X74" s="189"/>
      <c r="Y74" s="189"/>
      <c r="Z74" s="189"/>
    </row>
    <row r="75" spans="1:26" ht="15">
      <c r="A75" s="1"/>
      <c r="B75" s="9"/>
      <c r="C75" s="9"/>
      <c r="D75" s="9"/>
      <c r="E75" s="9"/>
      <c r="F75" s="9"/>
      <c r="G75" s="9"/>
      <c r="H75" s="189"/>
      <c r="I75" s="189"/>
      <c r="J75" s="189"/>
      <c r="K75" s="189"/>
      <c r="L75" s="189"/>
      <c r="M75" s="189"/>
      <c r="N75" s="189"/>
      <c r="O75" s="189"/>
      <c r="P75" s="189"/>
      <c r="Q75" s="189"/>
      <c r="R75" s="189"/>
      <c r="S75" s="189"/>
      <c r="T75" s="189"/>
      <c r="U75" s="189"/>
      <c r="V75" s="189"/>
      <c r="W75" s="189"/>
      <c r="X75" s="189"/>
      <c r="Y75" s="189"/>
      <c r="Z75" s="189"/>
    </row>
    <row r="76" spans="1:26" ht="15">
      <c r="A76" s="308"/>
      <c r="B76" s="308"/>
      <c r="C76" s="11"/>
      <c r="D76" s="308"/>
      <c r="E76" s="308"/>
      <c r="F76" s="308"/>
      <c r="G76" s="189"/>
      <c r="H76" s="189"/>
      <c r="I76" s="189"/>
      <c r="J76" s="189"/>
      <c r="K76" s="189"/>
      <c r="L76" s="189"/>
      <c r="M76" s="189"/>
      <c r="N76" s="189"/>
      <c r="O76" s="189"/>
      <c r="P76" s="189"/>
      <c r="Q76" s="189"/>
      <c r="R76" s="189"/>
      <c r="S76" s="189"/>
      <c r="T76" s="189"/>
      <c r="U76" s="189"/>
      <c r="V76" s="189"/>
      <c r="W76" s="189"/>
      <c r="X76" s="189"/>
      <c r="Y76" s="189"/>
      <c r="Z76" s="189"/>
    </row>
    <row r="77" spans="1:26" ht="15">
      <c r="A77" s="308"/>
      <c r="B77" s="189"/>
      <c r="C77" s="189"/>
      <c r="D77" s="189"/>
      <c r="E77" s="11"/>
      <c r="F77" s="11"/>
      <c r="G77" s="189"/>
      <c r="H77" s="189"/>
      <c r="I77" s="189"/>
      <c r="J77" s="189"/>
      <c r="K77" s="189"/>
      <c r="L77" s="189"/>
      <c r="M77" s="189"/>
      <c r="N77" s="189"/>
      <c r="O77" s="189"/>
      <c r="P77" s="189"/>
      <c r="Q77" s="189"/>
      <c r="R77" s="189"/>
      <c r="S77" s="189"/>
      <c r="T77" s="189"/>
      <c r="U77" s="189"/>
      <c r="V77" s="189"/>
      <c r="W77" s="189"/>
      <c r="X77" s="189"/>
      <c r="Y77" s="189"/>
      <c r="Z77" s="189"/>
    </row>
    <row r="78" spans="1:26" ht="15">
      <c r="A78" s="189"/>
      <c r="B78" s="189"/>
      <c r="C78" s="189"/>
      <c r="D78" s="189"/>
      <c r="E78" s="189"/>
      <c r="F78" s="189"/>
      <c r="G78" s="189"/>
      <c r="H78" s="189"/>
      <c r="I78" s="189"/>
      <c r="J78" s="189"/>
      <c r="K78" s="189"/>
      <c r="L78" s="189"/>
      <c r="M78" s="189"/>
      <c r="N78" s="189"/>
      <c r="O78" s="189"/>
      <c r="P78" s="189"/>
      <c r="Q78" s="189"/>
      <c r="R78" s="189"/>
      <c r="S78" s="189"/>
      <c r="T78" s="189"/>
      <c r="U78" s="189"/>
      <c r="V78" s="189"/>
      <c r="W78" s="189"/>
      <c r="X78" s="189"/>
      <c r="Y78" s="189"/>
      <c r="Z78" s="189"/>
    </row>
    <row r="79" spans="1:26" ht="15">
      <c r="A79" s="308"/>
      <c r="B79" s="333"/>
      <c r="C79" s="333"/>
      <c r="D79" s="333"/>
      <c r="E79" s="333"/>
      <c r="F79" s="333"/>
      <c r="G79" s="189"/>
      <c r="H79" s="189"/>
      <c r="I79" s="189"/>
      <c r="J79" s="189"/>
      <c r="K79" s="189"/>
      <c r="L79" s="189"/>
      <c r="M79" s="189"/>
      <c r="N79" s="189"/>
      <c r="O79" s="189"/>
      <c r="P79" s="189"/>
      <c r="Q79" s="189"/>
      <c r="R79" s="189"/>
      <c r="S79" s="189"/>
      <c r="T79" s="189"/>
      <c r="U79" s="189"/>
      <c r="V79" s="189"/>
      <c r="W79" s="189"/>
      <c r="X79" s="189"/>
      <c r="Y79" s="189"/>
      <c r="Z79" s="189"/>
    </row>
    <row r="80" spans="1:26" ht="15">
      <c r="A80" s="308"/>
      <c r="B80" s="333"/>
      <c r="C80" s="333"/>
      <c r="D80" s="333"/>
      <c r="E80" s="333"/>
      <c r="F80" s="333"/>
      <c r="G80" s="189"/>
      <c r="H80" s="189"/>
      <c r="I80" s="189"/>
      <c r="J80" s="189"/>
      <c r="K80" s="189"/>
      <c r="L80" s="189"/>
      <c r="M80" s="189"/>
      <c r="N80" s="189"/>
      <c r="O80" s="189"/>
      <c r="P80" s="189"/>
      <c r="Q80" s="189"/>
      <c r="R80" s="189"/>
      <c r="S80" s="189"/>
      <c r="T80" s="189"/>
      <c r="U80" s="189"/>
      <c r="V80" s="189"/>
      <c r="W80" s="189"/>
      <c r="X80" s="189"/>
      <c r="Y80" s="189"/>
      <c r="Z80" s="189"/>
    </row>
    <row r="81" spans="1:26" ht="15">
      <c r="A81" s="308"/>
      <c r="B81" s="333"/>
      <c r="C81" s="333"/>
      <c r="D81" s="333"/>
      <c r="E81" s="333"/>
      <c r="F81" s="333"/>
      <c r="G81" s="189"/>
      <c r="H81" s="189"/>
      <c r="I81" s="189"/>
      <c r="J81" s="189"/>
      <c r="K81" s="189"/>
      <c r="L81" s="189"/>
      <c r="M81" s="189"/>
      <c r="N81" s="189"/>
      <c r="O81" s="189"/>
      <c r="P81" s="189"/>
      <c r="Q81" s="189"/>
      <c r="R81" s="189"/>
      <c r="S81" s="189"/>
      <c r="T81" s="189"/>
      <c r="U81" s="189"/>
      <c r="V81" s="189"/>
      <c r="W81" s="189"/>
      <c r="X81" s="189"/>
      <c r="Y81" s="189"/>
      <c r="Z81" s="189"/>
    </row>
    <row r="82" spans="1:26" ht="15">
      <c r="A82" s="189"/>
      <c r="B82" s="189"/>
      <c r="C82" s="189"/>
      <c r="D82" s="189"/>
      <c r="E82" s="189"/>
      <c r="F82" s="189"/>
      <c r="G82" s="189"/>
      <c r="H82" s="189"/>
      <c r="I82" s="189"/>
      <c r="J82" s="189"/>
      <c r="K82" s="189"/>
      <c r="L82" s="189"/>
      <c r="M82" s="189"/>
      <c r="N82" s="189"/>
      <c r="O82" s="189"/>
      <c r="P82" s="189"/>
      <c r="Q82" s="189"/>
      <c r="R82" s="189"/>
      <c r="S82" s="189"/>
      <c r="T82" s="189"/>
      <c r="U82" s="189"/>
      <c r="V82" s="189"/>
      <c r="W82" s="189"/>
      <c r="X82" s="189"/>
      <c r="Y82" s="189"/>
      <c r="Z82" s="189"/>
    </row>
    <row r="83" spans="1:26" ht="15">
      <c r="A83" s="189"/>
      <c r="B83" s="189"/>
      <c r="C83" s="189"/>
      <c r="D83" s="189"/>
      <c r="E83" s="189"/>
      <c r="F83" s="189"/>
      <c r="G83" s="189"/>
      <c r="H83" s="189"/>
      <c r="I83" s="189"/>
      <c r="J83" s="189"/>
      <c r="K83" s="189"/>
      <c r="L83" s="189"/>
      <c r="M83" s="189"/>
      <c r="N83" s="189"/>
      <c r="O83" s="189"/>
      <c r="P83" s="189"/>
      <c r="Q83" s="189"/>
      <c r="R83" s="189"/>
      <c r="S83" s="189"/>
      <c r="T83" s="189"/>
      <c r="U83" s="189"/>
      <c r="V83" s="189"/>
      <c r="W83" s="189"/>
      <c r="X83" s="189"/>
      <c r="Y83" s="189"/>
      <c r="Z83" s="189"/>
    </row>
    <row r="84" spans="1:26" ht="15">
      <c r="A84" s="189"/>
      <c r="B84" s="189"/>
      <c r="C84" s="189"/>
      <c r="D84" s="189"/>
      <c r="E84" s="189"/>
      <c r="F84" s="189"/>
      <c r="G84" s="189"/>
      <c r="H84" s="189"/>
      <c r="I84" s="189"/>
      <c r="J84" s="189"/>
      <c r="K84" s="189"/>
      <c r="L84" s="189"/>
      <c r="M84" s="189"/>
      <c r="N84" s="189"/>
      <c r="O84" s="189"/>
      <c r="P84" s="189"/>
      <c r="Q84" s="189"/>
      <c r="R84" s="189"/>
      <c r="S84" s="189"/>
      <c r="T84" s="189"/>
      <c r="U84" s="189"/>
      <c r="V84" s="189"/>
      <c r="W84" s="189"/>
      <c r="X84" s="189"/>
      <c r="Y84" s="189"/>
      <c r="Z84" s="189"/>
    </row>
    <row r="85" spans="1:26" ht="15">
      <c r="A85" s="189"/>
      <c r="B85" s="189"/>
      <c r="C85" s="189"/>
      <c r="D85" s="189"/>
      <c r="E85" s="189"/>
      <c r="F85" s="189"/>
      <c r="G85" s="189"/>
      <c r="H85" s="189"/>
      <c r="I85" s="189"/>
      <c r="J85" s="189"/>
      <c r="K85" s="189"/>
      <c r="L85" s="189"/>
      <c r="M85" s="189"/>
      <c r="N85" s="189"/>
      <c r="O85" s="189"/>
      <c r="P85" s="189"/>
      <c r="Q85" s="189"/>
      <c r="R85" s="189"/>
      <c r="S85" s="189"/>
      <c r="T85" s="189"/>
      <c r="U85" s="189"/>
      <c r="V85" s="189"/>
      <c r="W85" s="189"/>
      <c r="X85" s="189"/>
      <c r="Y85" s="189"/>
      <c r="Z85" s="189"/>
    </row>
    <row r="86" spans="1:26" ht="15">
      <c r="A86" s="189"/>
      <c r="B86" s="189"/>
      <c r="C86" s="189"/>
      <c r="D86" s="189"/>
      <c r="E86" s="189"/>
      <c r="F86" s="189"/>
      <c r="G86" s="189"/>
      <c r="H86" s="189"/>
      <c r="I86" s="189"/>
      <c r="J86" s="189"/>
      <c r="K86" s="189"/>
      <c r="L86" s="189"/>
      <c r="M86" s="189"/>
      <c r="N86" s="189"/>
      <c r="O86" s="189"/>
      <c r="P86" s="189"/>
      <c r="Q86" s="189"/>
      <c r="R86" s="189"/>
      <c r="S86" s="189"/>
      <c r="T86" s="189"/>
      <c r="U86" s="189"/>
      <c r="V86" s="189"/>
      <c r="W86" s="189"/>
      <c r="X86" s="189"/>
      <c r="Y86" s="189"/>
      <c r="Z86" s="189"/>
    </row>
    <row r="87" spans="1:26" ht="15">
      <c r="A87" s="189"/>
      <c r="B87" s="189"/>
      <c r="C87" s="189"/>
      <c r="D87" s="189"/>
      <c r="E87" s="189"/>
      <c r="F87" s="189"/>
      <c r="G87" s="189"/>
      <c r="H87" s="189"/>
      <c r="I87" s="189"/>
      <c r="J87" s="189"/>
      <c r="K87" s="189"/>
      <c r="L87" s="189"/>
      <c r="M87" s="189"/>
      <c r="N87" s="189"/>
      <c r="O87" s="189"/>
      <c r="P87" s="189"/>
      <c r="Q87" s="189"/>
      <c r="R87" s="189"/>
      <c r="S87" s="189"/>
      <c r="T87" s="189"/>
      <c r="U87" s="189"/>
      <c r="V87" s="189"/>
      <c r="W87" s="189"/>
      <c r="X87" s="189"/>
      <c r="Y87" s="189"/>
      <c r="Z87" s="189"/>
    </row>
    <row r="88" spans="1:26" ht="15">
      <c r="A88" s="189"/>
      <c r="B88" s="189"/>
      <c r="C88" s="189"/>
      <c r="D88" s="189"/>
      <c r="E88" s="189"/>
      <c r="F88" s="189"/>
      <c r="G88" s="189"/>
      <c r="H88" s="189"/>
      <c r="I88" s="189"/>
      <c r="J88" s="189"/>
      <c r="K88" s="189"/>
      <c r="L88" s="189"/>
      <c r="M88" s="189"/>
      <c r="N88" s="189"/>
      <c r="O88" s="189"/>
      <c r="P88" s="189"/>
      <c r="Q88" s="189"/>
      <c r="R88" s="189"/>
      <c r="S88" s="189"/>
      <c r="T88" s="189"/>
      <c r="U88" s="189"/>
      <c r="V88" s="189"/>
      <c r="W88" s="189"/>
      <c r="X88" s="189"/>
      <c r="Y88" s="189"/>
      <c r="Z88" s="189"/>
    </row>
    <row r="89" spans="1:26" ht="15">
      <c r="A89" s="189"/>
      <c r="B89" s="189"/>
      <c r="C89" s="189"/>
      <c r="D89" s="189"/>
      <c r="E89" s="189"/>
      <c r="F89" s="189"/>
      <c r="G89" s="189"/>
      <c r="H89" s="189"/>
      <c r="I89" s="189"/>
      <c r="J89" s="189"/>
      <c r="K89" s="189"/>
      <c r="L89" s="189"/>
      <c r="M89" s="189"/>
      <c r="N89" s="189"/>
      <c r="O89" s="189"/>
      <c r="P89" s="189"/>
      <c r="Q89" s="189"/>
      <c r="R89" s="189"/>
      <c r="S89" s="189"/>
      <c r="T89" s="189"/>
      <c r="U89" s="189"/>
      <c r="V89" s="189"/>
      <c r="W89" s="189"/>
      <c r="X89" s="189"/>
      <c r="Y89" s="189"/>
      <c r="Z89" s="189"/>
    </row>
    <row r="90" spans="1:26" ht="15">
      <c r="A90" s="189"/>
      <c r="B90" s="189"/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189"/>
      <c r="S90" s="189"/>
      <c r="T90" s="189"/>
      <c r="U90" s="189"/>
      <c r="V90" s="189"/>
      <c r="W90" s="189"/>
      <c r="X90" s="189"/>
      <c r="Y90" s="189"/>
      <c r="Z90" s="189"/>
    </row>
    <row r="91" spans="1:26" ht="15">
      <c r="A91" s="189"/>
      <c r="B91" s="189"/>
      <c r="C91" s="189"/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89"/>
      <c r="S91" s="189"/>
      <c r="T91" s="189"/>
      <c r="U91" s="189"/>
      <c r="V91" s="189"/>
      <c r="W91" s="189"/>
      <c r="X91" s="189"/>
      <c r="Y91" s="189"/>
      <c r="Z91" s="189"/>
    </row>
    <row r="92" spans="1:26" ht="15">
      <c r="A92" s="189"/>
      <c r="B92" s="189"/>
      <c r="C92" s="189"/>
      <c r="D92" s="189"/>
      <c r="E92" s="189"/>
      <c r="F92" s="189"/>
      <c r="G92" s="189"/>
      <c r="H92" s="189"/>
      <c r="I92" s="189"/>
      <c r="J92" s="189"/>
      <c r="K92" s="189"/>
      <c r="L92" s="189"/>
      <c r="M92" s="189"/>
      <c r="N92" s="189"/>
      <c r="O92" s="189"/>
      <c r="P92" s="189"/>
      <c r="Q92" s="189"/>
      <c r="R92" s="189"/>
      <c r="S92" s="189"/>
      <c r="T92" s="189"/>
      <c r="U92" s="189"/>
      <c r="V92" s="189"/>
      <c r="W92" s="189"/>
      <c r="X92" s="189"/>
      <c r="Y92" s="189"/>
      <c r="Z92" s="189"/>
    </row>
    <row r="93" spans="1:26" ht="15">
      <c r="A93" s="189"/>
      <c r="B93" s="189"/>
      <c r="C93" s="189"/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89"/>
      <c r="S93" s="189"/>
      <c r="T93" s="189"/>
      <c r="U93" s="189"/>
      <c r="V93" s="189"/>
      <c r="W93" s="189"/>
      <c r="X93" s="189"/>
      <c r="Y93" s="189"/>
      <c r="Z93" s="189"/>
    </row>
    <row r="94" spans="1:26" ht="15">
      <c r="A94" s="189"/>
      <c r="B94" s="189"/>
      <c r="C94" s="189"/>
      <c r="D94" s="189"/>
      <c r="E94" s="189"/>
      <c r="F94" s="189"/>
      <c r="G94" s="189"/>
      <c r="H94" s="189"/>
      <c r="I94" s="189"/>
      <c r="J94" s="189"/>
      <c r="K94" s="189"/>
      <c r="L94" s="189"/>
      <c r="M94" s="189"/>
      <c r="N94" s="189"/>
      <c r="O94" s="189"/>
      <c r="P94" s="189"/>
      <c r="Q94" s="189"/>
      <c r="R94" s="189"/>
      <c r="S94" s="189"/>
      <c r="T94" s="189"/>
      <c r="U94" s="189"/>
      <c r="V94" s="189"/>
      <c r="W94" s="189"/>
      <c r="X94" s="189"/>
      <c r="Y94" s="189"/>
      <c r="Z94" s="189"/>
    </row>
    <row r="95" spans="1:26" ht="15">
      <c r="A95" s="189"/>
      <c r="B95" s="189"/>
      <c r="C95" s="189"/>
      <c r="D95" s="189"/>
      <c r="E95" s="189"/>
      <c r="F95" s="189"/>
      <c r="G95" s="189"/>
      <c r="H95" s="189"/>
      <c r="I95" s="189"/>
      <c r="J95" s="189"/>
      <c r="K95" s="189"/>
      <c r="L95" s="189"/>
      <c r="M95" s="189"/>
      <c r="N95" s="189"/>
      <c r="O95" s="189"/>
      <c r="P95" s="189"/>
      <c r="Q95" s="189"/>
      <c r="R95" s="189"/>
      <c r="S95" s="189"/>
      <c r="T95" s="189"/>
      <c r="U95" s="189"/>
      <c r="V95" s="189"/>
      <c r="W95" s="189"/>
      <c r="X95" s="189"/>
      <c r="Y95" s="189"/>
      <c r="Z95" s="189"/>
    </row>
    <row r="96" spans="1:26" ht="15">
      <c r="A96" s="189"/>
      <c r="B96" s="189"/>
      <c r="C96" s="189"/>
      <c r="D96" s="189"/>
      <c r="E96" s="189"/>
      <c r="F96" s="189"/>
      <c r="G96" s="189"/>
      <c r="H96" s="189"/>
      <c r="I96" s="189"/>
      <c r="J96" s="189"/>
      <c r="K96" s="189"/>
      <c r="L96" s="189"/>
      <c r="M96" s="189"/>
      <c r="N96" s="189"/>
      <c r="O96" s="189"/>
      <c r="P96" s="189"/>
      <c r="Q96" s="189"/>
      <c r="R96" s="189"/>
      <c r="S96" s="189"/>
      <c r="T96" s="189"/>
      <c r="U96" s="189"/>
      <c r="V96" s="189"/>
      <c r="W96" s="189"/>
      <c r="X96" s="189"/>
      <c r="Y96" s="189"/>
      <c r="Z96" s="189"/>
    </row>
    <row r="97" spans="1:26" ht="15">
      <c r="A97" s="189"/>
      <c r="B97" s="189"/>
      <c r="C97" s="189"/>
      <c r="D97" s="189"/>
      <c r="E97" s="189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89"/>
      <c r="S97" s="189"/>
      <c r="T97" s="189"/>
      <c r="U97" s="189"/>
      <c r="V97" s="189"/>
      <c r="W97" s="189"/>
      <c r="X97" s="189"/>
      <c r="Y97" s="189"/>
      <c r="Z97" s="189"/>
    </row>
    <row r="98" spans="1:26" ht="15">
      <c r="A98" s="189"/>
      <c r="B98" s="189"/>
      <c r="C98" s="189"/>
      <c r="D98" s="189"/>
      <c r="E98" s="189"/>
      <c r="F98" s="189"/>
      <c r="G98" s="189"/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189"/>
      <c r="S98" s="189"/>
      <c r="T98" s="189"/>
      <c r="U98" s="189"/>
      <c r="V98" s="189"/>
      <c r="W98" s="189"/>
      <c r="X98" s="189"/>
      <c r="Y98" s="189"/>
      <c r="Z98" s="189"/>
    </row>
    <row r="99" spans="1:26" ht="15">
      <c r="A99" s="189"/>
      <c r="B99" s="189"/>
      <c r="C99" s="189"/>
      <c r="D99" s="189"/>
      <c r="E99" s="189"/>
      <c r="F99" s="189"/>
      <c r="G99" s="189"/>
      <c r="H99" s="189"/>
      <c r="I99" s="189"/>
      <c r="J99" s="189"/>
      <c r="K99" s="189"/>
      <c r="L99" s="189"/>
      <c r="M99" s="189"/>
      <c r="N99" s="189"/>
      <c r="O99" s="189"/>
      <c r="P99" s="189"/>
      <c r="Q99" s="189"/>
      <c r="R99" s="189"/>
      <c r="S99" s="189"/>
      <c r="T99" s="189"/>
      <c r="U99" s="189"/>
      <c r="V99" s="189"/>
      <c r="W99" s="189"/>
      <c r="X99" s="189"/>
      <c r="Y99" s="189"/>
      <c r="Z99" s="189"/>
    </row>
    <row r="100" spans="1:26" ht="15">
      <c r="A100" s="189"/>
      <c r="B100" s="189"/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89"/>
      <c r="S100" s="189"/>
      <c r="T100" s="189"/>
      <c r="U100" s="189"/>
      <c r="V100" s="189"/>
      <c r="W100" s="189"/>
      <c r="X100" s="189"/>
      <c r="Y100" s="189"/>
      <c r="Z100" s="189"/>
    </row>
    <row r="101" spans="1:26" ht="15">
      <c r="A101" s="189"/>
      <c r="B101" s="189"/>
      <c r="C101" s="189"/>
      <c r="D101" s="189"/>
      <c r="E101" s="189"/>
      <c r="F101" s="189"/>
      <c r="G101" s="189"/>
      <c r="H101" s="189"/>
      <c r="I101" s="189"/>
      <c r="J101" s="189"/>
      <c r="K101" s="189"/>
      <c r="L101" s="189"/>
      <c r="M101" s="189"/>
      <c r="N101" s="189"/>
      <c r="O101" s="189"/>
      <c r="P101" s="189"/>
      <c r="Q101" s="189"/>
      <c r="R101" s="189"/>
      <c r="S101" s="189"/>
      <c r="T101" s="189"/>
      <c r="U101" s="189"/>
      <c r="V101" s="189"/>
      <c r="W101" s="189"/>
      <c r="X101" s="189"/>
      <c r="Y101" s="189"/>
      <c r="Z101" s="189"/>
    </row>
    <row r="102" spans="1:26" ht="15">
      <c r="A102" s="189"/>
      <c r="B102" s="189"/>
      <c r="C102" s="189"/>
      <c r="D102" s="189"/>
      <c r="E102" s="189"/>
      <c r="F102" s="189"/>
      <c r="G102" s="189"/>
      <c r="H102" s="189"/>
      <c r="I102" s="189"/>
      <c r="J102" s="189"/>
      <c r="K102" s="189"/>
      <c r="L102" s="189"/>
      <c r="M102" s="189"/>
      <c r="N102" s="189"/>
      <c r="O102" s="189"/>
      <c r="P102" s="189"/>
      <c r="Q102" s="189"/>
      <c r="R102" s="189"/>
      <c r="S102" s="189"/>
      <c r="T102" s="189"/>
      <c r="U102" s="189"/>
      <c r="V102" s="189"/>
      <c r="W102" s="189"/>
      <c r="X102" s="189"/>
      <c r="Y102" s="189"/>
      <c r="Z102" s="189"/>
    </row>
    <row r="103" spans="1:26" ht="15">
      <c r="A103" s="189"/>
      <c r="B103" s="189"/>
      <c r="C103" s="189"/>
      <c r="D103" s="189"/>
      <c r="E103" s="189"/>
      <c r="F103" s="189"/>
      <c r="G103" s="189"/>
      <c r="H103" s="189"/>
      <c r="I103" s="189"/>
      <c r="J103" s="189"/>
      <c r="K103" s="189"/>
      <c r="L103" s="189"/>
      <c r="M103" s="189"/>
      <c r="N103" s="189"/>
      <c r="O103" s="189"/>
      <c r="P103" s="189"/>
      <c r="Q103" s="189"/>
      <c r="R103" s="189"/>
      <c r="S103" s="189"/>
      <c r="T103" s="189"/>
      <c r="U103" s="189"/>
      <c r="V103" s="189"/>
      <c r="W103" s="189"/>
      <c r="X103" s="189"/>
      <c r="Y103" s="189"/>
      <c r="Z103" s="189"/>
    </row>
    <row r="104" spans="1:26" ht="15">
      <c r="A104" s="189"/>
      <c r="B104" s="189"/>
      <c r="C104" s="189"/>
      <c r="D104" s="189"/>
      <c r="E104" s="189"/>
      <c r="F104" s="189"/>
      <c r="G104" s="189"/>
      <c r="H104" s="189"/>
      <c r="I104" s="189"/>
      <c r="J104" s="189"/>
      <c r="K104" s="189"/>
      <c r="L104" s="189"/>
      <c r="M104" s="189"/>
      <c r="N104" s="189"/>
      <c r="O104" s="189"/>
      <c r="P104" s="189"/>
      <c r="Q104" s="189"/>
      <c r="R104" s="189"/>
      <c r="S104" s="189"/>
      <c r="T104" s="189"/>
      <c r="U104" s="189"/>
      <c r="V104" s="189"/>
      <c r="W104" s="189"/>
      <c r="X104" s="189"/>
      <c r="Y104" s="189"/>
      <c r="Z104" s="189"/>
    </row>
    <row r="105" spans="1:26" ht="15">
      <c r="A105" s="189"/>
      <c r="B105" s="189"/>
      <c r="C105" s="189"/>
      <c r="D105" s="189"/>
      <c r="E105" s="189"/>
      <c r="F105" s="189"/>
      <c r="G105" s="189"/>
      <c r="H105" s="189"/>
      <c r="I105" s="189"/>
      <c r="J105" s="189"/>
      <c r="K105" s="189"/>
      <c r="L105" s="189"/>
      <c r="M105" s="189"/>
      <c r="N105" s="189"/>
      <c r="O105" s="189"/>
      <c r="P105" s="189"/>
      <c r="Q105" s="189"/>
      <c r="R105" s="189"/>
      <c r="S105" s="189"/>
      <c r="T105" s="189"/>
      <c r="U105" s="189"/>
      <c r="V105" s="189"/>
      <c r="W105" s="189"/>
      <c r="X105" s="189"/>
      <c r="Y105" s="189"/>
      <c r="Z105" s="189"/>
    </row>
    <row r="106" spans="1:26" ht="15">
      <c r="A106" s="189"/>
      <c r="B106" s="189"/>
      <c r="C106" s="189"/>
      <c r="D106" s="189"/>
      <c r="E106" s="189"/>
      <c r="F106" s="189"/>
      <c r="G106" s="189"/>
      <c r="H106" s="189"/>
      <c r="I106" s="189"/>
      <c r="J106" s="189"/>
      <c r="K106" s="189"/>
      <c r="L106" s="189"/>
      <c r="M106" s="189"/>
      <c r="N106" s="189"/>
      <c r="O106" s="189"/>
      <c r="P106" s="189"/>
      <c r="Q106" s="189"/>
      <c r="R106" s="189"/>
      <c r="S106" s="189"/>
      <c r="T106" s="189"/>
      <c r="U106" s="189"/>
      <c r="V106" s="189"/>
      <c r="W106" s="189"/>
      <c r="X106" s="189"/>
      <c r="Y106" s="189"/>
      <c r="Z106" s="189"/>
    </row>
    <row r="107" spans="1:26" ht="15">
      <c r="A107" s="189"/>
      <c r="B107" s="189"/>
      <c r="C107" s="189"/>
      <c r="D107" s="189"/>
      <c r="E107" s="189"/>
      <c r="F107" s="189"/>
      <c r="G107" s="189"/>
      <c r="H107" s="189"/>
      <c r="I107" s="189"/>
      <c r="J107" s="189"/>
      <c r="K107" s="189"/>
      <c r="L107" s="189"/>
      <c r="M107" s="189"/>
      <c r="N107" s="189"/>
      <c r="O107" s="189"/>
      <c r="P107" s="189"/>
      <c r="Q107" s="189"/>
      <c r="R107" s="189"/>
      <c r="S107" s="189"/>
      <c r="T107" s="189"/>
      <c r="U107" s="189"/>
      <c r="V107" s="189"/>
      <c r="W107" s="189"/>
      <c r="X107" s="189"/>
      <c r="Y107" s="189"/>
      <c r="Z107" s="189"/>
    </row>
    <row r="108" spans="1:26" ht="15">
      <c r="A108" s="189"/>
      <c r="B108" s="189"/>
      <c r="C108" s="189"/>
      <c r="D108" s="189"/>
      <c r="E108" s="189"/>
      <c r="F108" s="189"/>
      <c r="G108" s="189"/>
      <c r="H108" s="189"/>
      <c r="I108" s="189"/>
      <c r="J108" s="189"/>
      <c r="K108" s="189"/>
      <c r="L108" s="189"/>
      <c r="M108" s="189"/>
      <c r="N108" s="189"/>
      <c r="O108" s="189"/>
      <c r="P108" s="189"/>
      <c r="Q108" s="189"/>
      <c r="R108" s="189"/>
      <c r="S108" s="189"/>
      <c r="T108" s="189"/>
      <c r="U108" s="189"/>
      <c r="V108" s="189"/>
      <c r="W108" s="189"/>
      <c r="X108" s="189"/>
      <c r="Y108" s="189"/>
      <c r="Z108" s="189"/>
    </row>
    <row r="109" spans="1:26" ht="15">
      <c r="A109" s="189"/>
      <c r="B109" s="189"/>
      <c r="C109" s="189"/>
      <c r="D109" s="189"/>
      <c r="E109" s="189"/>
      <c r="F109" s="189"/>
      <c r="G109" s="189"/>
      <c r="H109" s="189"/>
      <c r="I109" s="189"/>
      <c r="J109" s="189"/>
      <c r="K109" s="189"/>
      <c r="L109" s="189"/>
      <c r="M109" s="189"/>
      <c r="N109" s="189"/>
      <c r="O109" s="189"/>
      <c r="P109" s="189"/>
      <c r="Q109" s="189"/>
      <c r="R109" s="189"/>
      <c r="S109" s="189"/>
      <c r="T109" s="189"/>
      <c r="U109" s="189"/>
      <c r="V109" s="189"/>
      <c r="W109" s="189"/>
      <c r="X109" s="189"/>
      <c r="Y109" s="189"/>
      <c r="Z109" s="189"/>
    </row>
    <row r="110" spans="1:26" ht="15">
      <c r="A110" s="189"/>
      <c r="B110" s="189"/>
      <c r="C110" s="189"/>
      <c r="D110" s="189"/>
      <c r="E110" s="189"/>
      <c r="F110" s="189"/>
      <c r="G110" s="189"/>
      <c r="H110" s="189"/>
      <c r="I110" s="189"/>
      <c r="J110" s="189"/>
      <c r="K110" s="189"/>
      <c r="L110" s="189"/>
      <c r="M110" s="189"/>
      <c r="N110" s="189"/>
      <c r="O110" s="189"/>
      <c r="P110" s="189"/>
      <c r="Q110" s="189"/>
      <c r="R110" s="189"/>
      <c r="S110" s="189"/>
      <c r="T110" s="189"/>
      <c r="U110" s="189"/>
      <c r="V110" s="189"/>
      <c r="W110" s="189"/>
      <c r="X110" s="189"/>
      <c r="Y110" s="189"/>
      <c r="Z110" s="189"/>
    </row>
    <row r="111" spans="1:26" ht="15">
      <c r="A111" s="189"/>
      <c r="B111" s="189"/>
      <c r="C111" s="189"/>
      <c r="D111" s="189"/>
      <c r="E111" s="189"/>
      <c r="F111" s="189"/>
      <c r="G111" s="189"/>
      <c r="H111" s="189"/>
      <c r="I111" s="189"/>
      <c r="J111" s="189"/>
      <c r="K111" s="189"/>
      <c r="L111" s="189"/>
      <c r="M111" s="189"/>
      <c r="N111" s="189"/>
      <c r="O111" s="189"/>
      <c r="P111" s="189"/>
      <c r="Q111" s="189"/>
      <c r="R111" s="189"/>
      <c r="S111" s="189"/>
      <c r="T111" s="189"/>
      <c r="U111" s="189"/>
      <c r="V111" s="189"/>
      <c r="W111" s="189"/>
      <c r="X111" s="189"/>
      <c r="Y111" s="189"/>
      <c r="Z111" s="189"/>
    </row>
    <row r="112" spans="1:26" ht="15">
      <c r="A112" s="189"/>
      <c r="B112" s="189"/>
      <c r="C112" s="189"/>
      <c r="D112" s="189"/>
      <c r="E112" s="189"/>
      <c r="F112" s="189"/>
      <c r="G112" s="189"/>
      <c r="H112" s="189"/>
      <c r="I112" s="189"/>
      <c r="J112" s="189"/>
      <c r="K112" s="189"/>
      <c r="L112" s="189"/>
      <c r="M112" s="189"/>
      <c r="N112" s="189"/>
      <c r="O112" s="189"/>
      <c r="P112" s="189"/>
      <c r="Q112" s="189"/>
      <c r="R112" s="189"/>
      <c r="S112" s="189"/>
      <c r="T112" s="189"/>
      <c r="U112" s="189"/>
      <c r="V112" s="189"/>
      <c r="W112" s="189"/>
      <c r="X112" s="189"/>
      <c r="Y112" s="189"/>
      <c r="Z112" s="189"/>
    </row>
    <row r="113" spans="1:26" ht="15">
      <c r="A113" s="189"/>
      <c r="B113" s="189"/>
      <c r="C113" s="189"/>
      <c r="D113" s="189"/>
      <c r="E113" s="189"/>
      <c r="F113" s="189"/>
      <c r="G113" s="189"/>
      <c r="H113" s="189"/>
      <c r="I113" s="189"/>
      <c r="J113" s="189"/>
      <c r="K113" s="189"/>
      <c r="L113" s="189"/>
      <c r="M113" s="189"/>
      <c r="N113" s="189"/>
      <c r="O113" s="189"/>
      <c r="P113" s="189"/>
      <c r="Q113" s="189"/>
      <c r="R113" s="189"/>
      <c r="S113" s="189"/>
      <c r="T113" s="189"/>
      <c r="U113" s="189"/>
      <c r="V113" s="189"/>
      <c r="W113" s="189"/>
      <c r="X113" s="189"/>
      <c r="Y113" s="189"/>
      <c r="Z113" s="189"/>
    </row>
    <row r="114" spans="1:26" ht="15">
      <c r="A114" s="189"/>
      <c r="B114" s="189"/>
      <c r="C114" s="189"/>
      <c r="D114" s="189"/>
      <c r="E114" s="189"/>
      <c r="F114" s="189"/>
      <c r="G114" s="189"/>
      <c r="H114" s="189"/>
      <c r="I114" s="189"/>
      <c r="J114" s="189"/>
      <c r="K114" s="189"/>
      <c r="L114" s="189"/>
      <c r="M114" s="189"/>
      <c r="N114" s="189"/>
      <c r="O114" s="189"/>
      <c r="P114" s="189"/>
      <c r="Q114" s="189"/>
      <c r="R114" s="189"/>
      <c r="S114" s="189"/>
      <c r="T114" s="189"/>
      <c r="U114" s="189"/>
      <c r="V114" s="189"/>
      <c r="W114" s="189"/>
      <c r="X114" s="189"/>
      <c r="Y114" s="189"/>
      <c r="Z114" s="189"/>
    </row>
    <row r="115" spans="1:26" ht="15">
      <c r="A115" s="189"/>
      <c r="B115" s="189"/>
      <c r="C115" s="189"/>
      <c r="D115" s="189"/>
      <c r="E115" s="189"/>
      <c r="F115" s="189"/>
      <c r="G115" s="189"/>
      <c r="H115" s="189"/>
      <c r="I115" s="189"/>
      <c r="J115" s="189"/>
      <c r="K115" s="189"/>
      <c r="L115" s="189"/>
      <c r="M115" s="189"/>
      <c r="N115" s="189"/>
      <c r="O115" s="189"/>
      <c r="P115" s="189"/>
      <c r="Q115" s="189"/>
      <c r="R115" s="189"/>
      <c r="S115" s="189"/>
      <c r="T115" s="189"/>
      <c r="U115" s="189"/>
      <c r="V115" s="189"/>
      <c r="W115" s="189"/>
      <c r="X115" s="189"/>
      <c r="Y115" s="189"/>
      <c r="Z115" s="189"/>
    </row>
    <row r="116" spans="1:26" ht="15">
      <c r="A116" s="189"/>
      <c r="B116" s="189"/>
      <c r="C116" s="189"/>
      <c r="D116" s="189"/>
      <c r="E116" s="189"/>
      <c r="F116" s="189"/>
      <c r="G116" s="189"/>
      <c r="H116" s="189"/>
      <c r="I116" s="189"/>
      <c r="J116" s="189"/>
      <c r="K116" s="189"/>
      <c r="L116" s="189"/>
      <c r="M116" s="189"/>
      <c r="N116" s="189"/>
      <c r="O116" s="189"/>
      <c r="P116" s="189"/>
      <c r="Q116" s="189"/>
      <c r="R116" s="189"/>
      <c r="S116" s="189"/>
      <c r="T116" s="189"/>
      <c r="U116" s="189"/>
      <c r="V116" s="189"/>
      <c r="W116" s="189"/>
      <c r="X116" s="189"/>
      <c r="Y116" s="189"/>
      <c r="Z116" s="189"/>
    </row>
    <row r="117" spans="1:26" ht="15">
      <c r="A117" s="189"/>
      <c r="B117" s="189"/>
      <c r="C117" s="189"/>
      <c r="D117" s="189"/>
      <c r="E117" s="189"/>
      <c r="F117" s="189"/>
      <c r="G117" s="189"/>
      <c r="H117" s="189"/>
      <c r="I117" s="189"/>
      <c r="J117" s="189"/>
      <c r="K117" s="189"/>
      <c r="L117" s="189"/>
      <c r="M117" s="189"/>
      <c r="N117" s="189"/>
      <c r="O117" s="189"/>
      <c r="P117" s="189"/>
      <c r="Q117" s="189"/>
      <c r="R117" s="189"/>
      <c r="S117" s="189"/>
      <c r="T117" s="189"/>
      <c r="U117" s="189"/>
      <c r="V117" s="189"/>
      <c r="W117" s="189"/>
      <c r="X117" s="189"/>
      <c r="Y117" s="189"/>
      <c r="Z117" s="189"/>
    </row>
    <row r="118" spans="1:26" ht="15">
      <c r="A118" s="189"/>
      <c r="B118" s="189"/>
      <c r="C118" s="189"/>
      <c r="D118" s="189"/>
      <c r="E118" s="189"/>
      <c r="F118" s="189"/>
      <c r="G118" s="189"/>
      <c r="H118" s="189"/>
      <c r="I118" s="189"/>
      <c r="J118" s="189"/>
      <c r="K118" s="189"/>
      <c r="L118" s="189"/>
      <c r="M118" s="189"/>
      <c r="N118" s="189"/>
      <c r="O118" s="189"/>
      <c r="P118" s="189"/>
      <c r="Q118" s="189"/>
      <c r="R118" s="189"/>
      <c r="S118" s="189"/>
      <c r="T118" s="189"/>
      <c r="U118" s="189"/>
      <c r="V118" s="189"/>
      <c r="W118" s="189"/>
      <c r="X118" s="189"/>
      <c r="Y118" s="189"/>
      <c r="Z118" s="189"/>
    </row>
    <row r="119" spans="1:26" ht="15">
      <c r="A119" s="189"/>
      <c r="B119" s="189"/>
      <c r="C119" s="189"/>
      <c r="D119" s="189"/>
      <c r="E119" s="189"/>
      <c r="F119" s="189"/>
      <c r="G119" s="189"/>
      <c r="H119" s="189"/>
      <c r="I119" s="189"/>
      <c r="J119" s="189"/>
      <c r="K119" s="189"/>
      <c r="L119" s="189"/>
      <c r="M119" s="189"/>
      <c r="N119" s="189"/>
      <c r="O119" s="189"/>
      <c r="P119" s="189"/>
      <c r="Q119" s="189"/>
      <c r="R119" s="189"/>
      <c r="S119" s="189"/>
      <c r="T119" s="189"/>
      <c r="U119" s="189"/>
      <c r="V119" s="189"/>
      <c r="W119" s="189"/>
      <c r="X119" s="189"/>
      <c r="Y119" s="189"/>
      <c r="Z119" s="189"/>
    </row>
    <row r="120" spans="1:26" ht="15">
      <c r="A120" s="189"/>
      <c r="B120" s="189"/>
      <c r="C120" s="189"/>
      <c r="D120" s="189"/>
      <c r="E120" s="189"/>
      <c r="F120" s="189"/>
      <c r="G120" s="189"/>
      <c r="H120" s="189"/>
      <c r="I120" s="189"/>
      <c r="J120" s="189"/>
      <c r="K120" s="189"/>
      <c r="L120" s="189"/>
      <c r="M120" s="189"/>
      <c r="N120" s="189"/>
      <c r="O120" s="189"/>
      <c r="P120" s="189"/>
      <c r="Q120" s="189"/>
      <c r="R120" s="189"/>
      <c r="S120" s="189"/>
      <c r="T120" s="189"/>
      <c r="U120" s="189"/>
      <c r="V120" s="189"/>
      <c r="W120" s="189"/>
      <c r="X120" s="189"/>
      <c r="Y120" s="189"/>
      <c r="Z120" s="189"/>
    </row>
    <row r="121" spans="1:26" ht="15">
      <c r="A121" s="189"/>
      <c r="B121" s="189"/>
      <c r="C121" s="189"/>
      <c r="D121" s="189"/>
      <c r="E121" s="189"/>
      <c r="F121" s="189"/>
      <c r="G121" s="189"/>
      <c r="H121" s="189"/>
      <c r="I121" s="189"/>
      <c r="J121" s="189"/>
      <c r="K121" s="189"/>
      <c r="L121" s="189"/>
      <c r="M121" s="189"/>
      <c r="N121" s="189"/>
      <c r="O121" s="189"/>
      <c r="P121" s="189"/>
      <c r="Q121" s="189"/>
      <c r="R121" s="189"/>
      <c r="S121" s="189"/>
      <c r="T121" s="189"/>
      <c r="U121" s="189"/>
      <c r="V121" s="189"/>
      <c r="W121" s="189"/>
      <c r="X121" s="189"/>
      <c r="Y121" s="189"/>
      <c r="Z121" s="189"/>
    </row>
    <row r="122" spans="1:26" ht="15">
      <c r="A122" s="189"/>
      <c r="B122" s="189"/>
      <c r="C122" s="189"/>
      <c r="D122" s="189"/>
      <c r="E122" s="189"/>
      <c r="F122" s="189"/>
      <c r="G122" s="189"/>
      <c r="H122" s="189"/>
      <c r="I122" s="189"/>
      <c r="J122" s="189"/>
      <c r="K122" s="189"/>
      <c r="L122" s="189"/>
      <c r="M122" s="189"/>
      <c r="N122" s="189"/>
      <c r="O122" s="189"/>
      <c r="P122" s="189"/>
      <c r="Q122" s="189"/>
      <c r="R122" s="189"/>
      <c r="S122" s="189"/>
      <c r="T122" s="189"/>
      <c r="U122" s="189"/>
      <c r="V122" s="189"/>
      <c r="W122" s="189"/>
      <c r="X122" s="189"/>
      <c r="Y122" s="189"/>
      <c r="Z122" s="189"/>
    </row>
    <row r="123" spans="1:26" ht="15">
      <c r="A123" s="189"/>
      <c r="B123" s="189"/>
      <c r="C123" s="189"/>
      <c r="D123" s="189"/>
      <c r="E123" s="189"/>
      <c r="F123" s="189"/>
      <c r="G123" s="189"/>
      <c r="H123" s="189"/>
      <c r="I123" s="189"/>
      <c r="J123" s="189"/>
      <c r="K123" s="189"/>
      <c r="L123" s="189"/>
      <c r="M123" s="189"/>
      <c r="N123" s="189"/>
      <c r="O123" s="189"/>
      <c r="P123" s="189"/>
      <c r="Q123" s="189"/>
      <c r="R123" s="189"/>
      <c r="S123" s="189"/>
      <c r="T123" s="189"/>
      <c r="U123" s="189"/>
      <c r="V123" s="189"/>
      <c r="W123" s="189"/>
      <c r="X123" s="189"/>
      <c r="Y123" s="189"/>
      <c r="Z123" s="189"/>
    </row>
    <row r="124" spans="1:26" ht="15">
      <c r="A124" s="189"/>
      <c r="B124" s="189"/>
      <c r="C124" s="189"/>
      <c r="D124" s="189"/>
      <c r="E124" s="189"/>
      <c r="F124" s="189"/>
      <c r="G124" s="189"/>
      <c r="H124" s="189"/>
      <c r="I124" s="189"/>
      <c r="J124" s="189"/>
      <c r="K124" s="189"/>
      <c r="L124" s="189"/>
      <c r="M124" s="189"/>
      <c r="N124" s="189"/>
      <c r="O124" s="189"/>
      <c r="P124" s="189"/>
      <c r="Q124" s="189"/>
      <c r="R124" s="189"/>
      <c r="S124" s="189"/>
      <c r="T124" s="189"/>
      <c r="U124" s="189"/>
      <c r="V124" s="189"/>
      <c r="W124" s="189"/>
      <c r="X124" s="189"/>
      <c r="Y124" s="189"/>
      <c r="Z124" s="189"/>
    </row>
    <row r="125" spans="1:26" ht="15">
      <c r="A125" s="189"/>
      <c r="B125" s="189"/>
      <c r="C125" s="189"/>
      <c r="D125" s="189"/>
      <c r="E125" s="189"/>
      <c r="F125" s="189"/>
      <c r="G125" s="189"/>
      <c r="H125" s="189"/>
      <c r="I125" s="189"/>
      <c r="J125" s="189"/>
      <c r="K125" s="189"/>
      <c r="L125" s="189"/>
      <c r="M125" s="189"/>
      <c r="N125" s="189"/>
      <c r="O125" s="189"/>
      <c r="P125" s="189"/>
      <c r="Q125" s="189"/>
      <c r="R125" s="189"/>
      <c r="S125" s="189"/>
      <c r="T125" s="189"/>
      <c r="U125" s="189"/>
      <c r="V125" s="189"/>
      <c r="W125" s="189"/>
      <c r="X125" s="189"/>
      <c r="Y125" s="189"/>
      <c r="Z125" s="189"/>
    </row>
    <row r="126" spans="1:26" ht="15">
      <c r="A126" s="189"/>
      <c r="B126" s="189"/>
      <c r="C126" s="189"/>
      <c r="D126" s="189"/>
      <c r="E126" s="189"/>
      <c r="F126" s="189"/>
      <c r="G126" s="189"/>
      <c r="H126" s="189"/>
      <c r="I126" s="189"/>
      <c r="J126" s="189"/>
      <c r="K126" s="189"/>
      <c r="L126" s="189"/>
      <c r="M126" s="189"/>
      <c r="N126" s="189"/>
      <c r="O126" s="189"/>
      <c r="P126" s="189"/>
      <c r="Q126" s="189"/>
      <c r="R126" s="189"/>
      <c r="S126" s="189"/>
      <c r="T126" s="189"/>
      <c r="U126" s="189"/>
      <c r="V126" s="189"/>
      <c r="W126" s="189"/>
      <c r="X126" s="189"/>
      <c r="Y126" s="189"/>
      <c r="Z126" s="189"/>
    </row>
    <row r="127" spans="1:26" ht="15">
      <c r="A127" s="189"/>
      <c r="B127" s="189"/>
      <c r="C127" s="189"/>
      <c r="D127" s="189"/>
      <c r="E127" s="189"/>
      <c r="F127" s="189"/>
      <c r="G127" s="189"/>
      <c r="H127" s="189"/>
      <c r="I127" s="189"/>
      <c r="J127" s="189"/>
      <c r="K127" s="189"/>
      <c r="L127" s="189"/>
      <c r="M127" s="189"/>
      <c r="N127" s="189"/>
      <c r="O127" s="189"/>
      <c r="P127" s="189"/>
      <c r="Q127" s="189"/>
      <c r="R127" s="189"/>
      <c r="S127" s="189"/>
      <c r="T127" s="189"/>
      <c r="U127" s="189"/>
      <c r="V127" s="189"/>
      <c r="W127" s="189"/>
      <c r="X127" s="189"/>
      <c r="Y127" s="189"/>
      <c r="Z127" s="189"/>
    </row>
    <row r="128" spans="1:26" ht="15">
      <c r="A128" s="189"/>
      <c r="B128" s="189"/>
      <c r="C128" s="189"/>
      <c r="D128" s="189"/>
      <c r="E128" s="189"/>
      <c r="F128" s="189"/>
      <c r="G128" s="189"/>
      <c r="H128" s="189"/>
      <c r="I128" s="189"/>
      <c r="J128" s="189"/>
      <c r="K128" s="189"/>
      <c r="L128" s="189"/>
      <c r="M128" s="189"/>
      <c r="N128" s="189"/>
      <c r="O128" s="189"/>
      <c r="P128" s="189"/>
      <c r="Q128" s="189"/>
      <c r="R128" s="189"/>
      <c r="S128" s="189"/>
      <c r="T128" s="189"/>
      <c r="U128" s="189"/>
      <c r="V128" s="189"/>
      <c r="W128" s="189"/>
      <c r="X128" s="189"/>
      <c r="Y128" s="189"/>
      <c r="Z128" s="189"/>
    </row>
    <row r="129" spans="1:26" ht="15">
      <c r="A129" s="189"/>
      <c r="B129" s="189"/>
      <c r="C129" s="189"/>
      <c r="D129" s="189"/>
      <c r="E129" s="189"/>
      <c r="F129" s="189"/>
      <c r="G129" s="189"/>
      <c r="H129" s="189"/>
      <c r="I129" s="189"/>
      <c r="J129" s="189"/>
      <c r="K129" s="189"/>
      <c r="L129" s="189"/>
      <c r="M129" s="189"/>
      <c r="N129" s="189"/>
      <c r="O129" s="189"/>
      <c r="P129" s="189"/>
      <c r="Q129" s="189"/>
      <c r="R129" s="189"/>
      <c r="S129" s="189"/>
      <c r="T129" s="189"/>
      <c r="U129" s="189"/>
      <c r="V129" s="189"/>
      <c r="W129" s="189"/>
      <c r="X129" s="189"/>
      <c r="Y129" s="189"/>
      <c r="Z129" s="189"/>
    </row>
    <row r="130" spans="1:26" ht="15">
      <c r="A130" s="189"/>
      <c r="B130" s="189"/>
      <c r="C130" s="189"/>
      <c r="D130" s="189"/>
      <c r="E130" s="189"/>
      <c r="F130" s="189"/>
      <c r="G130" s="189"/>
      <c r="H130" s="189"/>
      <c r="I130" s="189"/>
      <c r="J130" s="189"/>
      <c r="K130" s="189"/>
      <c r="L130" s="189"/>
      <c r="M130" s="189"/>
      <c r="N130" s="189"/>
      <c r="O130" s="189"/>
      <c r="P130" s="189"/>
      <c r="Q130" s="189"/>
      <c r="R130" s="189"/>
      <c r="S130" s="189"/>
      <c r="T130" s="189"/>
      <c r="U130" s="189"/>
      <c r="V130" s="189"/>
      <c r="W130" s="189"/>
      <c r="X130" s="189"/>
      <c r="Y130" s="189"/>
      <c r="Z130" s="189"/>
    </row>
    <row r="131" spans="1:26" ht="15">
      <c r="A131" s="189"/>
      <c r="B131" s="189"/>
      <c r="C131" s="189"/>
      <c r="D131" s="189"/>
      <c r="E131" s="189"/>
      <c r="F131" s="189"/>
      <c r="G131" s="189"/>
      <c r="H131" s="189"/>
      <c r="I131" s="189"/>
      <c r="J131" s="189"/>
      <c r="K131" s="189"/>
      <c r="L131" s="189"/>
      <c r="M131" s="189"/>
      <c r="N131" s="189"/>
      <c r="O131" s="189"/>
      <c r="P131" s="189"/>
      <c r="Q131" s="189"/>
      <c r="R131" s="189"/>
      <c r="S131" s="189"/>
      <c r="T131" s="189"/>
      <c r="U131" s="189"/>
      <c r="V131" s="189"/>
      <c r="W131" s="189"/>
      <c r="X131" s="189"/>
      <c r="Y131" s="189"/>
      <c r="Z131" s="189"/>
    </row>
    <row r="132" spans="1:26" ht="15">
      <c r="A132" s="189"/>
      <c r="B132" s="189"/>
      <c r="C132" s="189"/>
      <c r="D132" s="189"/>
      <c r="E132" s="189"/>
      <c r="F132" s="189"/>
      <c r="G132" s="189"/>
      <c r="H132" s="189"/>
      <c r="I132" s="189"/>
      <c r="J132" s="189"/>
      <c r="K132" s="189"/>
      <c r="L132" s="189"/>
      <c r="M132" s="189"/>
      <c r="N132" s="189"/>
      <c r="O132" s="189"/>
      <c r="P132" s="189"/>
      <c r="Q132" s="189"/>
      <c r="R132" s="189"/>
      <c r="S132" s="189"/>
      <c r="T132" s="189"/>
      <c r="U132" s="189"/>
      <c r="V132" s="189"/>
      <c r="W132" s="189"/>
      <c r="X132" s="189"/>
      <c r="Y132" s="189"/>
      <c r="Z132" s="189"/>
    </row>
    <row r="133" spans="1:26" ht="15">
      <c r="A133" s="189"/>
      <c r="B133" s="189"/>
      <c r="C133" s="189"/>
      <c r="D133" s="189"/>
      <c r="E133" s="189"/>
      <c r="F133" s="189"/>
      <c r="G133" s="189"/>
      <c r="H133" s="189"/>
      <c r="I133" s="189"/>
      <c r="J133" s="189"/>
      <c r="K133" s="189"/>
      <c r="L133" s="189"/>
      <c r="M133" s="189"/>
      <c r="N133" s="189"/>
      <c r="O133" s="189"/>
      <c r="P133" s="189"/>
      <c r="Q133" s="189"/>
      <c r="R133" s="189"/>
      <c r="S133" s="189"/>
      <c r="T133" s="189"/>
      <c r="U133" s="189"/>
      <c r="V133" s="189"/>
      <c r="W133" s="189"/>
      <c r="X133" s="189"/>
      <c r="Y133" s="189"/>
      <c r="Z133" s="189"/>
    </row>
    <row r="134" spans="1:26" ht="15">
      <c r="A134" s="189"/>
      <c r="B134" s="189"/>
      <c r="C134" s="189"/>
      <c r="D134" s="189"/>
      <c r="E134" s="189"/>
      <c r="F134" s="189"/>
      <c r="G134" s="189"/>
      <c r="H134" s="189"/>
      <c r="I134" s="189"/>
      <c r="J134" s="189"/>
      <c r="K134" s="189"/>
      <c r="L134" s="189"/>
      <c r="M134" s="189"/>
      <c r="N134" s="189"/>
      <c r="O134" s="189"/>
      <c r="P134" s="189"/>
      <c r="Q134" s="189"/>
      <c r="R134" s="189"/>
      <c r="S134" s="189"/>
      <c r="T134" s="189"/>
      <c r="U134" s="189"/>
      <c r="V134" s="189"/>
      <c r="W134" s="189"/>
      <c r="X134" s="189"/>
      <c r="Y134" s="189"/>
      <c r="Z134" s="189"/>
    </row>
    <row r="135" spans="1:26" ht="15">
      <c r="A135" s="189"/>
      <c r="B135" s="189"/>
      <c r="C135" s="189"/>
      <c r="D135" s="189"/>
      <c r="E135" s="189"/>
      <c r="F135" s="189"/>
      <c r="G135" s="189"/>
      <c r="H135" s="189"/>
      <c r="I135" s="189"/>
      <c r="J135" s="189"/>
      <c r="K135" s="189"/>
      <c r="L135" s="189"/>
      <c r="M135" s="189"/>
      <c r="N135" s="189"/>
      <c r="O135" s="189"/>
      <c r="P135" s="189"/>
      <c r="Q135" s="189"/>
      <c r="R135" s="189"/>
      <c r="S135" s="189"/>
      <c r="T135" s="189"/>
      <c r="U135" s="189"/>
      <c r="V135" s="189"/>
      <c r="W135" s="189"/>
      <c r="X135" s="189"/>
      <c r="Y135" s="189"/>
      <c r="Z135" s="189"/>
    </row>
    <row r="136" spans="1:26" ht="15">
      <c r="A136" s="189"/>
      <c r="B136" s="189"/>
      <c r="C136" s="189"/>
      <c r="D136" s="189"/>
      <c r="E136" s="189"/>
      <c r="F136" s="189"/>
      <c r="G136" s="189"/>
      <c r="H136" s="189"/>
      <c r="I136" s="189"/>
      <c r="J136" s="189"/>
      <c r="K136" s="189"/>
      <c r="L136" s="189"/>
      <c r="M136" s="189"/>
      <c r="N136" s="189"/>
      <c r="O136" s="189"/>
      <c r="P136" s="189"/>
      <c r="Q136" s="189"/>
      <c r="R136" s="189"/>
      <c r="S136" s="189"/>
      <c r="T136" s="189"/>
      <c r="U136" s="189"/>
      <c r="V136" s="189"/>
      <c r="W136" s="189"/>
      <c r="X136" s="189"/>
      <c r="Y136" s="189"/>
      <c r="Z136" s="189"/>
    </row>
    <row r="137" spans="1:26" ht="15">
      <c r="A137" s="189"/>
      <c r="B137" s="189"/>
      <c r="C137" s="189"/>
      <c r="D137" s="189"/>
      <c r="E137" s="189"/>
      <c r="F137" s="189"/>
      <c r="G137" s="189"/>
      <c r="H137" s="189"/>
      <c r="I137" s="189"/>
      <c r="J137" s="189"/>
      <c r="K137" s="189"/>
      <c r="L137" s="189"/>
      <c r="M137" s="189"/>
      <c r="N137" s="189"/>
      <c r="O137" s="189"/>
      <c r="P137" s="189"/>
      <c r="Q137" s="189"/>
      <c r="R137" s="189"/>
      <c r="S137" s="189"/>
      <c r="T137" s="189"/>
      <c r="U137" s="189"/>
      <c r="V137" s="189"/>
      <c r="W137" s="189"/>
      <c r="X137" s="189"/>
      <c r="Y137" s="189"/>
      <c r="Z137" s="189"/>
    </row>
    <row r="138" spans="1:26" ht="15">
      <c r="A138" s="189"/>
      <c r="B138" s="189"/>
      <c r="C138" s="189"/>
      <c r="D138" s="189"/>
      <c r="E138" s="189"/>
      <c r="F138" s="189"/>
      <c r="G138" s="189"/>
      <c r="H138" s="189"/>
      <c r="I138" s="189"/>
      <c r="J138" s="189"/>
      <c r="K138" s="189"/>
      <c r="L138" s="189"/>
      <c r="M138" s="189"/>
      <c r="N138" s="189"/>
      <c r="O138" s="189"/>
      <c r="P138" s="189"/>
      <c r="Q138" s="189"/>
      <c r="R138" s="189"/>
      <c r="S138" s="189"/>
      <c r="T138" s="189"/>
      <c r="U138" s="189"/>
      <c r="V138" s="189"/>
      <c r="W138" s="189"/>
      <c r="X138" s="189"/>
      <c r="Y138" s="189"/>
      <c r="Z138" s="189"/>
    </row>
    <row r="139" spans="1:26" ht="15">
      <c r="A139" s="189"/>
      <c r="B139" s="189"/>
      <c r="C139" s="189"/>
      <c r="D139" s="189"/>
      <c r="E139" s="189"/>
      <c r="F139" s="189"/>
      <c r="G139" s="189"/>
      <c r="H139" s="189"/>
      <c r="I139" s="189"/>
      <c r="J139" s="189"/>
      <c r="K139" s="189"/>
      <c r="L139" s="189"/>
      <c r="M139" s="189"/>
      <c r="N139" s="189"/>
      <c r="O139" s="189"/>
      <c r="P139" s="189"/>
      <c r="Q139" s="189"/>
      <c r="R139" s="189"/>
      <c r="S139" s="189"/>
      <c r="T139" s="189"/>
      <c r="U139" s="189"/>
      <c r="V139" s="189"/>
      <c r="W139" s="189"/>
      <c r="X139" s="189"/>
      <c r="Y139" s="189"/>
      <c r="Z139" s="189"/>
    </row>
    <row r="140" spans="1:26" ht="15">
      <c r="A140" s="189"/>
      <c r="B140" s="189"/>
      <c r="C140" s="189"/>
      <c r="D140" s="189"/>
      <c r="E140" s="189"/>
      <c r="F140" s="189"/>
      <c r="G140" s="189"/>
      <c r="H140" s="189"/>
      <c r="I140" s="189"/>
      <c r="J140" s="189"/>
      <c r="K140" s="189"/>
      <c r="L140" s="189"/>
      <c r="M140" s="189"/>
      <c r="N140" s="189"/>
      <c r="O140" s="189"/>
      <c r="P140" s="189"/>
      <c r="Q140" s="189"/>
      <c r="R140" s="189"/>
      <c r="S140" s="189"/>
      <c r="T140" s="189"/>
      <c r="U140" s="189"/>
      <c r="V140" s="189"/>
      <c r="W140" s="189"/>
      <c r="X140" s="189"/>
      <c r="Y140" s="189"/>
      <c r="Z140" s="189"/>
    </row>
    <row r="141" spans="1:26" ht="15">
      <c r="A141" s="189"/>
      <c r="B141" s="189"/>
      <c r="C141" s="189"/>
      <c r="D141" s="189"/>
      <c r="E141" s="189"/>
      <c r="F141" s="189"/>
      <c r="G141" s="189"/>
      <c r="H141" s="189"/>
      <c r="I141" s="189"/>
      <c r="J141" s="189"/>
      <c r="K141" s="189"/>
      <c r="L141" s="189"/>
      <c r="M141" s="189"/>
      <c r="N141" s="189"/>
      <c r="O141" s="189"/>
      <c r="P141" s="189"/>
      <c r="Q141" s="189"/>
      <c r="R141" s="189"/>
      <c r="S141" s="189"/>
      <c r="T141" s="189"/>
      <c r="U141" s="189"/>
      <c r="V141" s="189"/>
      <c r="W141" s="189"/>
      <c r="X141" s="189"/>
      <c r="Y141" s="189"/>
      <c r="Z141" s="189"/>
    </row>
    <row r="142" spans="1:26" ht="15">
      <c r="A142" s="189"/>
      <c r="B142" s="189"/>
      <c r="C142" s="189"/>
      <c r="D142" s="189"/>
      <c r="E142" s="189"/>
      <c r="F142" s="189"/>
      <c r="G142" s="189"/>
      <c r="H142" s="189"/>
      <c r="I142" s="189"/>
      <c r="J142" s="189"/>
      <c r="K142" s="189"/>
      <c r="L142" s="189"/>
      <c r="M142" s="189"/>
      <c r="N142" s="189"/>
      <c r="O142" s="189"/>
      <c r="P142" s="189"/>
      <c r="Q142" s="189"/>
      <c r="R142" s="189"/>
      <c r="S142" s="189"/>
      <c r="T142" s="189"/>
      <c r="U142" s="189"/>
      <c r="V142" s="189"/>
      <c r="W142" s="189"/>
      <c r="X142" s="189"/>
      <c r="Y142" s="189"/>
      <c r="Z142" s="189"/>
    </row>
    <row r="143" spans="1:26" ht="15">
      <c r="A143" s="189"/>
      <c r="B143" s="189"/>
      <c r="C143" s="189"/>
      <c r="D143" s="189"/>
      <c r="E143" s="189"/>
      <c r="F143" s="189"/>
      <c r="G143" s="189"/>
      <c r="H143" s="189"/>
      <c r="I143" s="189"/>
      <c r="J143" s="189"/>
      <c r="K143" s="189"/>
      <c r="L143" s="189"/>
      <c r="M143" s="189"/>
      <c r="N143" s="189"/>
      <c r="O143" s="189"/>
      <c r="P143" s="189"/>
      <c r="Q143" s="189"/>
      <c r="R143" s="189"/>
      <c r="S143" s="189"/>
      <c r="T143" s="189"/>
      <c r="U143" s="189"/>
      <c r="V143" s="189"/>
      <c r="W143" s="189"/>
      <c r="X143" s="189"/>
      <c r="Y143" s="189"/>
      <c r="Z143" s="189"/>
    </row>
    <row r="144" spans="1:26" ht="15">
      <c r="A144" s="189"/>
      <c r="B144" s="189"/>
      <c r="C144" s="189"/>
      <c r="D144" s="189"/>
      <c r="E144" s="189"/>
      <c r="F144" s="189"/>
      <c r="G144" s="189"/>
      <c r="H144" s="189"/>
      <c r="I144" s="189"/>
      <c r="J144" s="189"/>
      <c r="K144" s="189"/>
      <c r="L144" s="189"/>
      <c r="M144" s="189"/>
      <c r="N144" s="189"/>
      <c r="O144" s="189"/>
      <c r="P144" s="189"/>
      <c r="Q144" s="189"/>
      <c r="R144" s="189"/>
      <c r="S144" s="189"/>
      <c r="T144" s="189"/>
      <c r="U144" s="189"/>
      <c r="V144" s="189"/>
      <c r="W144" s="189"/>
      <c r="X144" s="189"/>
      <c r="Y144" s="189"/>
      <c r="Z144" s="189"/>
    </row>
    <row r="145" spans="1:26" ht="15">
      <c r="A145" s="189"/>
      <c r="B145" s="189"/>
      <c r="C145" s="189"/>
      <c r="D145" s="189"/>
      <c r="E145" s="189"/>
      <c r="F145" s="189"/>
      <c r="G145" s="189"/>
      <c r="H145" s="189"/>
      <c r="I145" s="189"/>
      <c r="J145" s="189"/>
      <c r="K145" s="189"/>
      <c r="L145" s="189"/>
      <c r="M145" s="189"/>
      <c r="N145" s="189"/>
      <c r="O145" s="189"/>
      <c r="P145" s="189"/>
      <c r="Q145" s="189"/>
      <c r="R145" s="189"/>
      <c r="S145" s="189"/>
      <c r="T145" s="189"/>
      <c r="U145" s="189"/>
      <c r="V145" s="189"/>
      <c r="W145" s="189"/>
      <c r="X145" s="189"/>
      <c r="Y145" s="189"/>
      <c r="Z145" s="189"/>
    </row>
    <row r="146" spans="1:26" ht="15">
      <c r="A146" s="189"/>
      <c r="B146" s="189"/>
      <c r="C146" s="189"/>
      <c r="D146" s="189"/>
      <c r="E146" s="189"/>
      <c r="F146" s="189"/>
      <c r="G146" s="189"/>
      <c r="H146" s="189"/>
      <c r="I146" s="189"/>
      <c r="J146" s="189"/>
      <c r="K146" s="189"/>
      <c r="L146" s="189"/>
      <c r="M146" s="189"/>
      <c r="N146" s="189"/>
      <c r="O146" s="189"/>
      <c r="P146" s="189"/>
      <c r="Q146" s="189"/>
      <c r="R146" s="189"/>
      <c r="S146" s="189"/>
      <c r="T146" s="189"/>
      <c r="U146" s="189"/>
      <c r="V146" s="189"/>
      <c r="W146" s="189"/>
      <c r="X146" s="189"/>
      <c r="Y146" s="189"/>
      <c r="Z146" s="189"/>
    </row>
    <row r="147" spans="1:26" ht="15">
      <c r="A147" s="189"/>
      <c r="B147" s="189"/>
      <c r="C147" s="189"/>
      <c r="D147" s="189"/>
      <c r="E147" s="189"/>
      <c r="F147" s="189"/>
      <c r="G147" s="189"/>
      <c r="H147" s="189"/>
      <c r="I147" s="189"/>
      <c r="J147" s="189"/>
      <c r="K147" s="189"/>
      <c r="L147" s="189"/>
      <c r="M147" s="189"/>
      <c r="N147" s="189"/>
      <c r="O147" s="189"/>
      <c r="P147" s="189"/>
      <c r="Q147" s="189"/>
      <c r="R147" s="189"/>
      <c r="S147" s="189"/>
      <c r="T147" s="189"/>
      <c r="U147" s="189"/>
      <c r="V147" s="189"/>
      <c r="W147" s="189"/>
      <c r="X147" s="189"/>
      <c r="Y147" s="189"/>
      <c r="Z147" s="189"/>
    </row>
    <row r="148" spans="1:26" ht="15">
      <c r="A148" s="189"/>
      <c r="B148" s="189"/>
      <c r="C148" s="189"/>
      <c r="D148" s="189"/>
      <c r="E148" s="189"/>
      <c r="F148" s="189"/>
      <c r="G148" s="189"/>
      <c r="H148" s="189"/>
      <c r="I148" s="189"/>
      <c r="J148" s="189"/>
      <c r="K148" s="189"/>
      <c r="L148" s="189"/>
      <c r="M148" s="189"/>
      <c r="N148" s="189"/>
      <c r="O148" s="189"/>
      <c r="P148" s="189"/>
      <c r="Q148" s="189"/>
      <c r="R148" s="189"/>
      <c r="S148" s="189"/>
      <c r="T148" s="189"/>
      <c r="U148" s="189"/>
      <c r="V148" s="189"/>
      <c r="W148" s="189"/>
      <c r="X148" s="189"/>
      <c r="Y148" s="189"/>
      <c r="Z148" s="189"/>
    </row>
    <row r="149" spans="1:26" ht="15">
      <c r="A149" s="189"/>
      <c r="B149" s="189"/>
      <c r="C149" s="189"/>
      <c r="D149" s="189"/>
      <c r="E149" s="189"/>
      <c r="F149" s="189"/>
      <c r="G149" s="189"/>
      <c r="H149" s="189"/>
      <c r="I149" s="189"/>
      <c r="J149" s="189"/>
      <c r="K149" s="189"/>
      <c r="L149" s="189"/>
      <c r="M149" s="189"/>
      <c r="N149" s="189"/>
      <c r="O149" s="189"/>
      <c r="P149" s="189"/>
      <c r="Q149" s="189"/>
      <c r="R149" s="189"/>
      <c r="S149" s="189"/>
      <c r="T149" s="189"/>
      <c r="U149" s="189"/>
      <c r="V149" s="189"/>
      <c r="W149" s="189"/>
      <c r="X149" s="189"/>
      <c r="Y149" s="189"/>
      <c r="Z149" s="189"/>
    </row>
    <row r="150" spans="1:26" ht="15">
      <c r="A150" s="189"/>
      <c r="B150" s="189"/>
      <c r="C150" s="189"/>
      <c r="D150" s="189"/>
      <c r="E150" s="189"/>
      <c r="F150" s="189"/>
      <c r="G150" s="189"/>
      <c r="H150" s="189"/>
      <c r="I150" s="189"/>
      <c r="J150" s="189"/>
      <c r="K150" s="189"/>
      <c r="L150" s="189"/>
      <c r="M150" s="189"/>
      <c r="N150" s="189"/>
      <c r="O150" s="189"/>
      <c r="P150" s="189"/>
      <c r="Q150" s="189"/>
      <c r="R150" s="189"/>
      <c r="S150" s="189"/>
      <c r="T150" s="189"/>
      <c r="U150" s="189"/>
      <c r="V150" s="189"/>
      <c r="W150" s="189"/>
      <c r="X150" s="189"/>
      <c r="Y150" s="189"/>
      <c r="Z150" s="189"/>
    </row>
    <row r="151" spans="1:26" ht="15">
      <c r="A151" s="189"/>
      <c r="B151" s="189"/>
      <c r="C151" s="189"/>
      <c r="D151" s="189"/>
      <c r="E151" s="189"/>
      <c r="F151" s="189"/>
      <c r="G151" s="189"/>
      <c r="H151" s="189"/>
      <c r="I151" s="189"/>
      <c r="J151" s="189"/>
      <c r="K151" s="189"/>
      <c r="L151" s="189"/>
      <c r="M151" s="189"/>
      <c r="N151" s="189"/>
      <c r="O151" s="189"/>
      <c r="P151" s="189"/>
      <c r="Q151" s="189"/>
      <c r="R151" s="189"/>
      <c r="S151" s="189"/>
      <c r="T151" s="189"/>
      <c r="U151" s="189"/>
      <c r="V151" s="189"/>
      <c r="W151" s="189"/>
      <c r="X151" s="189"/>
      <c r="Y151" s="189"/>
      <c r="Z151" s="189"/>
    </row>
    <row r="152" spans="1:26" ht="15">
      <c r="A152" s="189"/>
      <c r="B152" s="189"/>
      <c r="C152" s="189"/>
      <c r="D152" s="189"/>
      <c r="E152" s="189"/>
      <c r="F152" s="189"/>
      <c r="G152" s="189"/>
      <c r="H152" s="189"/>
      <c r="I152" s="189"/>
      <c r="J152" s="189"/>
      <c r="K152" s="189"/>
      <c r="L152" s="189"/>
      <c r="M152" s="189"/>
      <c r="N152" s="189"/>
      <c r="O152" s="189"/>
      <c r="P152" s="189"/>
      <c r="Q152" s="189"/>
      <c r="R152" s="189"/>
      <c r="S152" s="189"/>
      <c r="T152" s="189"/>
      <c r="U152" s="189"/>
      <c r="V152" s="189"/>
      <c r="W152" s="189"/>
      <c r="X152" s="189"/>
      <c r="Y152" s="189"/>
      <c r="Z152" s="189"/>
    </row>
    <row r="153" spans="1:26" ht="15">
      <c r="A153" s="189"/>
      <c r="B153" s="189"/>
      <c r="C153" s="189"/>
      <c r="D153" s="189"/>
      <c r="E153" s="189"/>
      <c r="F153" s="189"/>
      <c r="G153" s="189"/>
      <c r="H153" s="189"/>
      <c r="I153" s="189"/>
      <c r="J153" s="189"/>
      <c r="K153" s="189"/>
      <c r="L153" s="189"/>
      <c r="M153" s="189"/>
      <c r="N153" s="189"/>
      <c r="O153" s="189"/>
      <c r="P153" s="189"/>
      <c r="Q153" s="189"/>
      <c r="R153" s="189"/>
      <c r="S153" s="189"/>
      <c r="T153" s="189"/>
      <c r="U153" s="189"/>
      <c r="V153" s="189"/>
      <c r="W153" s="189"/>
      <c r="X153" s="189"/>
      <c r="Y153" s="189"/>
      <c r="Z153" s="189"/>
    </row>
    <row r="154" spans="1:26" ht="15">
      <c r="A154" s="189"/>
      <c r="B154" s="189"/>
      <c r="C154" s="189"/>
      <c r="D154" s="189"/>
      <c r="E154" s="189"/>
      <c r="F154" s="189"/>
      <c r="G154" s="189"/>
      <c r="H154" s="189"/>
      <c r="I154" s="189"/>
      <c r="J154" s="189"/>
      <c r="K154" s="189"/>
      <c r="L154" s="189"/>
      <c r="M154" s="189"/>
      <c r="N154" s="189"/>
      <c r="O154" s="189"/>
      <c r="P154" s="189"/>
      <c r="Q154" s="189"/>
      <c r="R154" s="189"/>
      <c r="S154" s="189"/>
      <c r="T154" s="189"/>
      <c r="U154" s="189"/>
      <c r="V154" s="189"/>
      <c r="W154" s="189"/>
      <c r="X154" s="189"/>
      <c r="Y154" s="189"/>
      <c r="Z154" s="189"/>
    </row>
    <row r="155" spans="1:26" ht="15">
      <c r="A155" s="189"/>
      <c r="B155" s="189"/>
      <c r="C155" s="189"/>
      <c r="D155" s="189"/>
      <c r="E155" s="189"/>
      <c r="F155" s="189"/>
      <c r="G155" s="189"/>
      <c r="H155" s="189"/>
      <c r="I155" s="189"/>
      <c r="J155" s="189"/>
      <c r="K155" s="189"/>
      <c r="L155" s="189"/>
      <c r="M155" s="189"/>
      <c r="N155" s="189"/>
      <c r="O155" s="189"/>
      <c r="P155" s="189"/>
      <c r="Q155" s="189"/>
      <c r="R155" s="189"/>
      <c r="S155" s="189"/>
      <c r="T155" s="189"/>
      <c r="U155" s="189"/>
      <c r="V155" s="189"/>
      <c r="W155" s="189"/>
      <c r="X155" s="189"/>
      <c r="Y155" s="189"/>
      <c r="Z155" s="189"/>
    </row>
    <row r="156" spans="1:26" ht="15">
      <c r="A156" s="189"/>
      <c r="B156" s="189"/>
      <c r="C156" s="189"/>
      <c r="D156" s="189"/>
      <c r="E156" s="189"/>
      <c r="F156" s="189"/>
      <c r="G156" s="189"/>
      <c r="H156" s="189"/>
      <c r="I156" s="189"/>
      <c r="J156" s="189"/>
      <c r="K156" s="189"/>
      <c r="L156" s="189"/>
      <c r="M156" s="189"/>
      <c r="N156" s="189"/>
      <c r="O156" s="189"/>
      <c r="P156" s="189"/>
      <c r="Q156" s="189"/>
      <c r="R156" s="189"/>
      <c r="S156" s="189"/>
      <c r="T156" s="189"/>
      <c r="U156" s="189"/>
      <c r="V156" s="189"/>
      <c r="W156" s="189"/>
      <c r="X156" s="189"/>
      <c r="Y156" s="189"/>
      <c r="Z156" s="189"/>
    </row>
    <row r="157" spans="1:26" ht="15">
      <c r="A157" s="189"/>
      <c r="B157" s="189"/>
      <c r="C157" s="189"/>
      <c r="D157" s="189"/>
      <c r="E157" s="189"/>
      <c r="F157" s="189"/>
      <c r="G157" s="189"/>
      <c r="H157" s="189"/>
      <c r="I157" s="189"/>
      <c r="J157" s="189"/>
      <c r="K157" s="189"/>
      <c r="L157" s="189"/>
      <c r="M157" s="189"/>
      <c r="N157" s="189"/>
      <c r="O157" s="189"/>
      <c r="P157" s="189"/>
      <c r="Q157" s="189"/>
      <c r="R157" s="189"/>
      <c r="S157" s="189"/>
      <c r="T157" s="189"/>
      <c r="U157" s="189"/>
      <c r="V157" s="189"/>
      <c r="W157" s="189"/>
      <c r="X157" s="189"/>
      <c r="Y157" s="189"/>
      <c r="Z157" s="189"/>
    </row>
    <row r="158" spans="1:26" ht="15">
      <c r="A158" s="189"/>
      <c r="B158" s="189"/>
      <c r="C158" s="189"/>
      <c r="D158" s="189"/>
      <c r="E158" s="189"/>
      <c r="F158" s="189"/>
      <c r="G158" s="189"/>
      <c r="H158" s="189"/>
      <c r="I158" s="189"/>
      <c r="J158" s="189"/>
      <c r="K158" s="189"/>
      <c r="L158" s="189"/>
      <c r="M158" s="189"/>
      <c r="N158" s="189"/>
      <c r="O158" s="189"/>
      <c r="P158" s="189"/>
      <c r="Q158" s="189"/>
      <c r="R158" s="189"/>
      <c r="S158" s="189"/>
      <c r="T158" s="189"/>
      <c r="U158" s="189"/>
      <c r="V158" s="189"/>
      <c r="W158" s="189"/>
      <c r="X158" s="189"/>
      <c r="Y158" s="189"/>
      <c r="Z158" s="189"/>
    </row>
    <row r="159" spans="1:26" ht="15">
      <c r="A159" s="189"/>
      <c r="B159" s="189"/>
      <c r="C159" s="189"/>
      <c r="D159" s="189"/>
      <c r="E159" s="189"/>
      <c r="F159" s="189"/>
      <c r="G159" s="189"/>
      <c r="H159" s="189"/>
      <c r="I159" s="189"/>
      <c r="J159" s="189"/>
      <c r="K159" s="189"/>
      <c r="L159" s="189"/>
      <c r="M159" s="189"/>
      <c r="N159" s="189"/>
      <c r="O159" s="189"/>
      <c r="P159" s="189"/>
      <c r="Q159" s="189"/>
      <c r="R159" s="189"/>
      <c r="S159" s="189"/>
      <c r="T159" s="189"/>
      <c r="U159" s="189"/>
      <c r="V159" s="189"/>
      <c r="W159" s="189"/>
      <c r="X159" s="189"/>
      <c r="Y159" s="189"/>
      <c r="Z159" s="189"/>
    </row>
    <row r="160" spans="1:26" ht="15">
      <c r="A160" s="189"/>
      <c r="B160" s="189"/>
      <c r="C160" s="189"/>
      <c r="D160" s="189"/>
      <c r="E160" s="189"/>
      <c r="F160" s="189"/>
      <c r="G160" s="189"/>
      <c r="H160" s="189"/>
      <c r="I160" s="189"/>
      <c r="J160" s="189"/>
      <c r="K160" s="189"/>
      <c r="L160" s="189"/>
      <c r="M160" s="189"/>
      <c r="N160" s="189"/>
      <c r="O160" s="189"/>
      <c r="P160" s="189"/>
      <c r="Q160" s="189"/>
      <c r="R160" s="189"/>
      <c r="S160" s="189"/>
      <c r="T160" s="189"/>
      <c r="U160" s="189"/>
      <c r="V160" s="189"/>
      <c r="W160" s="189"/>
      <c r="X160" s="189"/>
      <c r="Y160" s="189"/>
      <c r="Z160" s="189"/>
    </row>
    <row r="161" spans="1:26" ht="15">
      <c r="A161" s="189"/>
      <c r="B161" s="189"/>
      <c r="C161" s="189"/>
      <c r="D161" s="189"/>
      <c r="E161" s="189"/>
      <c r="F161" s="189"/>
      <c r="G161" s="189"/>
      <c r="H161" s="189"/>
      <c r="I161" s="189"/>
      <c r="J161" s="189"/>
      <c r="K161" s="189"/>
      <c r="L161" s="189"/>
      <c r="M161" s="189"/>
      <c r="N161" s="189"/>
      <c r="O161" s="189"/>
      <c r="P161" s="189"/>
      <c r="Q161" s="189"/>
      <c r="R161" s="189"/>
      <c r="S161" s="189"/>
      <c r="T161" s="189"/>
      <c r="U161" s="189"/>
      <c r="V161" s="189"/>
      <c r="W161" s="189"/>
      <c r="X161" s="189"/>
      <c r="Y161" s="189"/>
      <c r="Z161" s="189"/>
    </row>
    <row r="162" spans="1:26" ht="15">
      <c r="A162" s="189"/>
      <c r="B162" s="189"/>
      <c r="C162" s="189"/>
      <c r="D162" s="189"/>
      <c r="E162" s="189"/>
      <c r="F162" s="189"/>
      <c r="G162" s="189"/>
      <c r="H162" s="189"/>
      <c r="I162" s="189"/>
      <c r="J162" s="189"/>
      <c r="K162" s="189"/>
      <c r="L162" s="189"/>
      <c r="M162" s="189"/>
      <c r="N162" s="189"/>
      <c r="O162" s="189"/>
      <c r="P162" s="189"/>
      <c r="Q162" s="189"/>
      <c r="R162" s="189"/>
      <c r="S162" s="189"/>
      <c r="T162" s="189"/>
      <c r="U162" s="189"/>
      <c r="V162" s="189"/>
      <c r="W162" s="189"/>
      <c r="X162" s="189"/>
      <c r="Y162" s="189"/>
      <c r="Z162" s="189"/>
    </row>
    <row r="163" spans="1:26" ht="15">
      <c r="A163" s="189"/>
      <c r="B163" s="189"/>
      <c r="C163" s="189"/>
      <c r="D163" s="189"/>
      <c r="E163" s="189"/>
      <c r="F163" s="189"/>
      <c r="G163" s="189"/>
      <c r="H163" s="189"/>
      <c r="I163" s="189"/>
      <c r="J163" s="189"/>
      <c r="K163" s="189"/>
      <c r="L163" s="189"/>
      <c r="M163" s="189"/>
      <c r="N163" s="189"/>
      <c r="O163" s="189"/>
      <c r="P163" s="189"/>
      <c r="Q163" s="189"/>
      <c r="R163" s="189"/>
      <c r="S163" s="189"/>
      <c r="T163" s="189"/>
      <c r="U163" s="189"/>
      <c r="V163" s="189"/>
      <c r="W163" s="189"/>
      <c r="X163" s="189"/>
      <c r="Y163" s="189"/>
      <c r="Z163" s="189"/>
    </row>
    <row r="164" spans="1:26" ht="15">
      <c r="A164" s="189"/>
      <c r="B164" s="189"/>
      <c r="C164" s="189"/>
      <c r="D164" s="189"/>
      <c r="E164" s="189"/>
      <c r="F164" s="189"/>
      <c r="G164" s="189"/>
      <c r="H164" s="189"/>
      <c r="I164" s="189"/>
      <c r="J164" s="189"/>
      <c r="K164" s="189"/>
      <c r="L164" s="189"/>
      <c r="M164" s="189"/>
      <c r="N164" s="189"/>
      <c r="O164" s="189"/>
      <c r="P164" s="189"/>
      <c r="Q164" s="189"/>
      <c r="R164" s="189"/>
      <c r="S164" s="189"/>
      <c r="T164" s="189"/>
      <c r="U164" s="189"/>
      <c r="V164" s="189"/>
      <c r="W164" s="189"/>
      <c r="X164" s="189"/>
      <c r="Y164" s="189"/>
      <c r="Z164" s="189"/>
    </row>
    <row r="165" spans="1:26" ht="15">
      <c r="A165" s="189"/>
      <c r="B165" s="189"/>
      <c r="C165" s="189"/>
      <c r="D165" s="189"/>
      <c r="E165" s="189"/>
      <c r="F165" s="189"/>
      <c r="G165" s="189"/>
      <c r="H165" s="189"/>
      <c r="I165" s="189"/>
      <c r="J165" s="189"/>
      <c r="K165" s="189"/>
      <c r="L165" s="189"/>
      <c r="M165" s="189"/>
      <c r="N165" s="189"/>
      <c r="O165" s="189"/>
      <c r="P165" s="189"/>
      <c r="Q165" s="189"/>
      <c r="R165" s="189"/>
      <c r="S165" s="189"/>
      <c r="T165" s="189"/>
      <c r="U165" s="189"/>
      <c r="V165" s="189"/>
      <c r="W165" s="189"/>
      <c r="X165" s="189"/>
      <c r="Y165" s="189"/>
      <c r="Z165" s="189"/>
    </row>
    <row r="166" spans="1:26" ht="15">
      <c r="A166" s="189"/>
      <c r="B166" s="189"/>
      <c r="C166" s="189"/>
      <c r="D166" s="189"/>
      <c r="E166" s="189"/>
      <c r="F166" s="189"/>
      <c r="G166" s="189"/>
      <c r="H166" s="189"/>
      <c r="I166" s="189"/>
      <c r="J166" s="189"/>
      <c r="K166" s="189"/>
      <c r="L166" s="189"/>
      <c r="M166" s="189"/>
      <c r="N166" s="189"/>
      <c r="O166" s="189"/>
      <c r="P166" s="189"/>
      <c r="Q166" s="189"/>
      <c r="R166" s="189"/>
      <c r="S166" s="189"/>
      <c r="T166" s="189"/>
      <c r="U166" s="189"/>
      <c r="V166" s="189"/>
      <c r="W166" s="189"/>
      <c r="X166" s="189"/>
      <c r="Y166" s="189"/>
      <c r="Z166" s="189"/>
    </row>
    <row r="167" spans="1:26" ht="15">
      <c r="A167" s="189"/>
      <c r="B167" s="189"/>
      <c r="C167" s="189"/>
      <c r="D167" s="189"/>
      <c r="E167" s="189"/>
      <c r="F167" s="189"/>
      <c r="G167" s="189"/>
      <c r="H167" s="189"/>
      <c r="I167" s="189"/>
      <c r="J167" s="189"/>
      <c r="K167" s="189"/>
      <c r="L167" s="189"/>
      <c r="M167" s="189"/>
      <c r="N167" s="189"/>
      <c r="O167" s="189"/>
      <c r="P167" s="189"/>
      <c r="Q167" s="189"/>
      <c r="R167" s="189"/>
      <c r="S167" s="189"/>
      <c r="T167" s="189"/>
      <c r="U167" s="189"/>
      <c r="V167" s="189"/>
      <c r="W167" s="189"/>
      <c r="X167" s="189"/>
      <c r="Y167" s="189"/>
      <c r="Z167" s="189"/>
    </row>
    <row r="168" spans="1:26" ht="15">
      <c r="A168" s="189"/>
      <c r="B168" s="189"/>
      <c r="C168" s="189"/>
      <c r="D168" s="189"/>
      <c r="E168" s="189"/>
      <c r="F168" s="189"/>
      <c r="G168" s="189"/>
      <c r="H168" s="189"/>
      <c r="I168" s="189"/>
      <c r="J168" s="189"/>
      <c r="K168" s="189"/>
      <c r="L168" s="189"/>
      <c r="M168" s="189"/>
      <c r="N168" s="189"/>
      <c r="O168" s="189"/>
      <c r="P168" s="189"/>
      <c r="Q168" s="189"/>
      <c r="R168" s="189"/>
      <c r="S168" s="189"/>
      <c r="T168" s="189"/>
      <c r="U168" s="189"/>
      <c r="V168" s="189"/>
      <c r="W168" s="189"/>
      <c r="X168" s="189"/>
      <c r="Y168" s="189"/>
      <c r="Z168" s="189"/>
    </row>
    <row r="169" spans="1:26" ht="15">
      <c r="A169" s="189"/>
      <c r="B169" s="189"/>
      <c r="C169" s="189"/>
      <c r="D169" s="189"/>
      <c r="E169" s="189"/>
      <c r="F169" s="189"/>
      <c r="G169" s="189"/>
      <c r="H169" s="189"/>
      <c r="I169" s="189"/>
      <c r="J169" s="189"/>
      <c r="K169" s="189"/>
      <c r="L169" s="189"/>
      <c r="M169" s="189"/>
      <c r="N169" s="189"/>
      <c r="O169" s="189"/>
      <c r="P169" s="189"/>
      <c r="Q169" s="189"/>
      <c r="R169" s="189"/>
      <c r="S169" s="189"/>
      <c r="T169" s="189"/>
      <c r="U169" s="189"/>
      <c r="V169" s="189"/>
      <c r="W169" s="189"/>
      <c r="X169" s="189"/>
      <c r="Y169" s="189"/>
      <c r="Z169" s="189"/>
    </row>
    <row r="170" spans="1:26" ht="15">
      <c r="A170" s="189"/>
      <c r="B170" s="189"/>
      <c r="C170" s="189"/>
      <c r="D170" s="189"/>
      <c r="E170" s="189"/>
      <c r="F170" s="189"/>
      <c r="G170" s="189"/>
      <c r="H170" s="189"/>
      <c r="I170" s="189"/>
      <c r="J170" s="189"/>
      <c r="K170" s="189"/>
      <c r="L170" s="189"/>
      <c r="M170" s="189"/>
      <c r="N170" s="189"/>
      <c r="O170" s="189"/>
      <c r="P170" s="189"/>
      <c r="Q170" s="189"/>
      <c r="R170" s="189"/>
      <c r="S170" s="189"/>
      <c r="T170" s="189"/>
      <c r="U170" s="189"/>
      <c r="V170" s="189"/>
      <c r="W170" s="189"/>
      <c r="X170" s="189"/>
      <c r="Y170" s="189"/>
      <c r="Z170" s="189"/>
    </row>
    <row r="171" spans="1:26" ht="15">
      <c r="A171" s="189"/>
      <c r="B171" s="189"/>
      <c r="C171" s="189"/>
      <c r="D171" s="189"/>
      <c r="E171" s="189"/>
      <c r="F171" s="189"/>
      <c r="G171" s="189"/>
      <c r="H171" s="189"/>
      <c r="I171" s="189"/>
      <c r="J171" s="189"/>
      <c r="K171" s="189"/>
      <c r="L171" s="189"/>
      <c r="M171" s="189"/>
      <c r="N171" s="189"/>
      <c r="O171" s="189"/>
      <c r="P171" s="189"/>
      <c r="Q171" s="189"/>
      <c r="R171" s="189"/>
      <c r="S171" s="189"/>
      <c r="T171" s="189"/>
      <c r="U171" s="189"/>
      <c r="V171" s="189"/>
      <c r="W171" s="189"/>
      <c r="X171" s="189"/>
      <c r="Y171" s="189"/>
      <c r="Z171" s="189"/>
    </row>
    <row r="172" spans="1:26" ht="15">
      <c r="A172" s="189"/>
      <c r="B172" s="189"/>
      <c r="C172" s="189"/>
      <c r="D172" s="189"/>
      <c r="E172" s="189"/>
      <c r="F172" s="189"/>
      <c r="G172" s="189"/>
      <c r="H172" s="189"/>
      <c r="I172" s="189"/>
      <c r="J172" s="189"/>
      <c r="K172" s="189"/>
      <c r="L172" s="189"/>
      <c r="M172" s="189"/>
      <c r="N172" s="189"/>
      <c r="O172" s="189"/>
      <c r="P172" s="189"/>
      <c r="Q172" s="189"/>
      <c r="R172" s="189"/>
      <c r="S172" s="189"/>
      <c r="T172" s="189"/>
      <c r="U172" s="189"/>
      <c r="V172" s="189"/>
      <c r="W172" s="189"/>
      <c r="X172" s="189"/>
      <c r="Y172" s="189"/>
      <c r="Z172" s="189"/>
    </row>
    <row r="173" spans="1:26" ht="15">
      <c r="A173" s="189"/>
      <c r="B173" s="189"/>
      <c r="C173" s="189"/>
      <c r="D173" s="189"/>
      <c r="E173" s="189"/>
      <c r="F173" s="189"/>
      <c r="G173" s="189"/>
      <c r="H173" s="189"/>
      <c r="I173" s="189"/>
      <c r="J173" s="189"/>
      <c r="K173" s="189"/>
      <c r="L173" s="189"/>
      <c r="M173" s="189"/>
      <c r="N173" s="189"/>
      <c r="O173" s="189"/>
      <c r="P173" s="189"/>
      <c r="Q173" s="189"/>
      <c r="R173" s="189"/>
      <c r="S173" s="189"/>
      <c r="T173" s="189"/>
      <c r="U173" s="189"/>
      <c r="V173" s="189"/>
      <c r="W173" s="189"/>
      <c r="X173" s="189"/>
      <c r="Y173" s="189"/>
      <c r="Z173" s="189"/>
    </row>
    <row r="174" spans="1:26" ht="15">
      <c r="A174" s="189"/>
      <c r="B174" s="189"/>
      <c r="C174" s="189"/>
      <c r="D174" s="189"/>
      <c r="E174" s="189"/>
      <c r="F174" s="189"/>
      <c r="G174" s="189"/>
      <c r="H174" s="189"/>
      <c r="I174" s="189"/>
      <c r="J174" s="189"/>
      <c r="K174" s="189"/>
      <c r="L174" s="189"/>
      <c r="M174" s="189"/>
      <c r="N174" s="189"/>
      <c r="O174" s="189"/>
      <c r="P174" s="189"/>
      <c r="Q174" s="189"/>
      <c r="R174" s="189"/>
      <c r="S174" s="189"/>
      <c r="T174" s="189"/>
      <c r="U174" s="189"/>
      <c r="V174" s="189"/>
      <c r="W174" s="189"/>
      <c r="X174" s="189"/>
      <c r="Y174" s="189"/>
      <c r="Z174" s="189"/>
    </row>
    <row r="175" spans="1:26" ht="15">
      <c r="A175" s="189"/>
      <c r="B175" s="189"/>
      <c r="C175" s="189"/>
      <c r="D175" s="189"/>
      <c r="E175" s="189"/>
      <c r="F175" s="189"/>
      <c r="G175" s="189"/>
      <c r="H175" s="189"/>
      <c r="I175" s="189"/>
      <c r="J175" s="189"/>
      <c r="K175" s="189"/>
      <c r="L175" s="189"/>
      <c r="M175" s="189"/>
      <c r="N175" s="189"/>
      <c r="O175" s="189"/>
      <c r="P175" s="189"/>
      <c r="Q175" s="189"/>
      <c r="R175" s="189"/>
      <c r="S175" s="189"/>
      <c r="T175" s="189"/>
      <c r="U175" s="189"/>
      <c r="V175" s="189"/>
      <c r="W175" s="189"/>
      <c r="X175" s="189"/>
      <c r="Y175" s="189"/>
      <c r="Z175" s="189"/>
    </row>
    <row r="176" spans="1:26" ht="15">
      <c r="A176" s="189"/>
      <c r="B176" s="189"/>
      <c r="C176" s="189"/>
      <c r="D176" s="189"/>
      <c r="E176" s="189"/>
      <c r="F176" s="189"/>
      <c r="G176" s="189"/>
      <c r="H176" s="189"/>
      <c r="I176" s="189"/>
      <c r="J176" s="189"/>
      <c r="K176" s="189"/>
      <c r="L176" s="189"/>
      <c r="M176" s="189"/>
      <c r="N176" s="189"/>
      <c r="O176" s="189"/>
      <c r="P176" s="189"/>
      <c r="Q176" s="189"/>
      <c r="R176" s="189"/>
      <c r="S176" s="189"/>
      <c r="T176" s="189"/>
      <c r="U176" s="189"/>
      <c r="V176" s="189"/>
      <c r="W176" s="189"/>
      <c r="X176" s="189"/>
      <c r="Y176" s="189"/>
      <c r="Z176" s="189"/>
    </row>
    <row r="177" spans="1:26" ht="15">
      <c r="A177" s="189"/>
      <c r="B177" s="189"/>
      <c r="C177" s="189"/>
      <c r="D177" s="189"/>
      <c r="E177" s="189"/>
      <c r="F177" s="189"/>
      <c r="G177" s="189"/>
      <c r="H177" s="189"/>
      <c r="I177" s="189"/>
      <c r="J177" s="189"/>
      <c r="K177" s="189"/>
      <c r="L177" s="189"/>
      <c r="M177" s="189"/>
      <c r="N177" s="189"/>
      <c r="O177" s="189"/>
      <c r="P177" s="189"/>
      <c r="Q177" s="189"/>
      <c r="R177" s="189"/>
      <c r="S177" s="189"/>
      <c r="T177" s="189"/>
      <c r="U177" s="189"/>
      <c r="V177" s="189"/>
      <c r="W177" s="189"/>
      <c r="X177" s="189"/>
      <c r="Y177" s="189"/>
      <c r="Z177" s="189"/>
    </row>
    <row r="178" spans="1:26" ht="15">
      <c r="A178" s="189"/>
      <c r="B178" s="189"/>
      <c r="C178" s="189"/>
      <c r="D178" s="189"/>
      <c r="E178" s="189"/>
      <c r="F178" s="189"/>
      <c r="G178" s="189"/>
      <c r="H178" s="189"/>
      <c r="I178" s="189"/>
      <c r="J178" s="189"/>
      <c r="K178" s="189"/>
      <c r="L178" s="189"/>
      <c r="M178" s="189"/>
      <c r="N178" s="189"/>
      <c r="O178" s="189"/>
      <c r="P178" s="189"/>
      <c r="Q178" s="189"/>
      <c r="R178" s="189"/>
      <c r="S178" s="189"/>
      <c r="T178" s="189"/>
      <c r="U178" s="189"/>
      <c r="V178" s="189"/>
      <c r="W178" s="189"/>
      <c r="X178" s="189"/>
      <c r="Y178" s="189"/>
      <c r="Z178" s="189"/>
    </row>
    <row r="179" spans="1:26" ht="15">
      <c r="A179" s="189"/>
      <c r="B179" s="189"/>
      <c r="C179" s="189"/>
      <c r="D179" s="189"/>
      <c r="E179" s="189"/>
      <c r="F179" s="189"/>
      <c r="G179" s="189"/>
      <c r="H179" s="189"/>
      <c r="I179" s="189"/>
      <c r="J179" s="189"/>
      <c r="K179" s="189"/>
      <c r="L179" s="189"/>
      <c r="M179" s="189"/>
      <c r="N179" s="189"/>
      <c r="O179" s="189"/>
      <c r="P179" s="189"/>
      <c r="Q179" s="189"/>
      <c r="R179" s="189"/>
      <c r="S179" s="189"/>
      <c r="T179" s="189"/>
      <c r="U179" s="189"/>
      <c r="V179" s="189"/>
      <c r="W179" s="189"/>
      <c r="X179" s="189"/>
      <c r="Y179" s="189"/>
      <c r="Z179" s="189"/>
    </row>
    <row r="180" spans="1:26" ht="15">
      <c r="A180" s="189"/>
      <c r="B180" s="189"/>
      <c r="C180" s="189"/>
      <c r="D180" s="189"/>
      <c r="E180" s="189"/>
      <c r="F180" s="189"/>
      <c r="G180" s="189"/>
      <c r="H180" s="189"/>
      <c r="I180" s="189"/>
      <c r="J180" s="189"/>
      <c r="K180" s="189"/>
      <c r="L180" s="189"/>
      <c r="M180" s="189"/>
      <c r="N180" s="189"/>
      <c r="O180" s="189"/>
      <c r="P180" s="189"/>
      <c r="Q180" s="189"/>
      <c r="R180" s="189"/>
      <c r="S180" s="189"/>
      <c r="T180" s="189"/>
      <c r="U180" s="189"/>
      <c r="V180" s="189"/>
      <c r="W180" s="189"/>
      <c r="X180" s="189"/>
      <c r="Y180" s="189"/>
      <c r="Z180" s="189"/>
    </row>
    <row r="181" spans="1:26" ht="15">
      <c r="A181" s="189"/>
      <c r="B181" s="189"/>
      <c r="C181" s="189"/>
      <c r="D181" s="189"/>
      <c r="E181" s="189"/>
      <c r="F181" s="189"/>
      <c r="G181" s="189"/>
      <c r="H181" s="189"/>
      <c r="I181" s="189"/>
      <c r="J181" s="189"/>
      <c r="K181" s="189"/>
      <c r="L181" s="189"/>
      <c r="M181" s="189"/>
      <c r="N181" s="189"/>
      <c r="O181" s="189"/>
      <c r="P181" s="189"/>
      <c r="Q181" s="189"/>
      <c r="R181" s="189"/>
      <c r="S181" s="189"/>
      <c r="T181" s="189"/>
      <c r="U181" s="189"/>
      <c r="V181" s="189"/>
      <c r="W181" s="189"/>
      <c r="X181" s="189"/>
      <c r="Y181" s="189"/>
      <c r="Z181" s="189"/>
    </row>
    <row r="182" spans="1:26" ht="15">
      <c r="A182" s="189"/>
      <c r="B182" s="189"/>
      <c r="C182" s="189"/>
      <c r="D182" s="189"/>
      <c r="E182" s="189"/>
      <c r="F182" s="189"/>
      <c r="G182" s="189"/>
      <c r="H182" s="189"/>
      <c r="I182" s="189"/>
      <c r="J182" s="189"/>
      <c r="K182" s="189"/>
      <c r="L182" s="189"/>
      <c r="M182" s="189"/>
      <c r="N182" s="189"/>
      <c r="O182" s="189"/>
      <c r="P182" s="189"/>
      <c r="Q182" s="189"/>
      <c r="R182" s="189"/>
      <c r="S182" s="189"/>
      <c r="T182" s="189"/>
      <c r="U182" s="189"/>
      <c r="V182" s="189"/>
      <c r="W182" s="189"/>
      <c r="X182" s="189"/>
      <c r="Y182" s="189"/>
      <c r="Z182" s="189"/>
    </row>
    <row r="183" spans="1:26" ht="15">
      <c r="A183" s="189"/>
      <c r="B183" s="189"/>
      <c r="C183" s="189"/>
      <c r="D183" s="189"/>
      <c r="E183" s="189"/>
      <c r="F183" s="189"/>
      <c r="G183" s="189"/>
      <c r="H183" s="189"/>
      <c r="I183" s="189"/>
      <c r="J183" s="189"/>
      <c r="K183" s="189"/>
      <c r="L183" s="189"/>
      <c r="M183" s="189"/>
      <c r="N183" s="189"/>
      <c r="O183" s="189"/>
      <c r="P183" s="189"/>
      <c r="Q183" s="189"/>
      <c r="R183" s="189"/>
      <c r="S183" s="189"/>
      <c r="T183" s="189"/>
      <c r="U183" s="189"/>
      <c r="V183" s="189"/>
      <c r="W183" s="189"/>
      <c r="X183" s="189"/>
      <c r="Y183" s="189"/>
      <c r="Z183" s="189"/>
    </row>
    <row r="184" spans="1:26" ht="15">
      <c r="A184" s="189"/>
      <c r="B184" s="189"/>
      <c r="C184" s="189"/>
      <c r="D184" s="189"/>
      <c r="E184" s="189"/>
      <c r="F184" s="189"/>
      <c r="G184" s="189"/>
      <c r="H184" s="189"/>
      <c r="I184" s="189"/>
      <c r="J184" s="189"/>
      <c r="K184" s="189"/>
      <c r="L184" s="189"/>
      <c r="M184" s="189"/>
      <c r="N184" s="189"/>
      <c r="O184" s="189"/>
      <c r="P184" s="189"/>
      <c r="Q184" s="189"/>
      <c r="R184" s="189"/>
      <c r="S184" s="189"/>
      <c r="T184" s="189"/>
      <c r="U184" s="189"/>
      <c r="V184" s="189"/>
      <c r="W184" s="189"/>
      <c r="X184" s="189"/>
      <c r="Y184" s="189"/>
      <c r="Z184" s="189"/>
    </row>
    <row r="185" spans="1:26" ht="15">
      <c r="A185" s="189"/>
      <c r="B185" s="189"/>
      <c r="C185" s="189"/>
      <c r="D185" s="189"/>
      <c r="E185" s="189"/>
      <c r="F185" s="189"/>
      <c r="G185" s="189"/>
      <c r="H185" s="189"/>
      <c r="I185" s="189"/>
      <c r="J185" s="189"/>
      <c r="K185" s="189"/>
      <c r="L185" s="189"/>
      <c r="M185" s="189"/>
      <c r="N185" s="189"/>
      <c r="O185" s="189"/>
      <c r="P185" s="189"/>
      <c r="Q185" s="189"/>
      <c r="R185" s="189"/>
      <c r="S185" s="189"/>
      <c r="T185" s="189"/>
      <c r="U185" s="189"/>
      <c r="V185" s="189"/>
      <c r="W185" s="189"/>
      <c r="X185" s="189"/>
      <c r="Y185" s="189"/>
      <c r="Z185" s="189"/>
    </row>
    <row r="186" spans="1:26" ht="15">
      <c r="A186" s="189"/>
      <c r="B186" s="189"/>
      <c r="C186" s="189"/>
      <c r="D186" s="189"/>
      <c r="E186" s="189"/>
      <c r="F186" s="189"/>
      <c r="G186" s="189"/>
      <c r="H186" s="189"/>
      <c r="I186" s="189"/>
      <c r="J186" s="189"/>
      <c r="K186" s="189"/>
      <c r="L186" s="189"/>
      <c r="M186" s="189"/>
      <c r="N186" s="189"/>
      <c r="O186" s="189"/>
      <c r="P186" s="189"/>
      <c r="Q186" s="189"/>
      <c r="R186" s="189"/>
      <c r="S186" s="189"/>
      <c r="T186" s="189"/>
      <c r="U186" s="189"/>
      <c r="V186" s="189"/>
      <c r="W186" s="189"/>
      <c r="X186" s="189"/>
      <c r="Y186" s="189"/>
      <c r="Z186" s="189"/>
    </row>
    <row r="187" spans="1:26" ht="15">
      <c r="A187" s="189"/>
      <c r="B187" s="189"/>
      <c r="C187" s="189"/>
      <c r="D187" s="189"/>
      <c r="E187" s="189"/>
      <c r="F187" s="189"/>
      <c r="G187" s="189"/>
      <c r="H187" s="189"/>
      <c r="I187" s="189"/>
      <c r="J187" s="189"/>
      <c r="K187" s="189"/>
      <c r="L187" s="189"/>
      <c r="M187" s="189"/>
      <c r="N187" s="189"/>
      <c r="O187" s="189"/>
      <c r="P187" s="189"/>
      <c r="Q187" s="189"/>
      <c r="R187" s="189"/>
      <c r="S187" s="189"/>
      <c r="T187" s="189"/>
      <c r="U187" s="189"/>
      <c r="V187" s="189"/>
      <c r="W187" s="189"/>
      <c r="X187" s="189"/>
      <c r="Y187" s="189"/>
      <c r="Z187" s="189"/>
    </row>
    <row r="188" spans="1:26" ht="15">
      <c r="A188" s="189"/>
      <c r="B188" s="189"/>
      <c r="C188" s="189"/>
      <c r="D188" s="189"/>
      <c r="E188" s="189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89"/>
      <c r="S188" s="189"/>
      <c r="T188" s="189"/>
      <c r="U188" s="189"/>
      <c r="V188" s="189"/>
      <c r="W188" s="189"/>
      <c r="X188" s="189"/>
      <c r="Y188" s="189"/>
      <c r="Z188" s="189"/>
    </row>
    <row r="189" spans="1:26" ht="15">
      <c r="A189" s="189"/>
      <c r="B189" s="189"/>
      <c r="C189" s="189"/>
      <c r="D189" s="189"/>
      <c r="E189" s="189"/>
      <c r="F189" s="189"/>
      <c r="G189" s="189"/>
      <c r="H189" s="189"/>
      <c r="I189" s="189"/>
      <c r="J189" s="189"/>
      <c r="K189" s="189"/>
      <c r="L189" s="189"/>
      <c r="M189" s="189"/>
      <c r="N189" s="189"/>
      <c r="O189" s="189"/>
      <c r="P189" s="189"/>
      <c r="Q189" s="189"/>
      <c r="R189" s="189"/>
      <c r="S189" s="189"/>
      <c r="T189" s="189"/>
      <c r="U189" s="189"/>
      <c r="V189" s="189"/>
      <c r="W189" s="189"/>
      <c r="X189" s="189"/>
      <c r="Y189" s="189"/>
      <c r="Z189" s="189"/>
    </row>
    <row r="190" spans="1:26" ht="15">
      <c r="A190" s="189"/>
      <c r="B190" s="189"/>
      <c r="C190" s="189"/>
      <c r="D190" s="189"/>
      <c r="E190" s="189"/>
      <c r="F190" s="189"/>
      <c r="G190" s="189"/>
      <c r="H190" s="189"/>
      <c r="I190" s="189"/>
      <c r="J190" s="189"/>
      <c r="K190" s="189"/>
      <c r="L190" s="189"/>
      <c r="M190" s="189"/>
      <c r="N190" s="189"/>
      <c r="O190" s="189"/>
      <c r="P190" s="189"/>
      <c r="Q190" s="189"/>
      <c r="R190" s="189"/>
      <c r="S190" s="189"/>
      <c r="T190" s="189"/>
      <c r="U190" s="189"/>
      <c r="V190" s="189"/>
      <c r="W190" s="189"/>
      <c r="X190" s="189"/>
      <c r="Y190" s="189"/>
      <c r="Z190" s="189"/>
    </row>
    <row r="191" spans="1:26" ht="15">
      <c r="A191" s="189"/>
      <c r="B191" s="189"/>
      <c r="C191" s="189"/>
      <c r="D191" s="189"/>
      <c r="E191" s="189"/>
      <c r="F191" s="189"/>
      <c r="G191" s="189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89"/>
      <c r="S191" s="189"/>
      <c r="T191" s="189"/>
      <c r="U191" s="189"/>
      <c r="V191" s="189"/>
      <c r="W191" s="189"/>
      <c r="X191" s="189"/>
      <c r="Y191" s="189"/>
      <c r="Z191" s="189"/>
    </row>
    <row r="192" spans="1:26" ht="15">
      <c r="A192" s="189"/>
      <c r="B192" s="189"/>
      <c r="C192" s="189"/>
      <c r="D192" s="189"/>
      <c r="E192" s="189"/>
      <c r="F192" s="189"/>
      <c r="G192" s="189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89"/>
      <c r="S192" s="189"/>
      <c r="T192" s="189"/>
      <c r="U192" s="189"/>
      <c r="V192" s="189"/>
      <c r="W192" s="189"/>
      <c r="X192" s="189"/>
      <c r="Y192" s="189"/>
      <c r="Z192" s="189"/>
    </row>
    <row r="193" spans="1:26" ht="15">
      <c r="A193" s="189"/>
      <c r="B193" s="189"/>
      <c r="C193" s="189"/>
      <c r="D193" s="189"/>
      <c r="E193" s="189"/>
      <c r="F193" s="189"/>
      <c r="G193" s="189"/>
      <c r="H193" s="189"/>
      <c r="I193" s="189"/>
      <c r="J193" s="189"/>
      <c r="K193" s="189"/>
      <c r="L193" s="189"/>
      <c r="M193" s="189"/>
      <c r="N193" s="189"/>
      <c r="O193" s="189"/>
      <c r="P193" s="189"/>
      <c r="Q193" s="189"/>
      <c r="R193" s="189"/>
      <c r="S193" s="189"/>
      <c r="T193" s="189"/>
      <c r="U193" s="189"/>
      <c r="V193" s="189"/>
      <c r="W193" s="189"/>
      <c r="X193" s="189"/>
      <c r="Y193" s="189"/>
      <c r="Z193" s="189"/>
    </row>
    <row r="194" spans="1:26" ht="15">
      <c r="A194" s="189"/>
      <c r="B194" s="189"/>
      <c r="C194" s="189"/>
      <c r="D194" s="189"/>
      <c r="E194" s="189"/>
      <c r="F194" s="189"/>
      <c r="G194" s="189"/>
      <c r="H194" s="189"/>
      <c r="I194" s="189"/>
      <c r="J194" s="189"/>
      <c r="K194" s="189"/>
      <c r="L194" s="189"/>
      <c r="M194" s="189"/>
      <c r="N194" s="189"/>
      <c r="O194" s="189"/>
      <c r="P194" s="189"/>
      <c r="Q194" s="189"/>
      <c r="R194" s="189"/>
      <c r="S194" s="189"/>
      <c r="T194" s="189"/>
      <c r="U194" s="189"/>
      <c r="V194" s="189"/>
      <c r="W194" s="189"/>
      <c r="X194" s="189"/>
      <c r="Y194" s="189"/>
      <c r="Z194" s="189"/>
    </row>
    <row r="195" spans="1:26" ht="15">
      <c r="A195" s="189"/>
      <c r="B195" s="189"/>
      <c r="C195" s="189"/>
      <c r="D195" s="189"/>
      <c r="E195" s="189"/>
      <c r="F195" s="189"/>
      <c r="G195" s="189"/>
      <c r="H195" s="189"/>
      <c r="I195" s="189"/>
      <c r="J195" s="189"/>
      <c r="K195" s="189"/>
      <c r="L195" s="189"/>
      <c r="M195" s="189"/>
      <c r="N195" s="189"/>
      <c r="O195" s="189"/>
      <c r="P195" s="189"/>
      <c r="Q195" s="189"/>
      <c r="R195" s="189"/>
      <c r="S195" s="189"/>
      <c r="T195" s="189"/>
      <c r="U195" s="189"/>
      <c r="V195" s="189"/>
      <c r="W195" s="189"/>
      <c r="X195" s="189"/>
      <c r="Y195" s="189"/>
      <c r="Z195" s="189"/>
    </row>
    <row r="196" spans="1:26" ht="15">
      <c r="A196" s="189"/>
      <c r="B196" s="189"/>
      <c r="C196" s="189"/>
      <c r="D196" s="189"/>
      <c r="E196" s="189"/>
      <c r="F196" s="189"/>
      <c r="G196" s="189"/>
      <c r="H196" s="189"/>
      <c r="I196" s="189"/>
      <c r="J196" s="189"/>
      <c r="K196" s="189"/>
      <c r="L196" s="189"/>
      <c r="M196" s="189"/>
      <c r="N196" s="189"/>
      <c r="O196" s="189"/>
      <c r="P196" s="189"/>
      <c r="Q196" s="189"/>
      <c r="R196" s="189"/>
      <c r="S196" s="189"/>
      <c r="T196" s="189"/>
      <c r="U196" s="189"/>
      <c r="V196" s="189"/>
      <c r="W196" s="189"/>
      <c r="X196" s="189"/>
      <c r="Y196" s="189"/>
      <c r="Z196" s="189"/>
    </row>
    <row r="197" spans="1:26" ht="15">
      <c r="A197" s="189"/>
      <c r="B197" s="189"/>
      <c r="C197" s="189"/>
      <c r="D197" s="189"/>
      <c r="E197" s="189"/>
      <c r="F197" s="189"/>
      <c r="G197" s="189"/>
      <c r="H197" s="189"/>
      <c r="I197" s="189"/>
      <c r="J197" s="189"/>
      <c r="K197" s="189"/>
      <c r="L197" s="189"/>
      <c r="M197" s="189"/>
      <c r="N197" s="189"/>
      <c r="O197" s="189"/>
      <c r="P197" s="189"/>
      <c r="Q197" s="189"/>
      <c r="R197" s="189"/>
      <c r="S197" s="189"/>
      <c r="T197" s="189"/>
      <c r="U197" s="189"/>
      <c r="V197" s="189"/>
      <c r="W197" s="189"/>
      <c r="X197" s="189"/>
      <c r="Y197" s="189"/>
      <c r="Z197" s="189"/>
    </row>
    <row r="198" spans="1:26" ht="15">
      <c r="A198" s="189"/>
      <c r="B198" s="189"/>
      <c r="C198" s="189"/>
      <c r="D198" s="189"/>
      <c r="E198" s="189"/>
      <c r="F198" s="189"/>
      <c r="G198" s="189"/>
      <c r="H198" s="189"/>
      <c r="I198" s="189"/>
      <c r="J198" s="189"/>
      <c r="K198" s="189"/>
      <c r="L198" s="189"/>
      <c r="M198" s="189"/>
      <c r="N198" s="189"/>
      <c r="O198" s="189"/>
      <c r="P198" s="189"/>
      <c r="Q198" s="189"/>
      <c r="R198" s="189"/>
      <c r="S198" s="189"/>
      <c r="T198" s="189"/>
      <c r="U198" s="189"/>
      <c r="V198" s="189"/>
      <c r="W198" s="189"/>
      <c r="X198" s="189"/>
      <c r="Y198" s="189"/>
      <c r="Z198" s="189"/>
    </row>
    <row r="199" spans="1:26" ht="15">
      <c r="A199" s="189"/>
      <c r="B199" s="189"/>
      <c r="C199" s="189"/>
      <c r="D199" s="189"/>
      <c r="E199" s="189"/>
      <c r="F199" s="189"/>
      <c r="G199" s="189"/>
      <c r="H199" s="189"/>
      <c r="I199" s="189"/>
      <c r="J199" s="189"/>
      <c r="K199" s="189"/>
      <c r="L199" s="189"/>
      <c r="M199" s="189"/>
      <c r="N199" s="189"/>
      <c r="O199" s="189"/>
      <c r="P199" s="189"/>
      <c r="Q199" s="189"/>
      <c r="R199" s="189"/>
      <c r="S199" s="189"/>
      <c r="T199" s="189"/>
      <c r="U199" s="189"/>
      <c r="V199" s="189"/>
      <c r="W199" s="189"/>
      <c r="X199" s="189"/>
      <c r="Y199" s="189"/>
      <c r="Z199" s="189"/>
    </row>
    <row r="200" spans="1:26" ht="15">
      <c r="A200" s="189"/>
      <c r="B200" s="189"/>
      <c r="C200" s="189"/>
      <c r="D200" s="189"/>
      <c r="E200" s="189"/>
      <c r="F200" s="189"/>
      <c r="G200" s="189"/>
      <c r="H200" s="189"/>
      <c r="I200" s="189"/>
      <c r="J200" s="189"/>
      <c r="K200" s="189"/>
      <c r="L200" s="189"/>
      <c r="M200" s="189"/>
      <c r="N200" s="189"/>
      <c r="O200" s="189"/>
      <c r="P200" s="189"/>
      <c r="Q200" s="189"/>
      <c r="R200" s="189"/>
      <c r="S200" s="189"/>
      <c r="T200" s="189"/>
      <c r="U200" s="189"/>
      <c r="V200" s="189"/>
      <c r="W200" s="189"/>
      <c r="X200" s="189"/>
      <c r="Y200" s="189"/>
      <c r="Z200" s="189"/>
    </row>
    <row r="201" spans="1:26" ht="15">
      <c r="A201" s="189"/>
      <c r="B201" s="189"/>
      <c r="C201" s="189"/>
      <c r="D201" s="189"/>
      <c r="E201" s="189"/>
      <c r="F201" s="189"/>
      <c r="G201" s="189"/>
      <c r="H201" s="189"/>
      <c r="I201" s="189"/>
      <c r="J201" s="189"/>
      <c r="K201" s="189"/>
      <c r="L201" s="189"/>
      <c r="M201" s="189"/>
      <c r="N201" s="189"/>
      <c r="O201" s="189"/>
      <c r="P201" s="189"/>
      <c r="Q201" s="189"/>
      <c r="R201" s="189"/>
      <c r="S201" s="189"/>
      <c r="T201" s="189"/>
      <c r="U201" s="189"/>
      <c r="V201" s="189"/>
      <c r="W201" s="189"/>
      <c r="X201" s="189"/>
      <c r="Y201" s="189"/>
      <c r="Z201" s="189"/>
    </row>
    <row r="202" spans="1:26" ht="15">
      <c r="A202" s="189"/>
      <c r="B202" s="189"/>
      <c r="C202" s="189"/>
      <c r="D202" s="189"/>
      <c r="E202" s="189"/>
      <c r="F202" s="189"/>
      <c r="G202" s="189"/>
      <c r="H202" s="189"/>
      <c r="I202" s="189"/>
      <c r="J202" s="189"/>
      <c r="K202" s="189"/>
      <c r="L202" s="189"/>
      <c r="M202" s="189"/>
      <c r="N202" s="189"/>
      <c r="O202" s="189"/>
      <c r="P202" s="189"/>
      <c r="Q202" s="189"/>
      <c r="R202" s="189"/>
      <c r="S202" s="189"/>
      <c r="T202" s="189"/>
      <c r="U202" s="189"/>
      <c r="V202" s="189"/>
      <c r="W202" s="189"/>
      <c r="X202" s="189"/>
      <c r="Y202" s="189"/>
      <c r="Z202" s="189"/>
    </row>
    <row r="203" spans="1:26" ht="15">
      <c r="A203" s="189"/>
      <c r="B203" s="189"/>
      <c r="C203" s="189"/>
      <c r="D203" s="189"/>
      <c r="E203" s="189"/>
      <c r="F203" s="189"/>
      <c r="G203" s="189"/>
      <c r="H203" s="189"/>
      <c r="I203" s="189"/>
      <c r="J203" s="189"/>
      <c r="K203" s="189"/>
      <c r="L203" s="189"/>
      <c r="M203" s="189"/>
      <c r="N203" s="189"/>
      <c r="O203" s="189"/>
      <c r="P203" s="189"/>
      <c r="Q203" s="189"/>
      <c r="R203" s="189"/>
      <c r="S203" s="189"/>
      <c r="T203" s="189"/>
      <c r="U203" s="189"/>
      <c r="V203" s="189"/>
      <c r="W203" s="189"/>
      <c r="X203" s="189"/>
      <c r="Y203" s="189"/>
      <c r="Z203" s="189"/>
    </row>
    <row r="204" spans="1:26" ht="15">
      <c r="A204" s="189"/>
      <c r="B204" s="189"/>
      <c r="C204" s="189"/>
      <c r="D204" s="189"/>
      <c r="E204" s="189"/>
      <c r="F204" s="189"/>
      <c r="G204" s="189"/>
      <c r="H204" s="189"/>
      <c r="I204" s="189"/>
      <c r="J204" s="189"/>
      <c r="K204" s="189"/>
      <c r="L204" s="189"/>
      <c r="M204" s="189"/>
      <c r="N204" s="189"/>
      <c r="O204" s="189"/>
      <c r="P204" s="189"/>
      <c r="Q204" s="189"/>
      <c r="R204" s="189"/>
      <c r="S204" s="189"/>
      <c r="T204" s="189"/>
      <c r="U204" s="189"/>
      <c r="V204" s="189"/>
      <c r="W204" s="189"/>
      <c r="X204" s="189"/>
      <c r="Y204" s="189"/>
      <c r="Z204" s="189"/>
    </row>
    <row r="205" spans="1:26" ht="15">
      <c r="A205" s="189"/>
      <c r="B205" s="189"/>
      <c r="C205" s="189"/>
      <c r="D205" s="189"/>
      <c r="E205" s="189"/>
      <c r="F205" s="189"/>
      <c r="G205" s="189"/>
      <c r="H205" s="189"/>
      <c r="I205" s="189"/>
      <c r="J205" s="189"/>
      <c r="K205" s="189"/>
      <c r="L205" s="189"/>
      <c r="M205" s="189"/>
      <c r="N205" s="189"/>
      <c r="O205" s="189"/>
      <c r="P205" s="189"/>
      <c r="Q205" s="189"/>
      <c r="R205" s="189"/>
      <c r="S205" s="189"/>
      <c r="T205" s="189"/>
      <c r="U205" s="189"/>
      <c r="V205" s="189"/>
      <c r="W205" s="189"/>
      <c r="X205" s="189"/>
      <c r="Y205" s="189"/>
      <c r="Z205" s="189"/>
    </row>
    <row r="206" spans="1:26" ht="15">
      <c r="A206" s="189"/>
      <c r="B206" s="189"/>
      <c r="C206" s="189"/>
      <c r="D206" s="189"/>
      <c r="E206" s="189"/>
      <c r="F206" s="189"/>
      <c r="G206" s="189"/>
      <c r="H206" s="189"/>
      <c r="I206" s="189"/>
      <c r="J206" s="189"/>
      <c r="K206" s="189"/>
      <c r="L206" s="189"/>
      <c r="M206" s="189"/>
      <c r="N206" s="189"/>
      <c r="O206" s="189"/>
      <c r="P206" s="189"/>
      <c r="Q206" s="189"/>
      <c r="R206" s="189"/>
      <c r="S206" s="189"/>
      <c r="T206" s="189"/>
      <c r="U206" s="189"/>
      <c r="V206" s="189"/>
      <c r="W206" s="189"/>
      <c r="X206" s="189"/>
      <c r="Y206" s="189"/>
      <c r="Z206" s="189"/>
    </row>
    <row r="207" spans="1:26" ht="15">
      <c r="A207" s="189"/>
      <c r="B207" s="189"/>
      <c r="C207" s="189"/>
      <c r="D207" s="189"/>
      <c r="E207" s="189"/>
      <c r="F207" s="189"/>
      <c r="G207" s="189"/>
      <c r="H207" s="189"/>
      <c r="I207" s="189"/>
      <c r="J207" s="189"/>
      <c r="K207" s="189"/>
      <c r="L207" s="189"/>
      <c r="M207" s="189"/>
      <c r="N207" s="189"/>
      <c r="O207" s="189"/>
      <c r="P207" s="189"/>
      <c r="Q207" s="189"/>
      <c r="R207" s="189"/>
      <c r="S207" s="189"/>
      <c r="T207" s="189"/>
      <c r="U207" s="189"/>
      <c r="V207" s="189"/>
      <c r="W207" s="189"/>
      <c r="X207" s="189"/>
      <c r="Y207" s="189"/>
      <c r="Z207" s="189"/>
    </row>
    <row r="208" spans="1:26" ht="15">
      <c r="A208" s="189"/>
      <c r="B208" s="189"/>
      <c r="C208" s="189"/>
      <c r="D208" s="189"/>
      <c r="E208" s="189"/>
      <c r="F208" s="189"/>
      <c r="G208" s="189"/>
      <c r="H208" s="189"/>
      <c r="I208" s="189"/>
      <c r="J208" s="189"/>
      <c r="K208" s="189"/>
      <c r="L208" s="189"/>
      <c r="M208" s="189"/>
      <c r="N208" s="189"/>
      <c r="O208" s="189"/>
      <c r="P208" s="189"/>
      <c r="Q208" s="189"/>
      <c r="R208" s="189"/>
      <c r="S208" s="189"/>
      <c r="T208" s="189"/>
      <c r="U208" s="189"/>
      <c r="V208" s="189"/>
      <c r="W208" s="189"/>
      <c r="X208" s="189"/>
      <c r="Y208" s="189"/>
      <c r="Z208" s="189"/>
    </row>
    <row r="209" spans="1:26" ht="15">
      <c r="A209" s="189"/>
      <c r="B209" s="189"/>
      <c r="C209" s="189"/>
      <c r="D209" s="189"/>
      <c r="E209" s="189"/>
      <c r="F209" s="189"/>
      <c r="G209" s="189"/>
      <c r="H209" s="189"/>
      <c r="I209" s="189"/>
      <c r="J209" s="189"/>
      <c r="K209" s="189"/>
      <c r="L209" s="189"/>
      <c r="M209" s="189"/>
      <c r="N209" s="189"/>
      <c r="O209" s="189"/>
      <c r="P209" s="189"/>
      <c r="Q209" s="189"/>
      <c r="R209" s="189"/>
      <c r="S209" s="189"/>
      <c r="T209" s="189"/>
      <c r="U209" s="189"/>
      <c r="V209" s="189"/>
      <c r="W209" s="189"/>
      <c r="X209" s="189"/>
      <c r="Y209" s="189"/>
      <c r="Z209" s="189"/>
    </row>
    <row r="210" spans="1:26" ht="15">
      <c r="A210" s="189"/>
      <c r="B210" s="189"/>
      <c r="C210" s="189"/>
      <c r="D210" s="189"/>
      <c r="E210" s="189"/>
      <c r="F210" s="189"/>
      <c r="G210" s="189"/>
      <c r="H210" s="189"/>
      <c r="I210" s="189"/>
      <c r="J210" s="189"/>
      <c r="K210" s="189"/>
      <c r="L210" s="189"/>
      <c r="M210" s="189"/>
      <c r="N210" s="189"/>
      <c r="O210" s="189"/>
      <c r="P210" s="189"/>
      <c r="Q210" s="189"/>
      <c r="R210" s="189"/>
      <c r="S210" s="189"/>
      <c r="T210" s="189"/>
      <c r="U210" s="189"/>
      <c r="V210" s="189"/>
      <c r="W210" s="189"/>
      <c r="X210" s="189"/>
      <c r="Y210" s="189"/>
      <c r="Z210" s="189"/>
    </row>
    <row r="211" spans="1:26" ht="15">
      <c r="A211" s="189"/>
      <c r="B211" s="189"/>
      <c r="C211" s="189"/>
      <c r="D211" s="189"/>
      <c r="E211" s="189"/>
      <c r="F211" s="189"/>
      <c r="G211" s="189"/>
      <c r="H211" s="189"/>
      <c r="I211" s="189"/>
      <c r="J211" s="189"/>
      <c r="K211" s="189"/>
      <c r="L211" s="189"/>
      <c r="M211" s="189"/>
      <c r="N211" s="189"/>
      <c r="O211" s="189"/>
      <c r="P211" s="189"/>
      <c r="Q211" s="189"/>
      <c r="R211" s="189"/>
      <c r="S211" s="189"/>
      <c r="T211" s="189"/>
      <c r="U211" s="189"/>
      <c r="V211" s="189"/>
      <c r="W211" s="189"/>
      <c r="X211" s="189"/>
      <c r="Y211" s="189"/>
      <c r="Z211" s="189"/>
    </row>
    <row r="212" spans="1:26" ht="15">
      <c r="A212" s="189"/>
      <c r="B212" s="189"/>
      <c r="C212" s="189"/>
      <c r="D212" s="189"/>
      <c r="E212" s="189"/>
      <c r="F212" s="189"/>
      <c r="G212" s="189"/>
      <c r="H212" s="189"/>
      <c r="I212" s="189"/>
      <c r="J212" s="189"/>
      <c r="K212" s="189"/>
      <c r="L212" s="189"/>
      <c r="M212" s="189"/>
      <c r="N212" s="189"/>
      <c r="O212" s="189"/>
      <c r="P212" s="189"/>
      <c r="Q212" s="189"/>
      <c r="R212" s="189"/>
      <c r="S212" s="189"/>
      <c r="T212" s="189"/>
      <c r="U212" s="189"/>
      <c r="V212" s="189"/>
      <c r="W212" s="189"/>
      <c r="X212" s="189"/>
      <c r="Y212" s="189"/>
      <c r="Z212" s="189"/>
    </row>
    <row r="213" spans="1:26" ht="15">
      <c r="A213" s="189"/>
      <c r="B213" s="189"/>
      <c r="C213" s="189"/>
      <c r="D213" s="189"/>
      <c r="E213" s="189"/>
      <c r="F213" s="189"/>
      <c r="G213" s="189"/>
      <c r="H213" s="189"/>
      <c r="I213" s="189"/>
      <c r="J213" s="189"/>
      <c r="K213" s="189"/>
      <c r="L213" s="189"/>
      <c r="M213" s="189"/>
      <c r="N213" s="189"/>
      <c r="O213" s="189"/>
      <c r="P213" s="189"/>
      <c r="Q213" s="189"/>
      <c r="R213" s="189"/>
      <c r="S213" s="189"/>
      <c r="T213" s="189"/>
      <c r="U213" s="189"/>
      <c r="V213" s="189"/>
      <c r="W213" s="189"/>
      <c r="X213" s="189"/>
      <c r="Y213" s="189"/>
      <c r="Z213" s="189"/>
    </row>
    <row r="214" spans="1:26" ht="15">
      <c r="A214" s="189"/>
      <c r="B214" s="189"/>
      <c r="C214" s="189"/>
      <c r="D214" s="189"/>
      <c r="E214" s="189"/>
      <c r="F214" s="189"/>
      <c r="G214" s="189"/>
      <c r="H214" s="189"/>
      <c r="I214" s="189"/>
      <c r="J214" s="189"/>
      <c r="K214" s="189"/>
      <c r="L214" s="189"/>
      <c r="M214" s="189"/>
      <c r="N214" s="189"/>
      <c r="O214" s="189"/>
      <c r="P214" s="189"/>
      <c r="Q214" s="189"/>
      <c r="R214" s="189"/>
      <c r="S214" s="189"/>
      <c r="T214" s="189"/>
      <c r="U214" s="189"/>
      <c r="V214" s="189"/>
      <c r="W214" s="189"/>
      <c r="X214" s="189"/>
      <c r="Y214" s="189"/>
      <c r="Z214" s="189"/>
    </row>
    <row r="215" spans="1:26" ht="15">
      <c r="A215" s="189"/>
      <c r="B215" s="189"/>
      <c r="C215" s="189"/>
      <c r="D215" s="189"/>
      <c r="E215" s="189"/>
      <c r="F215" s="189"/>
      <c r="G215" s="189"/>
      <c r="H215" s="189"/>
      <c r="I215" s="189"/>
      <c r="J215" s="189"/>
      <c r="K215" s="189"/>
      <c r="L215" s="189"/>
      <c r="M215" s="189"/>
      <c r="N215" s="189"/>
      <c r="O215" s="189"/>
      <c r="P215" s="189"/>
      <c r="Q215" s="189"/>
      <c r="R215" s="189"/>
      <c r="S215" s="189"/>
      <c r="T215" s="189"/>
      <c r="U215" s="189"/>
      <c r="V215" s="189"/>
      <c r="W215" s="189"/>
      <c r="X215" s="189"/>
      <c r="Y215" s="189"/>
      <c r="Z215" s="189"/>
    </row>
    <row r="216" spans="1:26" ht="15">
      <c r="A216" s="189"/>
      <c r="B216" s="189"/>
      <c r="C216" s="189"/>
      <c r="D216" s="189"/>
      <c r="E216" s="189"/>
      <c r="F216" s="189"/>
      <c r="G216" s="189"/>
      <c r="H216" s="189"/>
      <c r="I216" s="189"/>
      <c r="J216" s="189"/>
      <c r="K216" s="189"/>
      <c r="L216" s="189"/>
      <c r="M216" s="189"/>
      <c r="N216" s="189"/>
      <c r="O216" s="189"/>
      <c r="P216" s="189"/>
      <c r="Q216" s="189"/>
      <c r="R216" s="189"/>
      <c r="S216" s="189"/>
      <c r="T216" s="189"/>
      <c r="U216" s="189"/>
      <c r="V216" s="189"/>
      <c r="W216" s="189"/>
      <c r="X216" s="189"/>
      <c r="Y216" s="189"/>
      <c r="Z216" s="189"/>
    </row>
    <row r="217" spans="1:26" ht="15">
      <c r="A217" s="189"/>
      <c r="B217" s="189"/>
      <c r="C217" s="189"/>
      <c r="D217" s="189"/>
      <c r="E217" s="189"/>
      <c r="F217" s="189"/>
      <c r="G217" s="189"/>
      <c r="H217" s="189"/>
      <c r="I217" s="189"/>
      <c r="J217" s="189"/>
      <c r="K217" s="189"/>
      <c r="L217" s="189"/>
      <c r="M217" s="189"/>
      <c r="N217" s="189"/>
      <c r="O217" s="189"/>
      <c r="P217" s="189"/>
      <c r="Q217" s="189"/>
      <c r="R217" s="189"/>
      <c r="S217" s="189"/>
      <c r="T217" s="189"/>
      <c r="U217" s="189"/>
      <c r="V217" s="189"/>
      <c r="W217" s="189"/>
      <c r="X217" s="189"/>
      <c r="Y217" s="189"/>
      <c r="Z217" s="189"/>
    </row>
    <row r="218" spans="1:26" ht="15">
      <c r="A218" s="189"/>
      <c r="B218" s="189"/>
      <c r="C218" s="189"/>
      <c r="D218" s="189"/>
      <c r="E218" s="189"/>
      <c r="F218" s="189"/>
      <c r="G218" s="189"/>
      <c r="H218" s="189"/>
      <c r="I218" s="189"/>
      <c r="J218" s="189"/>
      <c r="K218" s="189"/>
      <c r="L218" s="189"/>
      <c r="M218" s="189"/>
      <c r="N218" s="189"/>
      <c r="O218" s="189"/>
      <c r="P218" s="189"/>
      <c r="Q218" s="189"/>
      <c r="R218" s="189"/>
      <c r="S218" s="189"/>
      <c r="T218" s="189"/>
      <c r="U218" s="189"/>
      <c r="V218" s="189"/>
      <c r="W218" s="189"/>
      <c r="X218" s="189"/>
      <c r="Y218" s="189"/>
      <c r="Z218" s="189"/>
    </row>
    <row r="219" spans="1:26" ht="15">
      <c r="A219" s="189"/>
      <c r="B219" s="189"/>
      <c r="C219" s="189"/>
      <c r="D219" s="189"/>
      <c r="E219" s="189"/>
      <c r="F219" s="189"/>
      <c r="G219" s="189"/>
      <c r="H219" s="189"/>
      <c r="I219" s="189"/>
      <c r="J219" s="189"/>
      <c r="K219" s="189"/>
      <c r="L219" s="189"/>
      <c r="M219" s="189"/>
      <c r="N219" s="189"/>
      <c r="O219" s="189"/>
      <c r="P219" s="189"/>
      <c r="Q219" s="189"/>
      <c r="R219" s="189"/>
      <c r="S219" s="189"/>
      <c r="T219" s="189"/>
      <c r="U219" s="189"/>
      <c r="V219" s="189"/>
      <c r="W219" s="189"/>
      <c r="X219" s="189"/>
      <c r="Y219" s="189"/>
      <c r="Z219" s="189"/>
    </row>
    <row r="220" spans="1:26" ht="15">
      <c r="A220" s="189"/>
      <c r="B220" s="189"/>
      <c r="C220" s="189"/>
      <c r="D220" s="189"/>
      <c r="E220" s="189"/>
      <c r="F220" s="189"/>
      <c r="G220" s="189"/>
      <c r="H220" s="189"/>
      <c r="I220" s="189"/>
      <c r="J220" s="189"/>
      <c r="K220" s="189"/>
      <c r="L220" s="189"/>
      <c r="M220" s="189"/>
      <c r="N220" s="189"/>
      <c r="O220" s="189"/>
      <c r="P220" s="189"/>
      <c r="Q220" s="189"/>
      <c r="R220" s="189"/>
      <c r="S220" s="189"/>
      <c r="T220" s="189"/>
      <c r="U220" s="189"/>
      <c r="V220" s="189"/>
      <c r="W220" s="189"/>
      <c r="X220" s="189"/>
      <c r="Y220" s="189"/>
      <c r="Z220" s="189"/>
    </row>
    <row r="221" spans="1:26" ht="15">
      <c r="A221" s="189"/>
      <c r="B221" s="189"/>
      <c r="C221" s="189"/>
      <c r="D221" s="189"/>
      <c r="E221" s="189"/>
      <c r="F221" s="189"/>
      <c r="G221" s="189"/>
      <c r="H221" s="189"/>
      <c r="I221" s="189"/>
      <c r="J221" s="189"/>
      <c r="K221" s="189"/>
      <c r="L221" s="189"/>
      <c r="M221" s="189"/>
      <c r="N221" s="189"/>
      <c r="O221" s="189"/>
      <c r="P221" s="189"/>
      <c r="Q221" s="189"/>
      <c r="R221" s="189"/>
      <c r="S221" s="189"/>
      <c r="T221" s="189"/>
      <c r="U221" s="189"/>
      <c r="V221" s="189"/>
      <c r="W221" s="189"/>
      <c r="X221" s="189"/>
      <c r="Y221" s="189"/>
      <c r="Z221" s="189"/>
    </row>
    <row r="222" spans="1:26" ht="15">
      <c r="A222" s="189"/>
      <c r="B222" s="189"/>
      <c r="C222" s="189"/>
      <c r="D222" s="189"/>
      <c r="E222" s="189"/>
      <c r="F222" s="189"/>
      <c r="G222" s="189"/>
      <c r="H222" s="189"/>
      <c r="I222" s="189"/>
      <c r="J222" s="189"/>
      <c r="K222" s="189"/>
      <c r="L222" s="189"/>
      <c r="M222" s="189"/>
      <c r="N222" s="189"/>
      <c r="O222" s="189"/>
      <c r="P222" s="189"/>
      <c r="Q222" s="189"/>
      <c r="R222" s="189"/>
      <c r="S222" s="189"/>
      <c r="T222" s="189"/>
      <c r="U222" s="189"/>
      <c r="V222" s="189"/>
      <c r="W222" s="189"/>
      <c r="X222" s="189"/>
      <c r="Y222" s="189"/>
      <c r="Z222" s="189"/>
    </row>
    <row r="223" spans="1:26" ht="15">
      <c r="A223" s="189"/>
      <c r="B223" s="189"/>
      <c r="C223" s="189"/>
      <c r="D223" s="189"/>
      <c r="E223" s="189"/>
      <c r="F223" s="189"/>
      <c r="G223" s="189"/>
      <c r="H223" s="189"/>
      <c r="I223" s="189"/>
      <c r="J223" s="189"/>
      <c r="K223" s="189"/>
      <c r="L223" s="189"/>
      <c r="M223" s="189"/>
      <c r="N223" s="189"/>
      <c r="O223" s="189"/>
      <c r="P223" s="189"/>
      <c r="Q223" s="189"/>
      <c r="R223" s="189"/>
      <c r="S223" s="189"/>
      <c r="T223" s="189"/>
      <c r="U223" s="189"/>
      <c r="V223" s="189"/>
      <c r="W223" s="189"/>
      <c r="X223" s="189"/>
      <c r="Y223" s="189"/>
      <c r="Z223" s="189"/>
    </row>
    <row r="224" spans="1:26" ht="15">
      <c r="A224" s="189"/>
      <c r="B224" s="189"/>
      <c r="C224" s="189"/>
      <c r="D224" s="189"/>
      <c r="E224" s="189"/>
      <c r="F224" s="189"/>
      <c r="G224" s="189"/>
      <c r="H224" s="189"/>
      <c r="I224" s="189"/>
      <c r="J224" s="189"/>
      <c r="K224" s="189"/>
      <c r="L224" s="189"/>
      <c r="M224" s="189"/>
      <c r="N224" s="189"/>
      <c r="O224" s="189"/>
      <c r="P224" s="189"/>
      <c r="Q224" s="189"/>
      <c r="R224" s="189"/>
      <c r="S224" s="189"/>
      <c r="T224" s="189"/>
      <c r="U224" s="189"/>
      <c r="V224" s="189"/>
      <c r="W224" s="189"/>
      <c r="X224" s="189"/>
      <c r="Y224" s="189"/>
      <c r="Z224" s="189"/>
    </row>
    <row r="225" spans="1:26" ht="15">
      <c r="A225" s="189"/>
      <c r="B225" s="189"/>
      <c r="C225" s="189"/>
      <c r="D225" s="189"/>
      <c r="E225" s="189"/>
      <c r="F225" s="189"/>
      <c r="G225" s="189"/>
      <c r="H225" s="189"/>
      <c r="I225" s="189"/>
      <c r="J225" s="189"/>
      <c r="K225" s="189"/>
      <c r="L225" s="189"/>
      <c r="M225" s="189"/>
      <c r="N225" s="189"/>
      <c r="O225" s="189"/>
      <c r="P225" s="189"/>
      <c r="Q225" s="189"/>
      <c r="R225" s="189"/>
      <c r="S225" s="189"/>
      <c r="T225" s="189"/>
      <c r="U225" s="189"/>
      <c r="V225" s="189"/>
      <c r="W225" s="189"/>
      <c r="X225" s="189"/>
      <c r="Y225" s="189"/>
      <c r="Z225" s="189"/>
    </row>
    <row r="226" spans="1:26" ht="15">
      <c r="A226" s="189"/>
      <c r="B226" s="189"/>
      <c r="C226" s="189"/>
      <c r="D226" s="189"/>
      <c r="E226" s="189"/>
      <c r="F226" s="189"/>
      <c r="G226" s="189"/>
      <c r="H226" s="189"/>
      <c r="I226" s="189"/>
      <c r="J226" s="189"/>
      <c r="K226" s="189"/>
      <c r="L226" s="189"/>
      <c r="M226" s="189"/>
      <c r="N226" s="189"/>
      <c r="O226" s="189"/>
      <c r="P226" s="189"/>
      <c r="Q226" s="189"/>
      <c r="R226" s="189"/>
      <c r="S226" s="189"/>
      <c r="T226" s="189"/>
      <c r="U226" s="189"/>
      <c r="V226" s="189"/>
      <c r="W226" s="189"/>
      <c r="X226" s="189"/>
      <c r="Y226" s="189"/>
      <c r="Z226" s="189"/>
    </row>
    <row r="227" spans="1:26" ht="15">
      <c r="A227" s="189"/>
      <c r="B227" s="189"/>
      <c r="C227" s="189"/>
      <c r="D227" s="189"/>
      <c r="E227" s="189"/>
      <c r="F227" s="189"/>
      <c r="G227" s="189"/>
      <c r="H227" s="189"/>
      <c r="I227" s="189"/>
      <c r="J227" s="189"/>
      <c r="K227" s="189"/>
      <c r="L227" s="189"/>
      <c r="M227" s="189"/>
      <c r="N227" s="189"/>
      <c r="O227" s="189"/>
      <c r="P227" s="189"/>
      <c r="Q227" s="189"/>
      <c r="R227" s="189"/>
      <c r="S227" s="189"/>
      <c r="T227" s="189"/>
      <c r="U227" s="189"/>
      <c r="V227" s="189"/>
      <c r="W227" s="189"/>
      <c r="X227" s="189"/>
      <c r="Y227" s="189"/>
      <c r="Z227" s="189"/>
    </row>
    <row r="228" spans="1:26" ht="15">
      <c r="A228" s="189"/>
      <c r="B228" s="189"/>
      <c r="C228" s="189"/>
      <c r="D228" s="189"/>
      <c r="E228" s="189"/>
      <c r="F228" s="189"/>
      <c r="G228" s="189"/>
      <c r="H228" s="189"/>
      <c r="I228" s="189"/>
      <c r="J228" s="189"/>
      <c r="K228" s="189"/>
      <c r="L228" s="189"/>
      <c r="M228" s="189"/>
      <c r="N228" s="189"/>
      <c r="O228" s="189"/>
      <c r="P228" s="189"/>
      <c r="Q228" s="189"/>
      <c r="R228" s="189"/>
      <c r="S228" s="189"/>
      <c r="T228" s="189"/>
      <c r="U228" s="189"/>
      <c r="V228" s="189"/>
      <c r="W228" s="189"/>
      <c r="X228" s="189"/>
      <c r="Y228" s="189"/>
      <c r="Z228" s="189"/>
    </row>
    <row r="229" spans="1:26" ht="15">
      <c r="A229" s="189"/>
      <c r="B229" s="189"/>
      <c r="C229" s="189"/>
      <c r="D229" s="189"/>
      <c r="E229" s="189"/>
      <c r="F229" s="189"/>
      <c r="G229" s="189"/>
      <c r="H229" s="189"/>
      <c r="I229" s="189"/>
      <c r="J229" s="189"/>
      <c r="K229" s="189"/>
      <c r="L229" s="189"/>
      <c r="M229" s="189"/>
      <c r="N229" s="189"/>
      <c r="O229" s="189"/>
      <c r="P229" s="189"/>
      <c r="Q229" s="189"/>
      <c r="R229" s="189"/>
      <c r="S229" s="189"/>
      <c r="T229" s="189"/>
      <c r="U229" s="189"/>
      <c r="V229" s="189"/>
      <c r="W229" s="189"/>
      <c r="X229" s="189"/>
      <c r="Y229" s="189"/>
      <c r="Z229" s="189"/>
    </row>
    <row r="230" spans="1:26" ht="15">
      <c r="A230" s="189"/>
      <c r="B230" s="189"/>
      <c r="C230" s="189"/>
      <c r="D230" s="189"/>
      <c r="E230" s="189"/>
      <c r="F230" s="189"/>
      <c r="G230" s="189"/>
      <c r="H230" s="189"/>
      <c r="I230" s="189"/>
      <c r="J230" s="189"/>
      <c r="K230" s="189"/>
      <c r="L230" s="189"/>
      <c r="M230" s="189"/>
      <c r="N230" s="189"/>
      <c r="O230" s="189"/>
      <c r="P230" s="189"/>
      <c r="Q230" s="189"/>
      <c r="R230" s="189"/>
      <c r="S230" s="189"/>
      <c r="T230" s="189"/>
      <c r="U230" s="189"/>
      <c r="V230" s="189"/>
      <c r="W230" s="189"/>
      <c r="X230" s="189"/>
      <c r="Y230" s="189"/>
      <c r="Z230" s="189"/>
    </row>
    <row r="231" spans="1:26" ht="15">
      <c r="A231" s="189"/>
      <c r="B231" s="189"/>
      <c r="C231" s="189"/>
      <c r="D231" s="189"/>
      <c r="E231" s="189"/>
      <c r="F231" s="189"/>
      <c r="G231" s="189"/>
      <c r="H231" s="189"/>
      <c r="I231" s="189"/>
      <c r="J231" s="189"/>
      <c r="K231" s="189"/>
      <c r="L231" s="189"/>
      <c r="M231" s="189"/>
      <c r="N231" s="189"/>
      <c r="O231" s="189"/>
      <c r="P231" s="189"/>
      <c r="Q231" s="189"/>
      <c r="R231" s="189"/>
      <c r="S231" s="189"/>
      <c r="T231" s="189"/>
      <c r="U231" s="189"/>
      <c r="V231" s="189"/>
      <c r="W231" s="189"/>
      <c r="X231" s="189"/>
      <c r="Y231" s="189"/>
      <c r="Z231" s="189"/>
    </row>
    <row r="232" spans="1:26" ht="15">
      <c r="A232" s="189"/>
      <c r="B232" s="189"/>
      <c r="C232" s="189"/>
      <c r="D232" s="189"/>
      <c r="E232" s="189"/>
      <c r="F232" s="189"/>
      <c r="G232" s="189"/>
      <c r="H232" s="189"/>
      <c r="I232" s="189"/>
      <c r="J232" s="189"/>
      <c r="K232" s="189"/>
      <c r="L232" s="189"/>
      <c r="M232" s="189"/>
      <c r="N232" s="189"/>
      <c r="O232" s="189"/>
      <c r="P232" s="189"/>
      <c r="Q232" s="189"/>
      <c r="R232" s="189"/>
      <c r="S232" s="189"/>
      <c r="T232" s="189"/>
      <c r="U232" s="189"/>
      <c r="V232" s="189"/>
      <c r="W232" s="189"/>
      <c r="X232" s="189"/>
      <c r="Y232" s="189"/>
      <c r="Z232" s="189"/>
    </row>
    <row r="233" spans="1:26" ht="15">
      <c r="A233" s="189"/>
      <c r="B233" s="189"/>
      <c r="C233" s="189"/>
      <c r="D233" s="189"/>
      <c r="E233" s="189"/>
      <c r="F233" s="189"/>
      <c r="G233" s="189"/>
      <c r="H233" s="189"/>
      <c r="I233" s="189"/>
      <c r="J233" s="189"/>
      <c r="K233" s="189"/>
      <c r="L233" s="189"/>
      <c r="M233" s="189"/>
      <c r="N233" s="189"/>
      <c r="O233" s="189"/>
      <c r="P233" s="189"/>
      <c r="Q233" s="189"/>
      <c r="R233" s="189"/>
      <c r="S233" s="189"/>
      <c r="T233" s="189"/>
      <c r="U233" s="189"/>
      <c r="V233" s="189"/>
      <c r="W233" s="189"/>
      <c r="X233" s="189"/>
      <c r="Y233" s="189"/>
      <c r="Z233" s="189"/>
    </row>
    <row r="234" spans="1:26" ht="15">
      <c r="A234" s="189"/>
      <c r="B234" s="189"/>
      <c r="C234" s="189"/>
      <c r="D234" s="189"/>
      <c r="E234" s="189"/>
      <c r="F234" s="189"/>
      <c r="G234" s="189"/>
      <c r="H234" s="189"/>
      <c r="I234" s="189"/>
      <c r="J234" s="189"/>
      <c r="K234" s="189"/>
      <c r="L234" s="189"/>
      <c r="M234" s="189"/>
      <c r="N234" s="189"/>
      <c r="O234" s="189"/>
      <c r="P234" s="189"/>
      <c r="Q234" s="189"/>
      <c r="R234" s="189"/>
      <c r="S234" s="189"/>
      <c r="T234" s="189"/>
      <c r="U234" s="189"/>
      <c r="V234" s="189"/>
      <c r="W234" s="189"/>
      <c r="X234" s="189"/>
      <c r="Y234" s="189"/>
      <c r="Z234" s="189"/>
    </row>
    <row r="235" spans="1:26" ht="15">
      <c r="A235" s="189"/>
      <c r="B235" s="189"/>
      <c r="C235" s="189"/>
      <c r="D235" s="189"/>
      <c r="E235" s="189"/>
      <c r="F235" s="189"/>
      <c r="G235" s="189"/>
      <c r="H235" s="189"/>
      <c r="I235" s="189"/>
      <c r="J235" s="189"/>
      <c r="K235" s="189"/>
      <c r="L235" s="189"/>
      <c r="M235" s="189"/>
      <c r="N235" s="189"/>
      <c r="O235" s="189"/>
      <c r="P235" s="189"/>
      <c r="Q235" s="189"/>
      <c r="R235" s="189"/>
      <c r="S235" s="189"/>
      <c r="T235" s="189"/>
      <c r="U235" s="189"/>
      <c r="V235" s="189"/>
      <c r="W235" s="189"/>
      <c r="X235" s="189"/>
      <c r="Y235" s="189"/>
      <c r="Z235" s="189"/>
    </row>
    <row r="236" spans="1:26" ht="15">
      <c r="A236" s="189"/>
      <c r="B236" s="189"/>
      <c r="C236" s="189"/>
      <c r="D236" s="189"/>
      <c r="E236" s="189"/>
      <c r="F236" s="189"/>
      <c r="G236" s="189"/>
      <c r="H236" s="189"/>
      <c r="I236" s="189"/>
      <c r="J236" s="189"/>
      <c r="K236" s="189"/>
      <c r="L236" s="189"/>
      <c r="M236" s="189"/>
      <c r="N236" s="189"/>
      <c r="O236" s="189"/>
      <c r="P236" s="189"/>
      <c r="Q236" s="189"/>
      <c r="R236" s="189"/>
      <c r="S236" s="189"/>
      <c r="T236" s="189"/>
      <c r="U236" s="189"/>
      <c r="V236" s="189"/>
      <c r="W236" s="189"/>
      <c r="X236" s="189"/>
      <c r="Y236" s="189"/>
      <c r="Z236" s="189"/>
    </row>
    <row r="237" spans="1:26" ht="15">
      <c r="A237" s="189"/>
      <c r="B237" s="189"/>
      <c r="C237" s="189"/>
      <c r="D237" s="189"/>
      <c r="E237" s="189"/>
      <c r="F237" s="189"/>
      <c r="G237" s="189"/>
      <c r="H237" s="189"/>
      <c r="I237" s="189"/>
      <c r="J237" s="189"/>
      <c r="K237" s="189"/>
      <c r="L237" s="189"/>
      <c r="M237" s="189"/>
      <c r="N237" s="189"/>
      <c r="O237" s="189"/>
      <c r="P237" s="189"/>
      <c r="Q237" s="189"/>
      <c r="R237" s="189"/>
      <c r="S237" s="189"/>
      <c r="T237" s="189"/>
      <c r="U237" s="189"/>
      <c r="V237" s="189"/>
      <c r="W237" s="189"/>
      <c r="X237" s="189"/>
      <c r="Y237" s="189"/>
      <c r="Z237" s="189"/>
    </row>
    <row r="238" spans="1:26" ht="15">
      <c r="A238" s="189"/>
      <c r="B238" s="189"/>
      <c r="C238" s="189"/>
      <c r="D238" s="189"/>
      <c r="E238" s="189"/>
      <c r="F238" s="189"/>
      <c r="G238" s="189"/>
      <c r="H238" s="189"/>
      <c r="I238" s="189"/>
      <c r="J238" s="189"/>
      <c r="K238" s="189"/>
      <c r="L238" s="189"/>
      <c r="M238" s="189"/>
      <c r="N238" s="189"/>
      <c r="O238" s="189"/>
      <c r="P238" s="189"/>
      <c r="Q238" s="189"/>
      <c r="R238" s="189"/>
      <c r="S238" s="189"/>
      <c r="T238" s="189"/>
      <c r="U238" s="189"/>
      <c r="V238" s="189"/>
      <c r="W238" s="189"/>
      <c r="X238" s="189"/>
      <c r="Y238" s="189"/>
      <c r="Z238" s="189"/>
    </row>
    <row r="239" spans="1:26" ht="15">
      <c r="A239" s="189"/>
      <c r="B239" s="189"/>
      <c r="C239" s="189"/>
      <c r="D239" s="189"/>
      <c r="E239" s="189"/>
      <c r="F239" s="189"/>
      <c r="G239" s="189"/>
      <c r="H239" s="189"/>
      <c r="I239" s="189"/>
      <c r="J239" s="189"/>
      <c r="K239" s="189"/>
      <c r="L239" s="189"/>
      <c r="M239" s="189"/>
      <c r="N239" s="189"/>
      <c r="O239" s="189"/>
      <c r="P239" s="189"/>
      <c r="Q239" s="189"/>
      <c r="R239" s="189"/>
      <c r="S239" s="189"/>
      <c r="T239" s="189"/>
      <c r="U239" s="189"/>
      <c r="V239" s="189"/>
      <c r="W239" s="189"/>
      <c r="X239" s="189"/>
      <c r="Y239" s="189"/>
      <c r="Z239" s="189"/>
    </row>
    <row r="240" spans="1:26" ht="15">
      <c r="A240" s="189"/>
      <c r="B240" s="189"/>
      <c r="C240" s="189"/>
      <c r="D240" s="189"/>
      <c r="E240" s="189"/>
      <c r="F240" s="189"/>
      <c r="G240" s="189"/>
      <c r="H240" s="189"/>
      <c r="I240" s="189"/>
      <c r="J240" s="189"/>
      <c r="K240" s="189"/>
      <c r="L240" s="189"/>
      <c r="M240" s="189"/>
      <c r="N240" s="189"/>
      <c r="O240" s="189"/>
      <c r="P240" s="189"/>
      <c r="Q240" s="189"/>
      <c r="R240" s="189"/>
      <c r="S240" s="189"/>
      <c r="T240" s="189"/>
      <c r="U240" s="189"/>
      <c r="V240" s="189"/>
      <c r="W240" s="189"/>
      <c r="X240" s="189"/>
      <c r="Y240" s="189"/>
      <c r="Z240" s="189"/>
    </row>
    <row r="241" spans="1:26" ht="15">
      <c r="A241" s="189"/>
      <c r="B241" s="189"/>
      <c r="C241" s="189"/>
      <c r="D241" s="189"/>
      <c r="E241" s="189"/>
      <c r="F241" s="189"/>
      <c r="G241" s="189"/>
      <c r="H241" s="189"/>
      <c r="I241" s="189"/>
      <c r="J241" s="189"/>
      <c r="K241" s="189"/>
      <c r="L241" s="189"/>
      <c r="M241" s="189"/>
      <c r="N241" s="189"/>
      <c r="O241" s="189"/>
      <c r="P241" s="189"/>
      <c r="Q241" s="189"/>
      <c r="R241" s="189"/>
      <c r="S241" s="189"/>
      <c r="T241" s="189"/>
      <c r="U241" s="189"/>
      <c r="V241" s="189"/>
      <c r="W241" s="189"/>
      <c r="X241" s="189"/>
      <c r="Y241" s="189"/>
      <c r="Z241" s="189"/>
    </row>
    <row r="242" spans="1:26" ht="15">
      <c r="A242" s="189"/>
      <c r="B242" s="189"/>
      <c r="C242" s="189"/>
      <c r="D242" s="189"/>
      <c r="E242" s="189"/>
      <c r="F242" s="189"/>
      <c r="G242" s="189"/>
      <c r="H242" s="189"/>
      <c r="I242" s="189"/>
      <c r="J242" s="189"/>
      <c r="K242" s="189"/>
      <c r="L242" s="189"/>
      <c r="M242" s="189"/>
      <c r="N242" s="189"/>
      <c r="O242" s="189"/>
      <c r="P242" s="189"/>
      <c r="Q242" s="189"/>
      <c r="R242" s="189"/>
      <c r="S242" s="189"/>
      <c r="T242" s="189"/>
      <c r="U242" s="189"/>
      <c r="V242" s="189"/>
      <c r="W242" s="189"/>
      <c r="X242" s="189"/>
      <c r="Y242" s="189"/>
      <c r="Z242" s="189"/>
    </row>
    <row r="243" spans="1:26" ht="15">
      <c r="A243" s="189"/>
      <c r="B243" s="189"/>
      <c r="C243" s="189"/>
      <c r="D243" s="189"/>
      <c r="E243" s="189"/>
      <c r="F243" s="189"/>
      <c r="G243" s="189"/>
      <c r="H243" s="189"/>
      <c r="I243" s="189"/>
      <c r="J243" s="189"/>
      <c r="K243" s="189"/>
      <c r="L243" s="189"/>
      <c r="M243" s="189"/>
      <c r="N243" s="189"/>
      <c r="O243" s="189"/>
      <c r="P243" s="189"/>
      <c r="Q243" s="189"/>
      <c r="R243" s="189"/>
      <c r="S243" s="189"/>
      <c r="T243" s="189"/>
      <c r="U243" s="189"/>
      <c r="V243" s="189"/>
      <c r="W243" s="189"/>
      <c r="X243" s="189"/>
      <c r="Y243" s="189"/>
      <c r="Z243" s="189"/>
    </row>
    <row r="244" spans="1:26" ht="15">
      <c r="A244" s="189"/>
      <c r="B244" s="189"/>
      <c r="C244" s="189"/>
      <c r="D244" s="189"/>
      <c r="E244" s="189"/>
      <c r="F244" s="189"/>
      <c r="G244" s="189"/>
      <c r="H244" s="189"/>
      <c r="I244" s="189"/>
      <c r="J244" s="189"/>
      <c r="K244" s="189"/>
      <c r="L244" s="189"/>
      <c r="M244" s="189"/>
      <c r="N244" s="189"/>
      <c r="O244" s="189"/>
      <c r="P244" s="189"/>
      <c r="Q244" s="189"/>
      <c r="R244" s="189"/>
      <c r="S244" s="189"/>
      <c r="T244" s="189"/>
      <c r="U244" s="189"/>
      <c r="V244" s="189"/>
      <c r="W244" s="189"/>
      <c r="X244" s="189"/>
      <c r="Y244" s="189"/>
      <c r="Z244" s="189"/>
    </row>
    <row r="245" spans="1:26" ht="15">
      <c r="A245" s="189"/>
      <c r="B245" s="189"/>
      <c r="C245" s="189"/>
      <c r="D245" s="189"/>
      <c r="E245" s="189"/>
      <c r="F245" s="189"/>
      <c r="G245" s="189"/>
      <c r="H245" s="189"/>
      <c r="I245" s="189"/>
      <c r="J245" s="189"/>
      <c r="K245" s="189"/>
      <c r="L245" s="189"/>
      <c r="M245" s="189"/>
      <c r="N245" s="189"/>
      <c r="O245" s="189"/>
      <c r="P245" s="189"/>
      <c r="Q245" s="189"/>
      <c r="R245" s="189"/>
      <c r="S245" s="189"/>
      <c r="T245" s="189"/>
      <c r="U245" s="189"/>
      <c r="V245" s="189"/>
      <c r="W245" s="189"/>
      <c r="X245" s="189"/>
      <c r="Y245" s="189"/>
      <c r="Z245" s="189"/>
    </row>
    <row r="246" spans="1:26" ht="15">
      <c r="A246" s="189"/>
      <c r="B246" s="189"/>
      <c r="C246" s="189"/>
      <c r="D246" s="189"/>
      <c r="E246" s="189"/>
      <c r="F246" s="189"/>
      <c r="G246" s="189"/>
      <c r="H246" s="189"/>
      <c r="I246" s="189"/>
      <c r="J246" s="189"/>
      <c r="K246" s="189"/>
      <c r="L246" s="189"/>
      <c r="M246" s="189"/>
      <c r="N246" s="189"/>
      <c r="O246" s="189"/>
      <c r="P246" s="189"/>
      <c r="Q246" s="189"/>
      <c r="R246" s="189"/>
      <c r="S246" s="189"/>
      <c r="T246" s="189"/>
      <c r="U246" s="189"/>
      <c r="V246" s="189"/>
      <c r="W246" s="189"/>
      <c r="X246" s="189"/>
      <c r="Y246" s="189"/>
      <c r="Z246" s="189"/>
    </row>
    <row r="247" spans="1:26" ht="15">
      <c r="A247" s="189"/>
      <c r="B247" s="189"/>
      <c r="C247" s="189"/>
      <c r="D247" s="189"/>
      <c r="E247" s="189"/>
      <c r="F247" s="189"/>
      <c r="G247" s="189"/>
      <c r="H247" s="189"/>
      <c r="I247" s="189"/>
      <c r="J247" s="189"/>
      <c r="K247" s="189"/>
      <c r="L247" s="189"/>
      <c r="M247" s="189"/>
      <c r="N247" s="189"/>
      <c r="O247" s="189"/>
      <c r="P247" s="189"/>
      <c r="Q247" s="189"/>
      <c r="R247" s="189"/>
      <c r="S247" s="189"/>
      <c r="T247" s="189"/>
      <c r="U247" s="189"/>
      <c r="V247" s="189"/>
      <c r="W247" s="189"/>
      <c r="X247" s="189"/>
      <c r="Y247" s="189"/>
      <c r="Z247" s="189"/>
    </row>
    <row r="248" spans="1:26" ht="15">
      <c r="A248" s="189"/>
      <c r="B248" s="189"/>
      <c r="C248" s="189"/>
      <c r="D248" s="189"/>
      <c r="E248" s="189"/>
      <c r="F248" s="189"/>
      <c r="G248" s="189"/>
      <c r="H248" s="189"/>
      <c r="I248" s="189"/>
      <c r="J248" s="189"/>
      <c r="K248" s="189"/>
      <c r="L248" s="189"/>
      <c r="M248" s="189"/>
      <c r="N248" s="189"/>
      <c r="O248" s="189"/>
      <c r="P248" s="189"/>
      <c r="Q248" s="189"/>
      <c r="R248" s="189"/>
      <c r="S248" s="189"/>
      <c r="T248" s="189"/>
      <c r="U248" s="189"/>
      <c r="V248" s="189"/>
      <c r="W248" s="189"/>
      <c r="X248" s="189"/>
      <c r="Y248" s="189"/>
      <c r="Z248" s="189"/>
    </row>
    <row r="249" spans="1:26" ht="15">
      <c r="A249" s="189"/>
      <c r="B249" s="189"/>
      <c r="C249" s="189"/>
      <c r="D249" s="189"/>
      <c r="E249" s="189"/>
      <c r="F249" s="189"/>
      <c r="G249" s="189"/>
      <c r="H249" s="189"/>
      <c r="I249" s="189"/>
      <c r="J249" s="189"/>
      <c r="K249" s="189"/>
      <c r="L249" s="189"/>
      <c r="M249" s="189"/>
      <c r="N249" s="189"/>
      <c r="O249" s="189"/>
      <c r="P249" s="189"/>
      <c r="Q249" s="189"/>
      <c r="R249" s="189"/>
      <c r="S249" s="189"/>
      <c r="T249" s="189"/>
      <c r="U249" s="189"/>
      <c r="V249" s="189"/>
      <c r="W249" s="189"/>
      <c r="X249" s="189"/>
      <c r="Y249" s="189"/>
      <c r="Z249" s="189"/>
    </row>
    <row r="250" spans="1:26" ht="15">
      <c r="A250" s="189"/>
      <c r="B250" s="189"/>
      <c r="C250" s="189"/>
      <c r="D250" s="189"/>
      <c r="E250" s="189"/>
      <c r="F250" s="189"/>
      <c r="G250" s="189"/>
      <c r="H250" s="189"/>
      <c r="I250" s="189"/>
      <c r="J250" s="189"/>
      <c r="K250" s="189"/>
      <c r="L250" s="189"/>
      <c r="M250" s="189"/>
      <c r="N250" s="189"/>
      <c r="O250" s="189"/>
      <c r="P250" s="189"/>
      <c r="Q250" s="189"/>
      <c r="R250" s="189"/>
      <c r="S250" s="189"/>
      <c r="T250" s="189"/>
      <c r="U250" s="189"/>
      <c r="V250" s="189"/>
      <c r="W250" s="189"/>
      <c r="X250" s="189"/>
      <c r="Y250" s="189"/>
      <c r="Z250" s="189"/>
    </row>
    <row r="251" spans="1:26" ht="15">
      <c r="A251" s="189"/>
      <c r="B251" s="189"/>
      <c r="C251" s="189"/>
      <c r="D251" s="189"/>
      <c r="E251" s="189"/>
      <c r="F251" s="189"/>
      <c r="G251" s="189"/>
      <c r="H251" s="189"/>
      <c r="I251" s="189"/>
      <c r="J251" s="189"/>
      <c r="K251" s="189"/>
      <c r="L251" s="189"/>
      <c r="M251" s="189"/>
      <c r="N251" s="189"/>
      <c r="O251" s="189"/>
      <c r="P251" s="189"/>
      <c r="Q251" s="189"/>
      <c r="R251" s="189"/>
      <c r="S251" s="189"/>
      <c r="T251" s="189"/>
      <c r="U251" s="189"/>
      <c r="V251" s="189"/>
      <c r="W251" s="189"/>
      <c r="X251" s="189"/>
      <c r="Y251" s="189"/>
      <c r="Z251" s="189"/>
    </row>
    <row r="252" spans="1:26" ht="15">
      <c r="A252" s="189"/>
      <c r="B252" s="189"/>
      <c r="C252" s="189"/>
      <c r="D252" s="189"/>
      <c r="E252" s="189"/>
      <c r="F252" s="189"/>
      <c r="G252" s="189"/>
      <c r="H252" s="189"/>
      <c r="I252" s="189"/>
      <c r="J252" s="189"/>
      <c r="K252" s="189"/>
      <c r="L252" s="189"/>
      <c r="M252" s="189"/>
      <c r="N252" s="189"/>
      <c r="O252" s="189"/>
      <c r="P252" s="189"/>
      <c r="Q252" s="189"/>
      <c r="R252" s="189"/>
      <c r="S252" s="189"/>
      <c r="T252" s="189"/>
      <c r="U252" s="189"/>
      <c r="V252" s="189"/>
      <c r="W252" s="189"/>
      <c r="X252" s="189"/>
      <c r="Y252" s="189"/>
      <c r="Z252" s="189"/>
    </row>
    <row r="253" spans="1:26" ht="15">
      <c r="A253" s="189"/>
      <c r="B253" s="189"/>
      <c r="C253" s="189"/>
      <c r="D253" s="189"/>
      <c r="E253" s="189"/>
      <c r="F253" s="189"/>
      <c r="G253" s="189"/>
      <c r="H253" s="189"/>
      <c r="I253" s="189"/>
      <c r="J253" s="189"/>
      <c r="K253" s="189"/>
      <c r="L253" s="189"/>
      <c r="M253" s="189"/>
      <c r="N253" s="189"/>
      <c r="O253" s="189"/>
      <c r="P253" s="189"/>
      <c r="Q253" s="189"/>
      <c r="R253" s="189"/>
      <c r="S253" s="189"/>
      <c r="T253" s="189"/>
      <c r="U253" s="189"/>
      <c r="V253" s="189"/>
      <c r="W253" s="189"/>
      <c r="X253" s="189"/>
      <c r="Y253" s="189"/>
      <c r="Z253" s="189"/>
    </row>
    <row r="254" spans="1:26" ht="15">
      <c r="A254" s="189"/>
      <c r="B254" s="189"/>
      <c r="C254" s="189"/>
      <c r="D254" s="189"/>
      <c r="E254" s="189"/>
      <c r="F254" s="189"/>
      <c r="G254" s="189"/>
      <c r="H254" s="189"/>
      <c r="I254" s="189"/>
      <c r="J254" s="189"/>
      <c r="K254" s="189"/>
      <c r="L254" s="189"/>
      <c r="M254" s="189"/>
      <c r="N254" s="189"/>
      <c r="O254" s="189"/>
      <c r="P254" s="189"/>
      <c r="Q254" s="189"/>
      <c r="R254" s="189"/>
      <c r="S254" s="189"/>
      <c r="T254" s="189"/>
      <c r="U254" s="189"/>
      <c r="V254" s="189"/>
      <c r="W254" s="189"/>
      <c r="X254" s="189"/>
      <c r="Y254" s="189"/>
      <c r="Z254" s="189"/>
    </row>
    <row r="255" spans="1:26" ht="15">
      <c r="A255" s="189"/>
      <c r="B255" s="189"/>
      <c r="C255" s="189"/>
      <c r="D255" s="189"/>
      <c r="E255" s="189"/>
      <c r="F255" s="189"/>
      <c r="G255" s="189"/>
      <c r="H255" s="189"/>
      <c r="I255" s="189"/>
      <c r="J255" s="189"/>
      <c r="K255" s="189"/>
      <c r="L255" s="189"/>
      <c r="M255" s="189"/>
      <c r="N255" s="189"/>
      <c r="O255" s="189"/>
      <c r="P255" s="189"/>
      <c r="Q255" s="189"/>
      <c r="R255" s="189"/>
      <c r="S255" s="189"/>
      <c r="T255" s="189"/>
      <c r="U255" s="189"/>
      <c r="V255" s="189"/>
      <c r="W255" s="189"/>
      <c r="X255" s="189"/>
      <c r="Y255" s="189"/>
      <c r="Z255" s="189"/>
    </row>
    <row r="256" spans="1:26" ht="15">
      <c r="A256" s="189"/>
      <c r="B256" s="189"/>
      <c r="C256" s="189"/>
      <c r="D256" s="189"/>
      <c r="E256" s="189"/>
      <c r="F256" s="189"/>
      <c r="G256" s="189"/>
      <c r="H256" s="189"/>
      <c r="I256" s="189"/>
      <c r="J256" s="189"/>
      <c r="K256" s="189"/>
      <c r="L256" s="189"/>
      <c r="M256" s="189"/>
      <c r="N256" s="189"/>
      <c r="O256" s="189"/>
      <c r="P256" s="189"/>
      <c r="Q256" s="189"/>
      <c r="R256" s="189"/>
      <c r="S256" s="189"/>
      <c r="T256" s="189"/>
      <c r="U256" s="189"/>
      <c r="V256" s="189"/>
      <c r="W256" s="189"/>
      <c r="X256" s="189"/>
      <c r="Y256" s="189"/>
      <c r="Z256" s="189"/>
    </row>
    <row r="257" spans="1:26" ht="15">
      <c r="A257" s="189"/>
      <c r="B257" s="189"/>
      <c r="C257" s="189"/>
      <c r="D257" s="189"/>
      <c r="E257" s="189"/>
      <c r="F257" s="189"/>
      <c r="G257" s="189"/>
      <c r="H257" s="189"/>
      <c r="I257" s="189"/>
      <c r="J257" s="189"/>
      <c r="K257" s="189"/>
      <c r="L257" s="189"/>
      <c r="M257" s="189"/>
      <c r="N257" s="189"/>
      <c r="O257" s="189"/>
      <c r="P257" s="189"/>
      <c r="Q257" s="189"/>
      <c r="R257" s="189"/>
      <c r="S257" s="189"/>
      <c r="T257" s="189"/>
      <c r="U257" s="189"/>
      <c r="V257" s="189"/>
      <c r="W257" s="189"/>
      <c r="X257" s="189"/>
      <c r="Y257" s="189"/>
      <c r="Z257" s="189"/>
    </row>
    <row r="258" spans="1:26" ht="15">
      <c r="A258" s="189"/>
      <c r="B258" s="189"/>
      <c r="C258" s="189"/>
      <c r="D258" s="189"/>
      <c r="E258" s="189"/>
      <c r="F258" s="189"/>
      <c r="G258" s="189"/>
      <c r="H258" s="189"/>
      <c r="I258" s="189"/>
      <c r="J258" s="189"/>
      <c r="K258" s="189"/>
      <c r="L258" s="189"/>
      <c r="M258" s="189"/>
      <c r="N258" s="189"/>
      <c r="O258" s="189"/>
      <c r="P258" s="189"/>
      <c r="Q258" s="189"/>
      <c r="R258" s="189"/>
      <c r="S258" s="189"/>
      <c r="T258" s="189"/>
      <c r="U258" s="189"/>
      <c r="V258" s="189"/>
      <c r="W258" s="189"/>
      <c r="X258" s="189"/>
      <c r="Y258" s="189"/>
      <c r="Z258" s="189"/>
    </row>
    <row r="259" spans="1:26" ht="15">
      <c r="A259" s="189"/>
      <c r="B259" s="189"/>
      <c r="C259" s="189"/>
      <c r="D259" s="189"/>
      <c r="E259" s="189"/>
      <c r="F259" s="189"/>
      <c r="G259" s="189"/>
      <c r="H259" s="189"/>
      <c r="I259" s="189"/>
      <c r="J259" s="189"/>
      <c r="K259" s="189"/>
      <c r="L259" s="189"/>
      <c r="M259" s="189"/>
      <c r="N259" s="189"/>
      <c r="O259" s="189"/>
      <c r="P259" s="189"/>
      <c r="Q259" s="189"/>
      <c r="R259" s="189"/>
      <c r="S259" s="189"/>
      <c r="T259" s="189"/>
      <c r="U259" s="189"/>
      <c r="V259" s="189"/>
      <c r="W259" s="189"/>
      <c r="X259" s="189"/>
      <c r="Y259" s="189"/>
      <c r="Z259" s="189"/>
    </row>
    <row r="260" spans="1:26" ht="15">
      <c r="A260" s="189"/>
      <c r="B260" s="189"/>
      <c r="C260" s="189"/>
      <c r="D260" s="189"/>
      <c r="E260" s="189"/>
      <c r="F260" s="189"/>
      <c r="G260" s="189"/>
      <c r="H260" s="189"/>
      <c r="I260" s="189"/>
      <c r="J260" s="189"/>
      <c r="K260" s="189"/>
      <c r="L260" s="189"/>
      <c r="M260" s="189"/>
      <c r="N260" s="189"/>
      <c r="O260" s="189"/>
      <c r="P260" s="189"/>
      <c r="Q260" s="189"/>
      <c r="R260" s="189"/>
      <c r="S260" s="189"/>
      <c r="T260" s="189"/>
      <c r="U260" s="189"/>
      <c r="V260" s="189"/>
      <c r="W260" s="189"/>
      <c r="X260" s="189"/>
      <c r="Y260" s="189"/>
      <c r="Z260" s="189"/>
    </row>
    <row r="261" spans="1:26" ht="15">
      <c r="A261" s="189"/>
      <c r="B261" s="189"/>
      <c r="C261" s="189"/>
      <c r="D261" s="189"/>
      <c r="E261" s="189"/>
      <c r="F261" s="189"/>
      <c r="G261" s="189"/>
      <c r="H261" s="189"/>
      <c r="I261" s="189"/>
      <c r="J261" s="189"/>
      <c r="K261" s="189"/>
      <c r="L261" s="189"/>
      <c r="M261" s="189"/>
      <c r="N261" s="189"/>
      <c r="O261" s="189"/>
      <c r="P261" s="189"/>
      <c r="Q261" s="189"/>
      <c r="R261" s="189"/>
      <c r="S261" s="189"/>
      <c r="T261" s="189"/>
      <c r="U261" s="189"/>
      <c r="V261" s="189"/>
      <c r="W261" s="189"/>
      <c r="X261" s="189"/>
      <c r="Y261" s="189"/>
      <c r="Z261" s="189"/>
    </row>
    <row r="262" spans="1:26" ht="15">
      <c r="A262" s="189"/>
      <c r="B262" s="189"/>
      <c r="C262" s="189"/>
      <c r="D262" s="189"/>
      <c r="E262" s="189"/>
      <c r="F262" s="189"/>
      <c r="G262" s="189"/>
      <c r="H262" s="189"/>
      <c r="I262" s="189"/>
      <c r="J262" s="189"/>
      <c r="K262" s="189"/>
      <c r="L262" s="189"/>
      <c r="M262" s="189"/>
      <c r="N262" s="189"/>
      <c r="O262" s="189"/>
      <c r="P262" s="189"/>
      <c r="Q262" s="189"/>
      <c r="R262" s="189"/>
      <c r="S262" s="189"/>
      <c r="T262" s="189"/>
      <c r="U262" s="189"/>
      <c r="V262" s="189"/>
      <c r="W262" s="189"/>
      <c r="X262" s="189"/>
      <c r="Y262" s="189"/>
      <c r="Z262" s="189"/>
    </row>
    <row r="263" spans="1:26" ht="15">
      <c r="A263" s="189"/>
      <c r="B263" s="189"/>
      <c r="C263" s="189"/>
      <c r="D263" s="189"/>
      <c r="E263" s="189"/>
      <c r="F263" s="189"/>
      <c r="G263" s="189"/>
      <c r="H263" s="189"/>
      <c r="I263" s="189"/>
      <c r="J263" s="189"/>
      <c r="K263" s="189"/>
      <c r="L263" s="189"/>
      <c r="M263" s="189"/>
      <c r="N263" s="189"/>
      <c r="O263" s="189"/>
      <c r="P263" s="189"/>
      <c r="Q263" s="189"/>
      <c r="R263" s="189"/>
      <c r="S263" s="189"/>
      <c r="T263" s="189"/>
      <c r="U263" s="189"/>
      <c r="V263" s="189"/>
      <c r="W263" s="189"/>
      <c r="X263" s="189"/>
      <c r="Y263" s="189"/>
      <c r="Z263" s="189"/>
    </row>
    <row r="264" spans="1:26" ht="15">
      <c r="A264" s="189"/>
      <c r="B264" s="189"/>
      <c r="C264" s="189"/>
      <c r="D264" s="189"/>
      <c r="E264" s="189"/>
      <c r="F264" s="189"/>
      <c r="G264" s="189"/>
      <c r="H264" s="189"/>
      <c r="I264" s="189"/>
      <c r="J264" s="189"/>
      <c r="K264" s="189"/>
      <c r="L264" s="189"/>
      <c r="M264" s="189"/>
      <c r="N264" s="189"/>
      <c r="O264" s="189"/>
      <c r="P264" s="189"/>
      <c r="Q264" s="189"/>
      <c r="R264" s="189"/>
      <c r="S264" s="189"/>
      <c r="T264" s="189"/>
      <c r="U264" s="189"/>
      <c r="V264" s="189"/>
      <c r="W264" s="189"/>
      <c r="X264" s="189"/>
      <c r="Y264" s="189"/>
      <c r="Z264" s="189"/>
    </row>
    <row r="265" spans="1:26" ht="15">
      <c r="A265" s="189"/>
      <c r="B265" s="189"/>
      <c r="C265" s="189"/>
      <c r="D265" s="189"/>
      <c r="E265" s="189"/>
      <c r="F265" s="189"/>
      <c r="G265" s="189"/>
      <c r="H265" s="189"/>
      <c r="I265" s="189"/>
      <c r="J265" s="189"/>
      <c r="K265" s="189"/>
      <c r="L265" s="189"/>
      <c r="M265" s="189"/>
      <c r="N265" s="189"/>
      <c r="O265" s="189"/>
      <c r="P265" s="189"/>
      <c r="Q265" s="189"/>
      <c r="R265" s="189"/>
      <c r="S265" s="189"/>
      <c r="T265" s="189"/>
      <c r="U265" s="189"/>
      <c r="V265" s="189"/>
      <c r="W265" s="189"/>
      <c r="X265" s="189"/>
      <c r="Y265" s="189"/>
      <c r="Z265" s="189"/>
    </row>
    <row r="266" spans="1:26" ht="15">
      <c r="A266" s="189"/>
      <c r="B266" s="189"/>
      <c r="C266" s="189"/>
      <c r="D266" s="189"/>
      <c r="E266" s="189"/>
      <c r="F266" s="189"/>
      <c r="G266" s="189"/>
      <c r="H266" s="189"/>
      <c r="I266" s="189"/>
      <c r="J266" s="189"/>
      <c r="K266" s="189"/>
      <c r="L266" s="189"/>
      <c r="M266" s="189"/>
      <c r="N266" s="189"/>
      <c r="O266" s="189"/>
      <c r="P266" s="189"/>
      <c r="Q266" s="189"/>
      <c r="R266" s="189"/>
      <c r="S266" s="189"/>
      <c r="T266" s="189"/>
      <c r="U266" s="189"/>
      <c r="V266" s="189"/>
      <c r="W266" s="189"/>
      <c r="X266" s="189"/>
      <c r="Y266" s="189"/>
      <c r="Z266" s="189"/>
    </row>
    <row r="267" spans="1:26" ht="15">
      <c r="A267" s="189"/>
      <c r="B267" s="189"/>
      <c r="C267" s="189"/>
      <c r="D267" s="189"/>
      <c r="E267" s="189"/>
      <c r="F267" s="189"/>
      <c r="G267" s="189"/>
      <c r="H267" s="189"/>
      <c r="I267" s="189"/>
      <c r="J267" s="189"/>
      <c r="K267" s="189"/>
      <c r="L267" s="189"/>
      <c r="M267" s="189"/>
      <c r="N267" s="189"/>
      <c r="O267" s="189"/>
      <c r="P267" s="189"/>
      <c r="Q267" s="189"/>
      <c r="R267" s="189"/>
      <c r="S267" s="189"/>
      <c r="T267" s="189"/>
      <c r="U267" s="189"/>
      <c r="V267" s="189"/>
      <c r="W267" s="189"/>
      <c r="X267" s="189"/>
      <c r="Y267" s="189"/>
      <c r="Z267" s="189"/>
    </row>
    <row r="268" spans="1:26" ht="15">
      <c r="A268" s="189"/>
      <c r="B268" s="189"/>
      <c r="C268" s="189"/>
      <c r="D268" s="189"/>
      <c r="E268" s="189"/>
      <c r="F268" s="189"/>
      <c r="G268" s="189"/>
      <c r="H268" s="189"/>
      <c r="I268" s="189"/>
      <c r="J268" s="189"/>
      <c r="K268" s="189"/>
      <c r="L268" s="189"/>
      <c r="M268" s="189"/>
      <c r="N268" s="189"/>
      <c r="O268" s="189"/>
      <c r="P268" s="189"/>
      <c r="Q268" s="189"/>
      <c r="R268" s="189"/>
      <c r="S268" s="189"/>
      <c r="T268" s="189"/>
      <c r="U268" s="189"/>
      <c r="V268" s="189"/>
      <c r="W268" s="189"/>
      <c r="X268" s="189"/>
      <c r="Y268" s="189"/>
      <c r="Z268" s="189"/>
    </row>
    <row r="269" spans="1:26" ht="15">
      <c r="A269" s="189"/>
      <c r="B269" s="189"/>
      <c r="C269" s="189"/>
      <c r="D269" s="189"/>
      <c r="E269" s="189"/>
      <c r="F269" s="189"/>
      <c r="G269" s="189"/>
      <c r="H269" s="189"/>
      <c r="I269" s="189"/>
      <c r="J269" s="189"/>
      <c r="K269" s="189"/>
      <c r="L269" s="189"/>
      <c r="M269" s="189"/>
      <c r="N269" s="189"/>
      <c r="O269" s="189"/>
      <c r="P269" s="189"/>
      <c r="Q269" s="189"/>
      <c r="R269" s="189"/>
      <c r="S269" s="189"/>
      <c r="T269" s="189"/>
      <c r="U269" s="189"/>
      <c r="V269" s="189"/>
      <c r="W269" s="189"/>
      <c r="X269" s="189"/>
      <c r="Y269" s="189"/>
      <c r="Z269" s="189"/>
    </row>
    <row r="270" spans="1:26" ht="15">
      <c r="A270" s="189"/>
      <c r="B270" s="189"/>
      <c r="C270" s="189"/>
      <c r="D270" s="189"/>
      <c r="E270" s="189"/>
      <c r="F270" s="189"/>
      <c r="G270" s="189"/>
      <c r="H270" s="189"/>
      <c r="I270" s="189"/>
      <c r="J270" s="189"/>
      <c r="K270" s="189"/>
      <c r="L270" s="189"/>
      <c r="M270" s="189"/>
      <c r="N270" s="189"/>
      <c r="O270" s="189"/>
      <c r="P270" s="189"/>
      <c r="Q270" s="189"/>
      <c r="R270" s="189"/>
      <c r="S270" s="189"/>
      <c r="T270" s="189"/>
      <c r="U270" s="189"/>
      <c r="V270" s="189"/>
      <c r="W270" s="189"/>
      <c r="X270" s="189"/>
      <c r="Y270" s="189"/>
      <c r="Z270" s="189"/>
    </row>
    <row r="271" spans="1:26" ht="15">
      <c r="A271" s="189"/>
      <c r="B271" s="189"/>
      <c r="C271" s="189"/>
      <c r="D271" s="189"/>
      <c r="E271" s="189"/>
      <c r="F271" s="189"/>
      <c r="G271" s="189"/>
      <c r="H271" s="189"/>
      <c r="I271" s="189"/>
      <c r="J271" s="189"/>
      <c r="K271" s="189"/>
      <c r="L271" s="189"/>
      <c r="M271" s="189"/>
      <c r="N271" s="189"/>
      <c r="O271" s="189"/>
      <c r="P271" s="189"/>
      <c r="Q271" s="189"/>
      <c r="R271" s="189"/>
      <c r="S271" s="189"/>
      <c r="T271" s="189"/>
      <c r="U271" s="189"/>
      <c r="V271" s="189"/>
      <c r="W271" s="189"/>
      <c r="X271" s="189"/>
      <c r="Y271" s="189"/>
      <c r="Z271" s="189"/>
    </row>
    <row r="272" spans="1:26" ht="15">
      <c r="A272" s="189"/>
      <c r="B272" s="189"/>
      <c r="C272" s="189"/>
      <c r="D272" s="189"/>
      <c r="E272" s="189"/>
      <c r="F272" s="189"/>
      <c r="G272" s="189"/>
      <c r="H272" s="189"/>
      <c r="I272" s="189"/>
      <c r="J272" s="189"/>
      <c r="K272" s="189"/>
      <c r="L272" s="189"/>
      <c r="M272" s="189"/>
      <c r="N272" s="189"/>
      <c r="O272" s="189"/>
      <c r="P272" s="189"/>
      <c r="Q272" s="189"/>
      <c r="R272" s="189"/>
      <c r="S272" s="189"/>
      <c r="T272" s="189"/>
      <c r="U272" s="189"/>
      <c r="V272" s="189"/>
      <c r="W272" s="189"/>
      <c r="X272" s="189"/>
      <c r="Y272" s="189"/>
      <c r="Z272" s="189"/>
    </row>
    <row r="273" spans="1:26" ht="15">
      <c r="A273" s="189"/>
      <c r="B273" s="189"/>
      <c r="C273" s="189"/>
      <c r="D273" s="189"/>
      <c r="E273" s="189"/>
      <c r="F273" s="189"/>
      <c r="G273" s="189"/>
      <c r="H273" s="189"/>
      <c r="I273" s="189"/>
      <c r="J273" s="189"/>
      <c r="K273" s="189"/>
      <c r="L273" s="189"/>
      <c r="M273" s="189"/>
      <c r="N273" s="189"/>
      <c r="O273" s="189"/>
      <c r="P273" s="189"/>
      <c r="Q273" s="189"/>
      <c r="R273" s="189"/>
      <c r="S273" s="189"/>
      <c r="T273" s="189"/>
      <c r="U273" s="189"/>
      <c r="V273" s="189"/>
      <c r="W273" s="189"/>
      <c r="X273" s="189"/>
      <c r="Y273" s="189"/>
      <c r="Z273" s="189"/>
    </row>
    <row r="274" spans="1:26" ht="15">
      <c r="A274" s="189"/>
      <c r="B274" s="189"/>
      <c r="C274" s="189"/>
      <c r="D274" s="189"/>
      <c r="E274" s="189"/>
      <c r="F274" s="189"/>
      <c r="G274" s="189"/>
      <c r="H274" s="189"/>
      <c r="I274" s="189"/>
      <c r="J274" s="189"/>
      <c r="K274" s="189"/>
      <c r="L274" s="189"/>
      <c r="M274" s="189"/>
      <c r="N274" s="189"/>
      <c r="O274" s="189"/>
      <c r="P274" s="189"/>
      <c r="Q274" s="189"/>
      <c r="R274" s="189"/>
      <c r="S274" s="189"/>
      <c r="T274" s="189"/>
      <c r="U274" s="189"/>
      <c r="V274" s="189"/>
      <c r="W274" s="189"/>
      <c r="X274" s="189"/>
      <c r="Y274" s="189"/>
      <c r="Z274" s="189"/>
    </row>
    <row r="275" spans="1:26" ht="15">
      <c r="A275" s="189"/>
      <c r="B275" s="189"/>
      <c r="C275" s="189"/>
      <c r="D275" s="189"/>
      <c r="E275" s="189"/>
      <c r="F275" s="189"/>
      <c r="G275" s="189"/>
      <c r="H275" s="189"/>
      <c r="I275" s="189"/>
      <c r="J275" s="189"/>
      <c r="K275" s="189"/>
      <c r="L275" s="189"/>
      <c r="M275" s="189"/>
      <c r="N275" s="189"/>
      <c r="O275" s="189"/>
      <c r="P275" s="189"/>
      <c r="Q275" s="189"/>
      <c r="R275" s="189"/>
      <c r="S275" s="189"/>
      <c r="T275" s="189"/>
      <c r="U275" s="189"/>
      <c r="V275" s="189"/>
      <c r="W275" s="189"/>
      <c r="X275" s="189"/>
      <c r="Y275" s="189"/>
      <c r="Z275" s="189"/>
    </row>
    <row r="276" spans="1:26" ht="15">
      <c r="A276" s="189"/>
      <c r="B276" s="189"/>
      <c r="C276" s="189"/>
      <c r="D276" s="189"/>
      <c r="E276" s="189"/>
      <c r="F276" s="189"/>
      <c r="G276" s="189"/>
      <c r="H276" s="189"/>
      <c r="I276" s="189"/>
      <c r="J276" s="189"/>
      <c r="K276" s="189"/>
      <c r="L276" s="189"/>
      <c r="M276" s="189"/>
      <c r="N276" s="189"/>
      <c r="O276" s="189"/>
      <c r="P276" s="189"/>
      <c r="Q276" s="189"/>
      <c r="R276" s="189"/>
      <c r="S276" s="189"/>
      <c r="T276" s="189"/>
      <c r="U276" s="189"/>
      <c r="V276" s="189"/>
      <c r="W276" s="189"/>
      <c r="X276" s="189"/>
      <c r="Y276" s="189"/>
      <c r="Z276" s="189"/>
    </row>
    <row r="277" spans="1:26" ht="15">
      <c r="A277" s="189"/>
      <c r="B277" s="189"/>
      <c r="C277" s="189"/>
      <c r="D277" s="189"/>
      <c r="E277" s="189"/>
      <c r="F277" s="189"/>
      <c r="G277" s="189"/>
      <c r="H277" s="189"/>
      <c r="I277" s="189"/>
      <c r="J277" s="189"/>
      <c r="K277" s="189"/>
      <c r="L277" s="189"/>
      <c r="M277" s="189"/>
      <c r="N277" s="189"/>
      <c r="O277" s="189"/>
      <c r="P277" s="189"/>
      <c r="Q277" s="189"/>
      <c r="R277" s="189"/>
      <c r="S277" s="189"/>
      <c r="T277" s="189"/>
      <c r="U277" s="189"/>
      <c r="V277" s="189"/>
      <c r="W277" s="189"/>
      <c r="X277" s="189"/>
      <c r="Y277" s="189"/>
      <c r="Z277" s="189"/>
    </row>
    <row r="278" spans="1:26" ht="15">
      <c r="A278" s="189"/>
      <c r="B278" s="189"/>
      <c r="C278" s="189"/>
      <c r="D278" s="189"/>
      <c r="E278" s="189"/>
      <c r="F278" s="189"/>
      <c r="G278" s="189"/>
      <c r="H278" s="189"/>
      <c r="I278" s="189"/>
      <c r="J278" s="189"/>
      <c r="K278" s="189"/>
      <c r="L278" s="189"/>
      <c r="M278" s="189"/>
      <c r="N278" s="189"/>
      <c r="O278" s="189"/>
      <c r="P278" s="189"/>
      <c r="Q278" s="189"/>
      <c r="R278" s="189"/>
      <c r="S278" s="189"/>
      <c r="T278" s="189"/>
      <c r="U278" s="189"/>
      <c r="V278" s="189"/>
      <c r="W278" s="189"/>
      <c r="X278" s="189"/>
      <c r="Y278" s="189"/>
      <c r="Z278" s="189"/>
    </row>
    <row r="279" spans="1:26" ht="15">
      <c r="A279" s="189"/>
      <c r="B279" s="189"/>
      <c r="C279" s="189"/>
      <c r="D279" s="189"/>
      <c r="E279" s="189"/>
      <c r="F279" s="189"/>
      <c r="G279" s="189"/>
      <c r="H279" s="189"/>
      <c r="I279" s="189"/>
      <c r="J279" s="189"/>
      <c r="K279" s="189"/>
      <c r="L279" s="189"/>
      <c r="M279" s="189"/>
      <c r="N279" s="189"/>
      <c r="O279" s="189"/>
      <c r="P279" s="189"/>
      <c r="Q279" s="189"/>
      <c r="R279" s="189"/>
      <c r="S279" s="189"/>
      <c r="T279" s="189"/>
      <c r="U279" s="189"/>
      <c r="V279" s="189"/>
      <c r="W279" s="189"/>
      <c r="X279" s="189"/>
      <c r="Y279" s="189"/>
      <c r="Z279" s="189"/>
    </row>
    <row r="280" spans="1:26" ht="15">
      <c r="A280" s="189"/>
      <c r="B280" s="189"/>
      <c r="C280" s="189"/>
      <c r="D280" s="189"/>
      <c r="E280" s="189"/>
      <c r="F280" s="189"/>
      <c r="G280" s="189"/>
      <c r="H280" s="189"/>
      <c r="I280" s="189"/>
      <c r="J280" s="189"/>
      <c r="K280" s="189"/>
      <c r="L280" s="189"/>
      <c r="M280" s="189"/>
      <c r="N280" s="189"/>
      <c r="O280" s="189"/>
      <c r="P280" s="189"/>
      <c r="Q280" s="189"/>
      <c r="R280" s="189"/>
      <c r="S280" s="189"/>
      <c r="T280" s="189"/>
      <c r="U280" s="189"/>
      <c r="V280" s="189"/>
      <c r="W280" s="189"/>
      <c r="X280" s="189"/>
      <c r="Y280" s="189"/>
      <c r="Z280" s="189"/>
    </row>
    <row r="281" spans="1:26" ht="15">
      <c r="A281" s="189"/>
      <c r="B281" s="189"/>
      <c r="C281" s="189"/>
      <c r="D281" s="189"/>
      <c r="E281" s="189"/>
      <c r="F281" s="189"/>
      <c r="G281" s="189"/>
      <c r="H281" s="189"/>
      <c r="I281" s="189"/>
      <c r="J281" s="189"/>
      <c r="K281" s="189"/>
      <c r="L281" s="189"/>
      <c r="M281" s="189"/>
      <c r="N281" s="189"/>
      <c r="O281" s="189"/>
      <c r="P281" s="189"/>
      <c r="Q281" s="189"/>
      <c r="R281" s="189"/>
      <c r="S281" s="189"/>
      <c r="T281" s="189"/>
      <c r="U281" s="189"/>
      <c r="V281" s="189"/>
      <c r="W281" s="189"/>
      <c r="X281" s="189"/>
      <c r="Y281" s="189"/>
      <c r="Z281" s="189"/>
    </row>
    <row r="282" spans="1:26" ht="15">
      <c r="A282" s="189"/>
      <c r="B282" s="189"/>
      <c r="C282" s="189"/>
      <c r="D282" s="189"/>
      <c r="E282" s="189"/>
      <c r="F282" s="189"/>
      <c r="G282" s="189"/>
      <c r="H282" s="189"/>
      <c r="I282" s="189"/>
      <c r="J282" s="189"/>
      <c r="K282" s="189"/>
      <c r="L282" s="189"/>
      <c r="M282" s="189"/>
      <c r="N282" s="189"/>
      <c r="O282" s="189"/>
      <c r="P282" s="189"/>
      <c r="Q282" s="189"/>
      <c r="R282" s="189"/>
      <c r="S282" s="189"/>
      <c r="T282" s="189"/>
      <c r="U282" s="189"/>
      <c r="V282" s="189"/>
      <c r="W282" s="189"/>
      <c r="X282" s="189"/>
      <c r="Y282" s="189"/>
      <c r="Z282" s="189"/>
    </row>
    <row r="283" spans="1:26" ht="15">
      <c r="A283" s="189"/>
      <c r="B283" s="189"/>
      <c r="C283" s="189"/>
      <c r="D283" s="189"/>
      <c r="E283" s="189"/>
      <c r="F283" s="189"/>
      <c r="G283" s="189"/>
      <c r="H283" s="189"/>
      <c r="I283" s="189"/>
      <c r="J283" s="189"/>
      <c r="K283" s="189"/>
      <c r="L283" s="189"/>
      <c r="M283" s="189"/>
      <c r="N283" s="189"/>
      <c r="O283" s="189"/>
      <c r="P283" s="189"/>
      <c r="Q283" s="189"/>
      <c r="R283" s="189"/>
      <c r="S283" s="189"/>
      <c r="T283" s="189"/>
      <c r="U283" s="189"/>
      <c r="V283" s="189"/>
      <c r="W283" s="189"/>
      <c r="X283" s="189"/>
      <c r="Y283" s="189"/>
      <c r="Z283" s="189"/>
    </row>
    <row r="284" spans="1:26" ht="15">
      <c r="A284" s="189"/>
      <c r="B284" s="189"/>
      <c r="C284" s="189"/>
      <c r="D284" s="189"/>
      <c r="E284" s="189"/>
      <c r="F284" s="189"/>
      <c r="G284" s="189"/>
      <c r="H284" s="189"/>
      <c r="I284" s="189"/>
      <c r="J284" s="189"/>
      <c r="K284" s="189"/>
      <c r="L284" s="189"/>
      <c r="M284" s="189"/>
      <c r="N284" s="189"/>
      <c r="O284" s="189"/>
      <c r="P284" s="189"/>
      <c r="Q284" s="189"/>
      <c r="R284" s="189"/>
      <c r="S284" s="189"/>
      <c r="T284" s="189"/>
      <c r="U284" s="189"/>
      <c r="V284" s="189"/>
      <c r="W284" s="189"/>
      <c r="X284" s="189"/>
      <c r="Y284" s="189"/>
      <c r="Z284" s="189"/>
    </row>
    <row r="285" spans="1:26" ht="15">
      <c r="A285" s="189"/>
      <c r="B285" s="189"/>
      <c r="C285" s="189"/>
      <c r="D285" s="189"/>
      <c r="E285" s="189"/>
      <c r="F285" s="189"/>
      <c r="G285" s="189"/>
      <c r="H285" s="189"/>
      <c r="I285" s="189"/>
      <c r="J285" s="189"/>
      <c r="K285" s="189"/>
      <c r="L285" s="189"/>
      <c r="M285" s="189"/>
      <c r="N285" s="189"/>
      <c r="O285" s="189"/>
      <c r="P285" s="189"/>
      <c r="Q285" s="189"/>
      <c r="R285" s="189"/>
      <c r="S285" s="189"/>
      <c r="T285" s="189"/>
      <c r="U285" s="189"/>
      <c r="V285" s="189"/>
      <c r="W285" s="189"/>
      <c r="X285" s="189"/>
      <c r="Y285" s="189"/>
      <c r="Z285" s="189"/>
    </row>
    <row r="286" spans="1:26" ht="15">
      <c r="A286" s="189"/>
      <c r="B286" s="189"/>
      <c r="C286" s="189"/>
      <c r="D286" s="189"/>
      <c r="E286" s="189"/>
      <c r="F286" s="189"/>
      <c r="G286" s="189"/>
      <c r="H286" s="189"/>
      <c r="I286" s="189"/>
      <c r="J286" s="189"/>
      <c r="K286" s="189"/>
      <c r="L286" s="189"/>
      <c r="M286" s="189"/>
      <c r="N286" s="189"/>
      <c r="O286" s="189"/>
      <c r="P286" s="189"/>
      <c r="Q286" s="189"/>
      <c r="R286" s="189"/>
      <c r="S286" s="189"/>
      <c r="T286" s="189"/>
      <c r="U286" s="189"/>
      <c r="V286" s="189"/>
      <c r="W286" s="189"/>
      <c r="X286" s="189"/>
      <c r="Y286" s="189"/>
      <c r="Z286" s="189"/>
    </row>
    <row r="287" spans="1:26" ht="15">
      <c r="A287" s="189"/>
      <c r="B287" s="189"/>
      <c r="C287" s="189"/>
      <c r="D287" s="189"/>
      <c r="E287" s="189"/>
      <c r="F287" s="189"/>
      <c r="G287" s="189"/>
      <c r="H287" s="189"/>
      <c r="I287" s="189"/>
      <c r="J287" s="189"/>
      <c r="K287" s="189"/>
      <c r="L287" s="189"/>
      <c r="M287" s="189"/>
      <c r="N287" s="189"/>
      <c r="O287" s="189"/>
      <c r="P287" s="189"/>
      <c r="Q287" s="189"/>
      <c r="R287" s="189"/>
      <c r="S287" s="189"/>
      <c r="T287" s="189"/>
      <c r="U287" s="189"/>
      <c r="V287" s="189"/>
      <c r="W287" s="189"/>
      <c r="X287" s="189"/>
      <c r="Y287" s="189"/>
      <c r="Z287" s="189"/>
    </row>
    <row r="288" spans="1:26" ht="15">
      <c r="A288" s="189"/>
      <c r="B288" s="189"/>
      <c r="C288" s="189"/>
      <c r="D288" s="189"/>
      <c r="E288" s="189"/>
      <c r="F288" s="189"/>
      <c r="G288" s="189"/>
      <c r="H288" s="189"/>
      <c r="I288" s="189"/>
      <c r="J288" s="189"/>
      <c r="K288" s="189"/>
      <c r="L288" s="189"/>
      <c r="M288" s="189"/>
      <c r="N288" s="189"/>
      <c r="O288" s="189"/>
      <c r="P288" s="189"/>
      <c r="Q288" s="189"/>
      <c r="R288" s="189"/>
      <c r="S288" s="189"/>
      <c r="T288" s="189"/>
      <c r="U288" s="189"/>
      <c r="V288" s="189"/>
      <c r="W288" s="189"/>
      <c r="X288" s="189"/>
      <c r="Y288" s="189"/>
      <c r="Z288" s="189"/>
    </row>
    <row r="289" spans="1:26" ht="15">
      <c r="A289" s="189"/>
      <c r="B289" s="189"/>
      <c r="C289" s="189"/>
      <c r="D289" s="189"/>
      <c r="E289" s="189"/>
      <c r="F289" s="189"/>
      <c r="G289" s="189"/>
      <c r="H289" s="189"/>
      <c r="I289" s="189"/>
      <c r="J289" s="189"/>
      <c r="K289" s="189"/>
      <c r="L289" s="189"/>
      <c r="M289" s="189"/>
      <c r="N289" s="189"/>
      <c r="O289" s="189"/>
      <c r="P289" s="189"/>
      <c r="Q289" s="189"/>
      <c r="R289" s="189"/>
      <c r="S289" s="189"/>
      <c r="T289" s="189"/>
      <c r="U289" s="189"/>
      <c r="V289" s="189"/>
      <c r="W289" s="189"/>
      <c r="X289" s="189"/>
      <c r="Y289" s="189"/>
      <c r="Z289" s="189"/>
    </row>
    <row r="290" spans="1:26" ht="15">
      <c r="A290" s="189"/>
      <c r="B290" s="189"/>
      <c r="C290" s="189"/>
      <c r="D290" s="189"/>
      <c r="E290" s="189"/>
      <c r="F290" s="189"/>
      <c r="G290" s="189"/>
      <c r="H290" s="189"/>
      <c r="I290" s="189"/>
      <c r="J290" s="189"/>
      <c r="K290" s="189"/>
      <c r="L290" s="189"/>
      <c r="M290" s="189"/>
      <c r="N290" s="189"/>
      <c r="O290" s="189"/>
      <c r="P290" s="189"/>
      <c r="Q290" s="189"/>
      <c r="R290" s="189"/>
      <c r="S290" s="189"/>
      <c r="T290" s="189"/>
      <c r="U290" s="189"/>
      <c r="V290" s="189"/>
      <c r="W290" s="189"/>
      <c r="X290" s="189"/>
      <c r="Y290" s="189"/>
      <c r="Z290" s="189"/>
    </row>
    <row r="291" spans="1:26" ht="15">
      <c r="A291" s="189"/>
      <c r="B291" s="189"/>
      <c r="C291" s="189"/>
      <c r="D291" s="189"/>
      <c r="E291" s="189"/>
      <c r="F291" s="189"/>
      <c r="G291" s="189"/>
      <c r="H291" s="189"/>
      <c r="I291" s="189"/>
      <c r="J291" s="189"/>
      <c r="K291" s="189"/>
      <c r="L291" s="189"/>
      <c r="M291" s="189"/>
      <c r="N291" s="189"/>
      <c r="O291" s="189"/>
      <c r="P291" s="189"/>
      <c r="Q291" s="189"/>
      <c r="R291" s="189"/>
      <c r="S291" s="189"/>
      <c r="T291" s="189"/>
      <c r="U291" s="189"/>
      <c r="V291" s="189"/>
      <c r="W291" s="189"/>
      <c r="X291" s="189"/>
      <c r="Y291" s="189"/>
      <c r="Z291" s="189"/>
    </row>
    <row r="292" spans="1:26" ht="15">
      <c r="A292" s="189"/>
      <c r="B292" s="189"/>
      <c r="C292" s="189"/>
      <c r="D292" s="189"/>
      <c r="E292" s="189"/>
      <c r="F292" s="189"/>
      <c r="G292" s="189"/>
      <c r="H292" s="189"/>
      <c r="I292" s="189"/>
      <c r="J292" s="189"/>
      <c r="K292" s="189"/>
      <c r="L292" s="189"/>
      <c r="M292" s="189"/>
      <c r="N292" s="189"/>
      <c r="O292" s="189"/>
      <c r="P292" s="189"/>
      <c r="Q292" s="189"/>
      <c r="R292" s="189"/>
      <c r="S292" s="189"/>
      <c r="T292" s="189"/>
      <c r="U292" s="189"/>
      <c r="V292" s="189"/>
      <c r="W292" s="189"/>
      <c r="X292" s="189"/>
      <c r="Y292" s="189"/>
      <c r="Z292" s="189"/>
    </row>
    <row r="293" spans="1:26" ht="15">
      <c r="A293" s="189"/>
      <c r="B293" s="189"/>
      <c r="C293" s="189"/>
      <c r="D293" s="189"/>
      <c r="E293" s="189"/>
      <c r="F293" s="189"/>
      <c r="G293" s="189"/>
      <c r="H293" s="189"/>
      <c r="I293" s="189"/>
      <c r="J293" s="189"/>
      <c r="K293" s="189"/>
      <c r="L293" s="189"/>
      <c r="M293" s="189"/>
      <c r="N293" s="189"/>
      <c r="O293" s="189"/>
      <c r="P293" s="189"/>
      <c r="Q293" s="189"/>
      <c r="R293" s="189"/>
      <c r="S293" s="189"/>
      <c r="T293" s="189"/>
      <c r="U293" s="189"/>
      <c r="V293" s="189"/>
      <c r="W293" s="189"/>
      <c r="X293" s="189"/>
      <c r="Y293" s="189"/>
      <c r="Z293" s="189"/>
    </row>
    <row r="294" spans="1:26" ht="15">
      <c r="A294" s="189"/>
      <c r="B294" s="189"/>
      <c r="C294" s="189"/>
      <c r="D294" s="189"/>
      <c r="E294" s="189"/>
      <c r="F294" s="189"/>
      <c r="G294" s="189"/>
      <c r="H294" s="189"/>
      <c r="I294" s="189"/>
      <c r="J294" s="189"/>
      <c r="K294" s="189"/>
      <c r="L294" s="189"/>
      <c r="M294" s="189"/>
      <c r="N294" s="189"/>
      <c r="O294" s="189"/>
      <c r="P294" s="189"/>
      <c r="Q294" s="189"/>
      <c r="R294" s="189"/>
      <c r="S294" s="189"/>
      <c r="T294" s="189"/>
      <c r="U294" s="189"/>
      <c r="V294" s="189"/>
      <c r="W294" s="189"/>
      <c r="X294" s="189"/>
      <c r="Y294" s="189"/>
      <c r="Z294" s="189"/>
    </row>
    <row r="295" spans="1:26" ht="15">
      <c r="A295" s="189"/>
      <c r="B295" s="189"/>
      <c r="C295" s="189"/>
      <c r="D295" s="189"/>
      <c r="E295" s="189"/>
      <c r="F295" s="189"/>
      <c r="G295" s="189"/>
      <c r="H295" s="189"/>
      <c r="I295" s="189"/>
      <c r="J295" s="189"/>
      <c r="K295" s="189"/>
      <c r="L295" s="189"/>
      <c r="M295" s="189"/>
      <c r="N295" s="189"/>
      <c r="O295" s="189"/>
      <c r="P295" s="189"/>
      <c r="Q295" s="189"/>
      <c r="R295" s="189"/>
      <c r="S295" s="189"/>
      <c r="T295" s="189"/>
      <c r="U295" s="189"/>
      <c r="V295" s="189"/>
      <c r="W295" s="189"/>
      <c r="X295" s="189"/>
      <c r="Y295" s="189"/>
      <c r="Z295" s="189"/>
    </row>
    <row r="296" spans="1:26" ht="15">
      <c r="A296" s="189"/>
      <c r="B296" s="189"/>
      <c r="C296" s="189"/>
      <c r="D296" s="189"/>
      <c r="E296" s="189"/>
      <c r="F296" s="189"/>
      <c r="G296" s="189"/>
      <c r="H296" s="189"/>
      <c r="I296" s="189"/>
      <c r="J296" s="189"/>
      <c r="K296" s="189"/>
      <c r="L296" s="189"/>
      <c r="M296" s="189"/>
      <c r="N296" s="189"/>
      <c r="O296" s="189"/>
      <c r="P296" s="189"/>
      <c r="Q296" s="189"/>
      <c r="R296" s="189"/>
      <c r="S296" s="189"/>
      <c r="T296" s="189"/>
      <c r="U296" s="189"/>
      <c r="V296" s="189"/>
      <c r="W296" s="189"/>
      <c r="X296" s="189"/>
      <c r="Y296" s="189"/>
      <c r="Z296" s="189"/>
    </row>
    <row r="297" spans="1:26" ht="15">
      <c r="A297" s="189"/>
      <c r="B297" s="189"/>
      <c r="C297" s="189"/>
      <c r="D297" s="189"/>
      <c r="E297" s="189"/>
      <c r="F297" s="189"/>
      <c r="G297" s="189"/>
      <c r="H297" s="189"/>
      <c r="I297" s="189"/>
      <c r="J297" s="189"/>
      <c r="K297" s="189"/>
      <c r="L297" s="189"/>
      <c r="M297" s="189"/>
      <c r="N297" s="189"/>
      <c r="O297" s="189"/>
      <c r="P297" s="189"/>
      <c r="Q297" s="189"/>
      <c r="R297" s="189"/>
      <c r="S297" s="189"/>
      <c r="T297" s="189"/>
      <c r="U297" s="189"/>
      <c r="V297" s="189"/>
      <c r="W297" s="189"/>
      <c r="X297" s="189"/>
      <c r="Y297" s="189"/>
      <c r="Z297" s="189"/>
    </row>
    <row r="298" spans="1:26" ht="15">
      <c r="A298" s="189"/>
      <c r="B298" s="189"/>
      <c r="C298" s="189"/>
      <c r="D298" s="189"/>
      <c r="E298" s="189"/>
      <c r="F298" s="189"/>
      <c r="G298" s="189"/>
      <c r="H298" s="189"/>
      <c r="I298" s="189"/>
      <c r="J298" s="189"/>
      <c r="K298" s="189"/>
      <c r="L298" s="189"/>
      <c r="M298" s="189"/>
      <c r="N298" s="189"/>
      <c r="O298" s="189"/>
      <c r="P298" s="189"/>
      <c r="Q298" s="189"/>
      <c r="R298" s="189"/>
      <c r="S298" s="189"/>
      <c r="T298" s="189"/>
      <c r="U298" s="189"/>
      <c r="V298" s="189"/>
      <c r="W298" s="189"/>
      <c r="X298" s="189"/>
      <c r="Y298" s="189"/>
      <c r="Z298" s="189"/>
    </row>
    <row r="299" spans="1:26" ht="15">
      <c r="A299" s="189"/>
      <c r="B299" s="189"/>
      <c r="C299" s="189"/>
      <c r="D299" s="189"/>
      <c r="E299" s="189"/>
      <c r="F299" s="189"/>
      <c r="G299" s="189"/>
      <c r="H299" s="189"/>
      <c r="I299" s="189"/>
      <c r="J299" s="189"/>
      <c r="K299" s="189"/>
      <c r="L299" s="189"/>
      <c r="M299" s="189"/>
      <c r="N299" s="189"/>
      <c r="O299" s="189"/>
      <c r="P299" s="189"/>
      <c r="Q299" s="189"/>
      <c r="R299" s="189"/>
      <c r="S299" s="189"/>
      <c r="T299" s="189"/>
      <c r="U299" s="189"/>
      <c r="V299" s="189"/>
      <c r="W299" s="189"/>
      <c r="X299" s="189"/>
      <c r="Y299" s="189"/>
      <c r="Z299" s="189"/>
    </row>
    <row r="300" spans="1:26" ht="15">
      <c r="A300" s="189"/>
      <c r="B300" s="189"/>
      <c r="C300" s="189"/>
      <c r="D300" s="189"/>
      <c r="E300" s="189"/>
      <c r="F300" s="189"/>
      <c r="G300" s="189"/>
      <c r="H300" s="189"/>
      <c r="I300" s="189"/>
      <c r="J300" s="189"/>
      <c r="K300" s="189"/>
      <c r="L300" s="189"/>
      <c r="M300" s="189"/>
      <c r="N300" s="189"/>
      <c r="O300" s="189"/>
      <c r="P300" s="189"/>
      <c r="Q300" s="189"/>
      <c r="R300" s="189"/>
      <c r="S300" s="189"/>
      <c r="T300" s="189"/>
      <c r="U300" s="189"/>
      <c r="V300" s="189"/>
      <c r="W300" s="189"/>
      <c r="X300" s="189"/>
      <c r="Y300" s="189"/>
      <c r="Z300" s="189"/>
    </row>
    <row r="301" spans="1:26" ht="15">
      <c r="A301" s="189"/>
      <c r="B301" s="189"/>
      <c r="C301" s="189"/>
      <c r="D301" s="189"/>
      <c r="E301" s="189"/>
      <c r="F301" s="189"/>
      <c r="G301" s="189"/>
      <c r="H301" s="189"/>
      <c r="I301" s="189"/>
      <c r="J301" s="189"/>
      <c r="K301" s="189"/>
      <c r="L301" s="189"/>
      <c r="M301" s="189"/>
      <c r="N301" s="189"/>
      <c r="O301" s="189"/>
      <c r="P301" s="189"/>
      <c r="Q301" s="189"/>
      <c r="R301" s="189"/>
      <c r="S301" s="189"/>
      <c r="T301" s="189"/>
      <c r="U301" s="189"/>
      <c r="V301" s="189"/>
      <c r="W301" s="189"/>
      <c r="X301" s="189"/>
      <c r="Y301" s="189"/>
      <c r="Z301" s="189"/>
    </row>
    <row r="302" spans="1:26" ht="15">
      <c r="A302" s="189"/>
      <c r="B302" s="189"/>
      <c r="C302" s="189"/>
      <c r="D302" s="189"/>
      <c r="E302" s="189"/>
      <c r="F302" s="189"/>
      <c r="G302" s="189"/>
      <c r="H302" s="189"/>
      <c r="I302" s="189"/>
      <c r="J302" s="189"/>
      <c r="K302" s="189"/>
      <c r="L302" s="189"/>
      <c r="M302" s="189"/>
      <c r="N302" s="189"/>
      <c r="O302" s="189"/>
      <c r="P302" s="189"/>
      <c r="Q302" s="189"/>
      <c r="R302" s="189"/>
      <c r="S302" s="189"/>
      <c r="T302" s="189"/>
      <c r="U302" s="189"/>
      <c r="V302" s="189"/>
      <c r="W302" s="189"/>
      <c r="X302" s="189"/>
      <c r="Y302" s="189"/>
      <c r="Z302" s="189"/>
    </row>
    <row r="303" spans="1:26" ht="15">
      <c r="A303" s="189"/>
      <c r="B303" s="189"/>
      <c r="C303" s="189"/>
      <c r="D303" s="189"/>
      <c r="E303" s="189"/>
      <c r="F303" s="189"/>
      <c r="G303" s="189"/>
      <c r="H303" s="189"/>
      <c r="I303" s="189"/>
      <c r="J303" s="189"/>
      <c r="K303" s="189"/>
      <c r="L303" s="189"/>
      <c r="M303" s="189"/>
      <c r="N303" s="189"/>
      <c r="O303" s="189"/>
      <c r="P303" s="189"/>
      <c r="Q303" s="189"/>
      <c r="R303" s="189"/>
      <c r="S303" s="189"/>
      <c r="T303" s="189"/>
      <c r="U303" s="189"/>
      <c r="V303" s="189"/>
      <c r="W303" s="189"/>
      <c r="X303" s="189"/>
      <c r="Y303" s="189"/>
      <c r="Z303" s="189"/>
    </row>
    <row r="304" spans="1:26" ht="15">
      <c r="A304" s="189"/>
      <c r="B304" s="189"/>
      <c r="C304" s="189"/>
      <c r="D304" s="189"/>
      <c r="E304" s="189"/>
      <c r="F304" s="189"/>
      <c r="G304" s="189"/>
      <c r="H304" s="189"/>
      <c r="I304" s="189"/>
      <c r="J304" s="189"/>
      <c r="K304" s="189"/>
      <c r="L304" s="189"/>
      <c r="M304" s="189"/>
      <c r="N304" s="189"/>
      <c r="O304" s="189"/>
      <c r="P304" s="189"/>
      <c r="Q304" s="189"/>
      <c r="R304" s="189"/>
      <c r="S304" s="189"/>
      <c r="T304" s="189"/>
      <c r="U304" s="189"/>
      <c r="V304" s="189"/>
      <c r="W304" s="189"/>
      <c r="X304" s="189"/>
      <c r="Y304" s="189"/>
      <c r="Z304" s="189"/>
    </row>
    <row r="305" spans="1:26" ht="15">
      <c r="A305" s="189"/>
      <c r="B305" s="189"/>
      <c r="C305" s="189"/>
      <c r="D305" s="189"/>
      <c r="E305" s="189"/>
      <c r="F305" s="189"/>
      <c r="G305" s="189"/>
      <c r="H305" s="189"/>
      <c r="I305" s="189"/>
      <c r="J305" s="189"/>
      <c r="K305" s="189"/>
      <c r="L305" s="189"/>
      <c r="M305" s="189"/>
      <c r="N305" s="189"/>
      <c r="O305" s="189"/>
      <c r="P305" s="189"/>
      <c r="Q305" s="189"/>
      <c r="R305" s="189"/>
      <c r="S305" s="189"/>
      <c r="T305" s="189"/>
      <c r="U305" s="189"/>
      <c r="V305" s="189"/>
      <c r="W305" s="189"/>
      <c r="X305" s="189"/>
      <c r="Y305" s="189"/>
      <c r="Z305" s="189"/>
    </row>
    <row r="306" spans="1:26" ht="15">
      <c r="A306" s="189"/>
      <c r="B306" s="189"/>
      <c r="C306" s="189"/>
      <c r="D306" s="189"/>
      <c r="E306" s="189"/>
      <c r="F306" s="189"/>
      <c r="G306" s="189"/>
      <c r="H306" s="189"/>
      <c r="I306" s="189"/>
      <c r="J306" s="189"/>
      <c r="K306" s="189"/>
      <c r="L306" s="189"/>
      <c r="M306" s="189"/>
      <c r="N306" s="189"/>
      <c r="O306" s="189"/>
      <c r="P306" s="189"/>
      <c r="Q306" s="189"/>
      <c r="R306" s="189"/>
      <c r="S306" s="189"/>
      <c r="T306" s="189"/>
      <c r="U306" s="189"/>
      <c r="V306" s="189"/>
      <c r="W306" s="189"/>
      <c r="X306" s="189"/>
      <c r="Y306" s="189"/>
      <c r="Z306" s="189"/>
    </row>
    <row r="307" spans="1:26" ht="15">
      <c r="A307" s="189"/>
      <c r="B307" s="189"/>
      <c r="C307" s="189"/>
      <c r="D307" s="189"/>
      <c r="E307" s="189"/>
      <c r="F307" s="189"/>
      <c r="G307" s="189"/>
      <c r="H307" s="189"/>
      <c r="I307" s="189"/>
      <c r="J307" s="189"/>
      <c r="K307" s="189"/>
      <c r="L307" s="189"/>
      <c r="M307" s="189"/>
      <c r="N307" s="189"/>
      <c r="O307" s="189"/>
      <c r="P307" s="189"/>
      <c r="Q307" s="189"/>
      <c r="R307" s="189"/>
      <c r="S307" s="189"/>
      <c r="T307" s="189"/>
      <c r="U307" s="189"/>
      <c r="V307" s="189"/>
      <c r="W307" s="189"/>
      <c r="X307" s="189"/>
      <c r="Y307" s="189"/>
      <c r="Z307" s="189"/>
    </row>
    <row r="308" spans="1:26" ht="15">
      <c r="A308" s="189"/>
      <c r="B308" s="189"/>
      <c r="C308" s="189"/>
      <c r="D308" s="189"/>
      <c r="E308" s="189"/>
      <c r="F308" s="189"/>
      <c r="G308" s="189"/>
      <c r="H308" s="189"/>
      <c r="I308" s="189"/>
      <c r="J308" s="189"/>
      <c r="K308" s="189"/>
      <c r="L308" s="189"/>
      <c r="M308" s="189"/>
      <c r="N308" s="189"/>
      <c r="O308" s="189"/>
      <c r="P308" s="189"/>
      <c r="Q308" s="189"/>
      <c r="R308" s="189"/>
      <c r="S308" s="189"/>
      <c r="T308" s="189"/>
      <c r="U308" s="189"/>
      <c r="V308" s="189"/>
      <c r="W308" s="189"/>
      <c r="X308" s="189"/>
      <c r="Y308" s="189"/>
      <c r="Z308" s="189"/>
    </row>
    <row r="309" spans="1:26" ht="15">
      <c r="A309" s="189"/>
      <c r="B309" s="189"/>
      <c r="C309" s="189"/>
      <c r="D309" s="189"/>
      <c r="E309" s="189"/>
      <c r="F309" s="189"/>
      <c r="G309" s="189"/>
      <c r="H309" s="189"/>
      <c r="I309" s="189"/>
      <c r="J309" s="189"/>
      <c r="K309" s="189"/>
      <c r="L309" s="189"/>
      <c r="M309" s="189"/>
      <c r="N309" s="189"/>
      <c r="O309" s="189"/>
      <c r="P309" s="189"/>
      <c r="Q309" s="189"/>
      <c r="R309" s="189"/>
      <c r="S309" s="189"/>
      <c r="T309" s="189"/>
      <c r="U309" s="189"/>
      <c r="V309" s="189"/>
      <c r="W309" s="189"/>
      <c r="X309" s="189"/>
      <c r="Y309" s="189"/>
      <c r="Z309" s="189"/>
    </row>
    <row r="310" spans="1:26" ht="15">
      <c r="A310" s="189"/>
      <c r="B310" s="189"/>
      <c r="C310" s="189"/>
      <c r="D310" s="189"/>
      <c r="E310" s="189"/>
      <c r="F310" s="189"/>
      <c r="G310" s="189"/>
      <c r="H310" s="189"/>
      <c r="I310" s="189"/>
      <c r="J310" s="189"/>
      <c r="K310" s="189"/>
      <c r="L310" s="189"/>
      <c r="M310" s="189"/>
      <c r="N310" s="189"/>
      <c r="O310" s="189"/>
      <c r="P310" s="189"/>
      <c r="Q310" s="189"/>
      <c r="R310" s="189"/>
      <c r="S310" s="189"/>
      <c r="T310" s="189"/>
      <c r="U310" s="189"/>
      <c r="V310" s="189"/>
      <c r="W310" s="189"/>
      <c r="X310" s="189"/>
      <c r="Y310" s="189"/>
      <c r="Z310" s="189"/>
    </row>
    <row r="311" spans="1:26" ht="15">
      <c r="A311" s="189"/>
      <c r="B311" s="189"/>
      <c r="C311" s="189"/>
      <c r="D311" s="189"/>
      <c r="E311" s="189"/>
      <c r="F311" s="189"/>
      <c r="G311" s="189"/>
      <c r="H311" s="189"/>
      <c r="I311" s="189"/>
      <c r="J311" s="189"/>
      <c r="K311" s="189"/>
      <c r="L311" s="189"/>
      <c r="M311" s="189"/>
      <c r="N311" s="189"/>
      <c r="O311" s="189"/>
      <c r="P311" s="189"/>
      <c r="Q311" s="189"/>
      <c r="R311" s="189"/>
      <c r="S311" s="189"/>
      <c r="T311" s="189"/>
      <c r="U311" s="189"/>
      <c r="V311" s="189"/>
      <c r="W311" s="189"/>
      <c r="X311" s="189"/>
      <c r="Y311" s="189"/>
      <c r="Z311" s="189"/>
    </row>
    <row r="312" spans="1:26" ht="15">
      <c r="A312" s="189"/>
      <c r="B312" s="189"/>
      <c r="C312" s="189"/>
      <c r="D312" s="189"/>
      <c r="E312" s="189"/>
      <c r="F312" s="189"/>
      <c r="G312" s="189"/>
      <c r="H312" s="189"/>
      <c r="I312" s="189"/>
      <c r="J312" s="189"/>
      <c r="K312" s="189"/>
      <c r="L312" s="189"/>
      <c r="M312" s="189"/>
      <c r="N312" s="189"/>
      <c r="O312" s="189"/>
      <c r="P312" s="189"/>
      <c r="Q312" s="189"/>
      <c r="R312" s="189"/>
      <c r="S312" s="189"/>
      <c r="T312" s="189"/>
      <c r="U312" s="189"/>
      <c r="V312" s="189"/>
      <c r="W312" s="189"/>
      <c r="X312" s="189"/>
      <c r="Y312" s="189"/>
      <c r="Z312" s="189"/>
    </row>
    <row r="313" spans="1:26" ht="15">
      <c r="A313" s="189"/>
      <c r="B313" s="189"/>
      <c r="C313" s="189"/>
      <c r="D313" s="189"/>
      <c r="E313" s="189"/>
      <c r="F313" s="189"/>
      <c r="G313" s="189"/>
      <c r="H313" s="189"/>
      <c r="I313" s="189"/>
      <c r="J313" s="189"/>
      <c r="K313" s="189"/>
      <c r="L313" s="189"/>
      <c r="M313" s="189"/>
      <c r="N313" s="189"/>
      <c r="O313" s="189"/>
      <c r="P313" s="189"/>
      <c r="Q313" s="189"/>
      <c r="R313" s="189"/>
      <c r="S313" s="189"/>
      <c r="T313" s="189"/>
      <c r="U313" s="189"/>
      <c r="V313" s="189"/>
      <c r="W313" s="189"/>
      <c r="X313" s="189"/>
      <c r="Y313" s="189"/>
      <c r="Z313" s="189"/>
    </row>
    <row r="314" spans="1:26" ht="15">
      <c r="A314" s="189"/>
      <c r="B314" s="189"/>
      <c r="C314" s="189"/>
      <c r="D314" s="189"/>
      <c r="E314" s="189"/>
      <c r="F314" s="189"/>
      <c r="G314" s="189"/>
      <c r="H314" s="189"/>
      <c r="I314" s="189"/>
      <c r="J314" s="189"/>
      <c r="K314" s="189"/>
      <c r="L314" s="189"/>
      <c r="M314" s="189"/>
      <c r="N314" s="189"/>
      <c r="O314" s="189"/>
      <c r="P314" s="189"/>
      <c r="Q314" s="189"/>
      <c r="R314" s="189"/>
      <c r="S314" s="189"/>
      <c r="T314" s="189"/>
      <c r="U314" s="189"/>
      <c r="V314" s="189"/>
      <c r="W314" s="189"/>
      <c r="X314" s="189"/>
      <c r="Y314" s="189"/>
      <c r="Z314" s="189"/>
    </row>
    <row r="315" spans="1:26" ht="15">
      <c r="A315" s="189"/>
      <c r="B315" s="189"/>
      <c r="C315" s="189"/>
      <c r="D315" s="189"/>
      <c r="E315" s="189"/>
      <c r="F315" s="189"/>
      <c r="G315" s="189"/>
      <c r="H315" s="189"/>
      <c r="I315" s="189"/>
      <c r="J315" s="189"/>
      <c r="K315" s="189"/>
      <c r="L315" s="189"/>
      <c r="M315" s="189"/>
      <c r="N315" s="189"/>
      <c r="O315" s="189"/>
      <c r="P315" s="189"/>
      <c r="Q315" s="189"/>
      <c r="R315" s="189"/>
      <c r="S315" s="189"/>
      <c r="T315" s="189"/>
      <c r="U315" s="189"/>
      <c r="V315" s="189"/>
      <c r="W315" s="189"/>
      <c r="X315" s="189"/>
      <c r="Y315" s="189"/>
      <c r="Z315" s="189"/>
    </row>
    <row r="316" spans="1:26" ht="15">
      <c r="A316" s="189"/>
      <c r="B316" s="189"/>
      <c r="C316" s="189"/>
      <c r="D316" s="189"/>
      <c r="E316" s="189"/>
      <c r="F316" s="189"/>
      <c r="G316" s="189"/>
      <c r="H316" s="189"/>
      <c r="I316" s="189"/>
      <c r="J316" s="189"/>
      <c r="K316" s="189"/>
      <c r="L316" s="189"/>
      <c r="M316" s="189"/>
      <c r="N316" s="189"/>
      <c r="O316" s="189"/>
      <c r="P316" s="189"/>
      <c r="Q316" s="189"/>
      <c r="R316" s="189"/>
      <c r="S316" s="189"/>
      <c r="T316" s="189"/>
      <c r="U316" s="189"/>
      <c r="V316" s="189"/>
      <c r="W316" s="189"/>
      <c r="X316" s="189"/>
      <c r="Y316" s="189"/>
      <c r="Z316" s="189"/>
    </row>
    <row r="317" spans="1:26" ht="15">
      <c r="A317" s="189"/>
      <c r="B317" s="189"/>
      <c r="C317" s="189"/>
      <c r="D317" s="189"/>
      <c r="E317" s="189"/>
      <c r="F317" s="189"/>
      <c r="G317" s="189"/>
      <c r="H317" s="189"/>
      <c r="I317" s="189"/>
      <c r="J317" s="189"/>
      <c r="K317" s="189"/>
      <c r="L317" s="189"/>
      <c r="M317" s="189"/>
      <c r="N317" s="189"/>
      <c r="O317" s="189"/>
      <c r="P317" s="189"/>
      <c r="Q317" s="189"/>
      <c r="R317" s="189"/>
      <c r="S317" s="189"/>
      <c r="T317" s="189"/>
      <c r="U317" s="189"/>
      <c r="V317" s="189"/>
      <c r="W317" s="189"/>
      <c r="X317" s="189"/>
      <c r="Y317" s="189"/>
      <c r="Z317" s="189"/>
    </row>
    <row r="318" spans="1:26" ht="15">
      <c r="A318" s="189"/>
      <c r="B318" s="189"/>
      <c r="C318" s="189"/>
      <c r="D318" s="189"/>
      <c r="E318" s="189"/>
      <c r="F318" s="189"/>
      <c r="G318" s="189"/>
      <c r="H318" s="189"/>
      <c r="I318" s="189"/>
      <c r="J318" s="189"/>
      <c r="K318" s="189"/>
      <c r="L318" s="189"/>
      <c r="M318" s="189"/>
      <c r="N318" s="189"/>
      <c r="O318" s="189"/>
      <c r="P318" s="189"/>
      <c r="Q318" s="189"/>
      <c r="R318" s="189"/>
      <c r="S318" s="189"/>
      <c r="T318" s="189"/>
      <c r="U318" s="189"/>
      <c r="V318" s="189"/>
      <c r="W318" s="189"/>
      <c r="X318" s="189"/>
      <c r="Y318" s="189"/>
      <c r="Z318" s="189"/>
    </row>
    <row r="319" spans="1:26" ht="15">
      <c r="A319" s="189"/>
      <c r="B319" s="189"/>
      <c r="C319" s="189"/>
      <c r="D319" s="189"/>
      <c r="E319" s="189"/>
      <c r="F319" s="189"/>
      <c r="G319" s="189"/>
      <c r="H319" s="189"/>
      <c r="I319" s="189"/>
      <c r="J319" s="189"/>
      <c r="K319" s="189"/>
      <c r="L319" s="189"/>
      <c r="M319" s="189"/>
      <c r="N319" s="189"/>
      <c r="O319" s="189"/>
      <c r="P319" s="189"/>
      <c r="Q319" s="189"/>
      <c r="R319" s="189"/>
      <c r="S319" s="189"/>
      <c r="T319" s="189"/>
      <c r="U319" s="189"/>
      <c r="V319" s="189"/>
      <c r="W319" s="189"/>
      <c r="X319" s="189"/>
      <c r="Y319" s="189"/>
      <c r="Z319" s="189"/>
    </row>
    <row r="320" spans="1:26" ht="15">
      <c r="A320" s="189"/>
      <c r="B320" s="189"/>
      <c r="C320" s="189"/>
      <c r="D320" s="189"/>
      <c r="E320" s="189"/>
      <c r="F320" s="189"/>
      <c r="G320" s="189"/>
      <c r="H320" s="189"/>
      <c r="I320" s="189"/>
      <c r="J320" s="189"/>
      <c r="K320" s="189"/>
      <c r="L320" s="189"/>
      <c r="M320" s="189"/>
      <c r="N320" s="189"/>
      <c r="O320" s="189"/>
      <c r="P320" s="189"/>
      <c r="Q320" s="189"/>
      <c r="R320" s="189"/>
      <c r="S320" s="189"/>
      <c r="T320" s="189"/>
      <c r="U320" s="189"/>
      <c r="V320" s="189"/>
      <c r="W320" s="189"/>
      <c r="X320" s="189"/>
      <c r="Y320" s="189"/>
      <c r="Z320" s="189"/>
    </row>
    <row r="321" spans="1:26" ht="15">
      <c r="A321" s="189"/>
      <c r="B321" s="189"/>
      <c r="C321" s="189"/>
      <c r="D321" s="189"/>
      <c r="E321" s="189"/>
      <c r="F321" s="189"/>
      <c r="G321" s="189"/>
      <c r="H321" s="189"/>
      <c r="I321" s="189"/>
      <c r="J321" s="189"/>
      <c r="K321" s="189"/>
      <c r="L321" s="189"/>
      <c r="M321" s="189"/>
      <c r="N321" s="189"/>
      <c r="O321" s="189"/>
      <c r="P321" s="189"/>
      <c r="Q321" s="189"/>
      <c r="R321" s="189"/>
      <c r="S321" s="189"/>
      <c r="T321" s="189"/>
      <c r="U321" s="189"/>
      <c r="V321" s="189"/>
      <c r="W321" s="189"/>
      <c r="X321" s="189"/>
      <c r="Y321" s="189"/>
      <c r="Z321" s="189"/>
    </row>
    <row r="322" spans="1:26" ht="15">
      <c r="A322" s="189"/>
      <c r="B322" s="189"/>
      <c r="C322" s="189"/>
      <c r="D322" s="189"/>
      <c r="E322" s="189"/>
      <c r="F322" s="189"/>
      <c r="G322" s="189"/>
      <c r="H322" s="189"/>
      <c r="I322" s="189"/>
      <c r="J322" s="189"/>
      <c r="K322" s="189"/>
      <c r="L322" s="189"/>
      <c r="M322" s="189"/>
      <c r="N322" s="189"/>
      <c r="O322" s="189"/>
      <c r="P322" s="189"/>
      <c r="Q322" s="189"/>
      <c r="R322" s="189"/>
      <c r="S322" s="189"/>
      <c r="T322" s="189"/>
      <c r="U322" s="189"/>
      <c r="V322" s="189"/>
      <c r="W322" s="189"/>
      <c r="X322" s="189"/>
      <c r="Y322" s="189"/>
      <c r="Z322" s="189"/>
    </row>
    <row r="323" spans="1:26" ht="15">
      <c r="A323" s="189"/>
      <c r="B323" s="189"/>
      <c r="C323" s="189"/>
      <c r="D323" s="189"/>
      <c r="E323" s="189"/>
      <c r="F323" s="189"/>
      <c r="G323" s="189"/>
      <c r="H323" s="189"/>
      <c r="I323" s="189"/>
      <c r="J323" s="189"/>
      <c r="K323" s="189"/>
      <c r="L323" s="189"/>
      <c r="M323" s="189"/>
      <c r="N323" s="189"/>
      <c r="O323" s="189"/>
      <c r="P323" s="189"/>
      <c r="Q323" s="189"/>
      <c r="R323" s="189"/>
      <c r="S323" s="189"/>
      <c r="T323" s="189"/>
      <c r="U323" s="189"/>
      <c r="V323" s="189"/>
      <c r="W323" s="189"/>
      <c r="X323" s="189"/>
      <c r="Y323" s="189"/>
      <c r="Z323" s="189"/>
    </row>
    <row r="324" spans="1:26" ht="15">
      <c r="A324" s="189"/>
      <c r="B324" s="189"/>
      <c r="C324" s="189"/>
      <c r="D324" s="189"/>
      <c r="E324" s="189"/>
      <c r="F324" s="189"/>
      <c r="G324" s="189"/>
      <c r="H324" s="189"/>
      <c r="I324" s="189"/>
      <c r="J324" s="189"/>
      <c r="K324" s="189"/>
      <c r="L324" s="189"/>
      <c r="M324" s="189"/>
      <c r="N324" s="189"/>
      <c r="O324" s="189"/>
      <c r="P324" s="189"/>
      <c r="Q324" s="189"/>
      <c r="R324" s="189"/>
      <c r="S324" s="189"/>
      <c r="T324" s="189"/>
      <c r="U324" s="189"/>
      <c r="V324" s="189"/>
      <c r="W324" s="189"/>
      <c r="X324" s="189"/>
      <c r="Y324" s="189"/>
      <c r="Z324" s="189"/>
    </row>
    <row r="325" spans="1:26" ht="15">
      <c r="A325" s="189"/>
      <c r="B325" s="189"/>
      <c r="C325" s="189"/>
      <c r="D325" s="189"/>
      <c r="E325" s="189"/>
      <c r="F325" s="189"/>
      <c r="G325" s="189"/>
      <c r="H325" s="189"/>
      <c r="I325" s="189"/>
      <c r="J325" s="189"/>
      <c r="K325" s="189"/>
      <c r="L325" s="189"/>
      <c r="M325" s="189"/>
      <c r="N325" s="189"/>
      <c r="O325" s="189"/>
      <c r="P325" s="189"/>
      <c r="Q325" s="189"/>
      <c r="R325" s="189"/>
      <c r="S325" s="189"/>
      <c r="T325" s="189"/>
      <c r="U325" s="189"/>
      <c r="V325" s="189"/>
      <c r="W325" s="189"/>
      <c r="X325" s="189"/>
      <c r="Y325" s="189"/>
      <c r="Z325" s="189"/>
    </row>
    <row r="326" spans="1:26" ht="15">
      <c r="A326" s="189"/>
      <c r="B326" s="189"/>
      <c r="C326" s="189"/>
      <c r="D326" s="189"/>
      <c r="E326" s="189"/>
      <c r="F326" s="189"/>
      <c r="G326" s="189"/>
      <c r="H326" s="189"/>
      <c r="I326" s="189"/>
      <c r="J326" s="189"/>
      <c r="K326" s="189"/>
      <c r="L326" s="189"/>
      <c r="M326" s="189"/>
      <c r="N326" s="189"/>
      <c r="O326" s="189"/>
      <c r="P326" s="189"/>
      <c r="Q326" s="189"/>
      <c r="R326" s="189"/>
      <c r="S326" s="189"/>
      <c r="T326" s="189"/>
      <c r="U326" s="189"/>
      <c r="V326" s="189"/>
      <c r="W326" s="189"/>
      <c r="X326" s="189"/>
      <c r="Y326" s="189"/>
      <c r="Z326" s="189"/>
    </row>
    <row r="327" spans="1:26" ht="15">
      <c r="A327" s="189"/>
      <c r="B327" s="189"/>
      <c r="C327" s="189"/>
      <c r="D327" s="189"/>
      <c r="E327" s="189"/>
      <c r="F327" s="189"/>
      <c r="G327" s="189"/>
      <c r="H327" s="189"/>
      <c r="I327" s="189"/>
      <c r="J327" s="189"/>
      <c r="K327" s="189"/>
      <c r="L327" s="189"/>
      <c r="M327" s="189"/>
      <c r="N327" s="189"/>
      <c r="O327" s="189"/>
      <c r="P327" s="189"/>
      <c r="Q327" s="189"/>
      <c r="R327" s="189"/>
      <c r="S327" s="189"/>
      <c r="T327" s="189"/>
      <c r="U327" s="189"/>
      <c r="V327" s="189"/>
      <c r="W327" s="189"/>
      <c r="X327" s="189"/>
      <c r="Y327" s="189"/>
      <c r="Z327" s="189"/>
    </row>
    <row r="328" spans="1:26" ht="15">
      <c r="A328" s="189"/>
      <c r="B328" s="189"/>
      <c r="C328" s="189"/>
      <c r="D328" s="189"/>
      <c r="E328" s="189"/>
      <c r="F328" s="189"/>
      <c r="G328" s="189"/>
      <c r="H328" s="189"/>
      <c r="I328" s="189"/>
      <c r="J328" s="189"/>
      <c r="K328" s="189"/>
      <c r="L328" s="189"/>
      <c r="M328" s="189"/>
      <c r="N328" s="189"/>
      <c r="O328" s="189"/>
      <c r="P328" s="189"/>
      <c r="Q328" s="189"/>
      <c r="R328" s="189"/>
      <c r="S328" s="189"/>
      <c r="T328" s="189"/>
      <c r="U328" s="189"/>
      <c r="V328" s="189"/>
      <c r="W328" s="189"/>
      <c r="X328" s="189"/>
      <c r="Y328" s="189"/>
      <c r="Z328" s="189"/>
    </row>
    <row r="329" spans="1:26" ht="15">
      <c r="A329" s="189"/>
      <c r="B329" s="189"/>
      <c r="C329" s="189"/>
      <c r="D329" s="189"/>
      <c r="E329" s="189"/>
      <c r="F329" s="189"/>
      <c r="G329" s="189"/>
      <c r="H329" s="189"/>
      <c r="I329" s="189"/>
      <c r="J329" s="189"/>
      <c r="K329" s="189"/>
      <c r="L329" s="189"/>
      <c r="M329" s="189"/>
      <c r="N329" s="189"/>
      <c r="O329" s="189"/>
      <c r="P329" s="189"/>
      <c r="Q329" s="189"/>
      <c r="R329" s="189"/>
      <c r="S329" s="189"/>
      <c r="T329" s="189"/>
      <c r="U329" s="189"/>
      <c r="V329" s="189"/>
      <c r="W329" s="189"/>
      <c r="X329" s="189"/>
      <c r="Y329" s="189"/>
      <c r="Z329" s="189"/>
    </row>
    <row r="330" spans="1:26" ht="15">
      <c r="A330" s="189"/>
      <c r="B330" s="189"/>
      <c r="C330" s="189"/>
      <c r="D330" s="189"/>
      <c r="E330" s="189"/>
      <c r="F330" s="189"/>
      <c r="G330" s="189"/>
      <c r="H330" s="189"/>
      <c r="I330" s="189"/>
      <c r="J330" s="189"/>
      <c r="K330" s="189"/>
      <c r="L330" s="189"/>
      <c r="M330" s="189"/>
      <c r="N330" s="189"/>
      <c r="O330" s="189"/>
      <c r="P330" s="189"/>
      <c r="Q330" s="189"/>
      <c r="R330" s="189"/>
      <c r="S330" s="189"/>
      <c r="T330" s="189"/>
      <c r="U330" s="189"/>
      <c r="V330" s="189"/>
      <c r="W330" s="189"/>
      <c r="X330" s="189"/>
      <c r="Y330" s="189"/>
      <c r="Z330" s="189"/>
    </row>
    <row r="331" spans="1:26" ht="15">
      <c r="A331" s="189"/>
      <c r="B331" s="189"/>
      <c r="C331" s="189"/>
      <c r="D331" s="189"/>
      <c r="E331" s="189"/>
      <c r="F331" s="189"/>
      <c r="G331" s="189"/>
      <c r="H331" s="189"/>
      <c r="I331" s="189"/>
      <c r="J331" s="189"/>
      <c r="K331" s="189"/>
      <c r="L331" s="189"/>
      <c r="M331" s="189"/>
      <c r="N331" s="189"/>
      <c r="O331" s="189"/>
      <c r="P331" s="189"/>
      <c r="Q331" s="189"/>
      <c r="R331" s="189"/>
      <c r="S331" s="189"/>
      <c r="T331" s="189"/>
      <c r="U331" s="189"/>
      <c r="V331" s="189"/>
      <c r="W331" s="189"/>
      <c r="X331" s="189"/>
      <c r="Y331" s="189"/>
      <c r="Z331" s="189"/>
    </row>
    <row r="332" spans="1:26" ht="15">
      <c r="A332" s="189"/>
      <c r="B332" s="189"/>
      <c r="C332" s="189"/>
      <c r="D332" s="189"/>
      <c r="E332" s="189"/>
      <c r="F332" s="189"/>
      <c r="G332" s="189"/>
      <c r="H332" s="189"/>
      <c r="I332" s="189"/>
      <c r="J332" s="189"/>
      <c r="K332" s="189"/>
      <c r="L332" s="189"/>
      <c r="M332" s="189"/>
      <c r="N332" s="189"/>
      <c r="O332" s="189"/>
      <c r="P332" s="189"/>
      <c r="Q332" s="189"/>
      <c r="R332" s="189"/>
      <c r="S332" s="189"/>
      <c r="T332" s="189"/>
      <c r="U332" s="189"/>
      <c r="V332" s="189"/>
      <c r="W332" s="189"/>
      <c r="X332" s="189"/>
      <c r="Y332" s="189"/>
      <c r="Z332" s="189"/>
    </row>
    <row r="333" spans="1:26" ht="15">
      <c r="A333" s="189"/>
      <c r="B333" s="189"/>
      <c r="C333" s="189"/>
      <c r="D333" s="189"/>
      <c r="E333" s="189"/>
      <c r="F333" s="189"/>
      <c r="G333" s="189"/>
      <c r="H333" s="189"/>
      <c r="I333" s="189"/>
      <c r="J333" s="189"/>
      <c r="K333" s="189"/>
      <c r="L333" s="189"/>
      <c r="M333" s="189"/>
      <c r="N333" s="189"/>
      <c r="O333" s="189"/>
      <c r="P333" s="189"/>
      <c r="Q333" s="189"/>
      <c r="R333" s="189"/>
      <c r="S333" s="189"/>
      <c r="T333" s="189"/>
      <c r="U333" s="189"/>
      <c r="V333" s="189"/>
      <c r="W333" s="189"/>
      <c r="X333" s="189"/>
      <c r="Y333" s="189"/>
      <c r="Z333" s="189"/>
    </row>
    <row r="334" spans="1:26" ht="15">
      <c r="A334" s="189"/>
      <c r="B334" s="189"/>
      <c r="C334" s="189"/>
      <c r="D334" s="189"/>
      <c r="E334" s="189"/>
      <c r="F334" s="189"/>
      <c r="G334" s="189"/>
      <c r="H334" s="189"/>
      <c r="I334" s="189"/>
      <c r="J334" s="189"/>
      <c r="K334" s="189"/>
      <c r="L334" s="189"/>
      <c r="M334" s="189"/>
      <c r="N334" s="189"/>
      <c r="O334" s="189"/>
      <c r="P334" s="189"/>
      <c r="Q334" s="189"/>
      <c r="R334" s="189"/>
      <c r="S334" s="189"/>
      <c r="T334" s="189"/>
      <c r="U334" s="189"/>
      <c r="V334" s="189"/>
      <c r="W334" s="189"/>
      <c r="X334" s="189"/>
      <c r="Y334" s="189"/>
      <c r="Z334" s="189"/>
    </row>
    <row r="335" spans="1:26" ht="15">
      <c r="A335" s="189"/>
      <c r="B335" s="189"/>
      <c r="C335" s="189"/>
      <c r="D335" s="189"/>
      <c r="E335" s="189"/>
      <c r="F335" s="189"/>
      <c r="G335" s="189"/>
      <c r="H335" s="189"/>
      <c r="I335" s="189"/>
      <c r="J335" s="189"/>
      <c r="K335" s="189"/>
      <c r="L335" s="189"/>
      <c r="M335" s="189"/>
      <c r="N335" s="189"/>
      <c r="O335" s="189"/>
      <c r="P335" s="189"/>
      <c r="Q335" s="189"/>
      <c r="R335" s="189"/>
      <c r="S335" s="189"/>
      <c r="T335" s="189"/>
      <c r="U335" s="189"/>
      <c r="V335" s="189"/>
      <c r="W335" s="189"/>
      <c r="X335" s="189"/>
      <c r="Y335" s="189"/>
      <c r="Z335" s="189"/>
    </row>
    <row r="336" spans="1:26" ht="15">
      <c r="A336" s="189"/>
      <c r="B336" s="189"/>
      <c r="C336" s="189"/>
      <c r="D336" s="189"/>
      <c r="E336" s="189"/>
      <c r="F336" s="189"/>
      <c r="G336" s="189"/>
      <c r="H336" s="189"/>
      <c r="I336" s="189"/>
      <c r="J336" s="189"/>
      <c r="K336" s="189"/>
      <c r="L336" s="189"/>
      <c r="M336" s="189"/>
      <c r="N336" s="189"/>
      <c r="O336" s="189"/>
      <c r="P336" s="189"/>
      <c r="Q336" s="189"/>
      <c r="R336" s="189"/>
      <c r="S336" s="189"/>
      <c r="T336" s="189"/>
      <c r="U336" s="189"/>
      <c r="V336" s="189"/>
      <c r="W336" s="189"/>
      <c r="X336" s="189"/>
      <c r="Y336" s="189"/>
      <c r="Z336" s="189"/>
    </row>
    <row r="337" spans="1:26" ht="15">
      <c r="A337" s="189"/>
      <c r="B337" s="189"/>
      <c r="C337" s="189"/>
      <c r="D337" s="189"/>
      <c r="E337" s="189"/>
      <c r="F337" s="189"/>
      <c r="G337" s="189"/>
      <c r="H337" s="189"/>
      <c r="I337" s="189"/>
      <c r="J337" s="189"/>
      <c r="K337" s="189"/>
      <c r="L337" s="189"/>
      <c r="M337" s="189"/>
      <c r="N337" s="189"/>
      <c r="O337" s="189"/>
      <c r="P337" s="189"/>
      <c r="Q337" s="189"/>
      <c r="R337" s="189"/>
      <c r="S337" s="189"/>
      <c r="T337" s="189"/>
      <c r="U337" s="189"/>
      <c r="V337" s="189"/>
      <c r="W337" s="189"/>
      <c r="X337" s="189"/>
      <c r="Y337" s="189"/>
      <c r="Z337" s="189"/>
    </row>
    <row r="338" spans="1:26" ht="15">
      <c r="A338" s="189"/>
      <c r="B338" s="189"/>
      <c r="C338" s="189"/>
      <c r="D338" s="189"/>
      <c r="E338" s="189"/>
      <c r="F338" s="189"/>
      <c r="G338" s="189"/>
      <c r="H338" s="189"/>
      <c r="I338" s="189"/>
      <c r="J338" s="189"/>
      <c r="K338" s="189"/>
      <c r="L338" s="189"/>
      <c r="M338" s="189"/>
      <c r="N338" s="189"/>
      <c r="O338" s="189"/>
      <c r="P338" s="189"/>
      <c r="Q338" s="189"/>
      <c r="R338" s="189"/>
      <c r="S338" s="189"/>
      <c r="T338" s="189"/>
      <c r="U338" s="189"/>
      <c r="V338" s="189"/>
      <c r="W338" s="189"/>
      <c r="X338" s="189"/>
      <c r="Y338" s="189"/>
      <c r="Z338" s="189"/>
    </row>
    <row r="339" spans="1:26" ht="15">
      <c r="A339" s="189"/>
      <c r="B339" s="189"/>
      <c r="C339" s="189"/>
      <c r="D339" s="189"/>
      <c r="E339" s="189"/>
      <c r="F339" s="189"/>
      <c r="G339" s="189"/>
      <c r="H339" s="189"/>
      <c r="I339" s="189"/>
      <c r="J339" s="189"/>
      <c r="K339" s="189"/>
      <c r="L339" s="189"/>
      <c r="M339" s="189"/>
      <c r="N339" s="189"/>
      <c r="O339" s="189"/>
      <c r="P339" s="189"/>
      <c r="Q339" s="189"/>
      <c r="R339" s="189"/>
      <c r="S339" s="189"/>
      <c r="T339" s="189"/>
      <c r="U339" s="189"/>
      <c r="V339" s="189"/>
      <c r="W339" s="189"/>
      <c r="X339" s="189"/>
      <c r="Y339" s="189"/>
      <c r="Z339" s="189"/>
    </row>
    <row r="340" spans="1:26" ht="15">
      <c r="A340" s="189"/>
      <c r="B340" s="189"/>
      <c r="C340" s="189"/>
      <c r="D340" s="189"/>
      <c r="E340" s="189"/>
      <c r="F340" s="189"/>
      <c r="G340" s="189"/>
      <c r="H340" s="189"/>
      <c r="I340" s="189"/>
      <c r="J340" s="189"/>
      <c r="K340" s="189"/>
      <c r="L340" s="189"/>
      <c r="M340" s="189"/>
      <c r="N340" s="189"/>
      <c r="O340" s="189"/>
      <c r="P340" s="189"/>
      <c r="Q340" s="189"/>
      <c r="R340" s="189"/>
      <c r="S340" s="189"/>
      <c r="T340" s="189"/>
      <c r="U340" s="189"/>
      <c r="V340" s="189"/>
      <c r="W340" s="189"/>
      <c r="X340" s="189"/>
      <c r="Y340" s="189"/>
      <c r="Z340" s="189"/>
    </row>
    <row r="341" spans="1:26" ht="15">
      <c r="A341" s="189"/>
      <c r="B341" s="189"/>
      <c r="C341" s="189"/>
      <c r="D341" s="189"/>
      <c r="E341" s="189"/>
      <c r="F341" s="189"/>
      <c r="G341" s="189"/>
      <c r="H341" s="189"/>
      <c r="I341" s="189"/>
      <c r="J341" s="189"/>
      <c r="K341" s="189"/>
      <c r="L341" s="189"/>
      <c r="M341" s="189"/>
      <c r="N341" s="189"/>
      <c r="O341" s="189"/>
      <c r="P341" s="189"/>
      <c r="Q341" s="189"/>
      <c r="R341" s="189"/>
      <c r="S341" s="189"/>
      <c r="T341" s="189"/>
      <c r="U341" s="189"/>
      <c r="V341" s="189"/>
      <c r="W341" s="189"/>
      <c r="X341" s="189"/>
      <c r="Y341" s="189"/>
      <c r="Z341" s="189"/>
    </row>
    <row r="342" spans="1:26" ht="15">
      <c r="A342" s="189"/>
      <c r="B342" s="189"/>
      <c r="C342" s="189"/>
      <c r="D342" s="189"/>
      <c r="E342" s="189"/>
      <c r="F342" s="189"/>
      <c r="G342" s="189"/>
      <c r="H342" s="189"/>
      <c r="I342" s="189"/>
      <c r="J342" s="189"/>
      <c r="K342" s="189"/>
      <c r="L342" s="189"/>
      <c r="M342" s="189"/>
      <c r="N342" s="189"/>
      <c r="O342" s="189"/>
      <c r="P342" s="189"/>
      <c r="Q342" s="189"/>
      <c r="R342" s="189"/>
      <c r="S342" s="189"/>
      <c r="T342" s="189"/>
      <c r="U342" s="189"/>
      <c r="V342" s="189"/>
      <c r="W342" s="189"/>
      <c r="X342" s="189"/>
      <c r="Y342" s="189"/>
      <c r="Z342" s="189"/>
    </row>
    <row r="343" spans="1:26" ht="15">
      <c r="A343" s="189"/>
      <c r="B343" s="189"/>
      <c r="C343" s="189"/>
      <c r="D343" s="189"/>
      <c r="E343" s="189"/>
      <c r="F343" s="189"/>
      <c r="G343" s="189"/>
      <c r="H343" s="189"/>
      <c r="I343" s="189"/>
      <c r="J343" s="189"/>
      <c r="K343" s="189"/>
      <c r="L343" s="189"/>
      <c r="M343" s="189"/>
      <c r="N343" s="189"/>
      <c r="O343" s="189"/>
      <c r="P343" s="189"/>
      <c r="Q343" s="189"/>
      <c r="R343" s="189"/>
      <c r="S343" s="189"/>
      <c r="T343" s="189"/>
      <c r="U343" s="189"/>
      <c r="V343" s="189"/>
      <c r="W343" s="189"/>
      <c r="X343" s="189"/>
      <c r="Y343" s="189"/>
      <c r="Z343" s="189"/>
    </row>
    <row r="344" spans="1:26" ht="15">
      <c r="A344" s="189"/>
      <c r="B344" s="189"/>
      <c r="C344" s="189"/>
      <c r="D344" s="189"/>
      <c r="E344" s="189"/>
      <c r="F344" s="189"/>
      <c r="G344" s="189"/>
      <c r="H344" s="189"/>
      <c r="I344" s="189"/>
      <c r="J344" s="189"/>
      <c r="K344" s="189"/>
      <c r="L344" s="189"/>
      <c r="M344" s="189"/>
      <c r="N344" s="189"/>
      <c r="O344" s="189"/>
      <c r="P344" s="189"/>
      <c r="Q344" s="189"/>
      <c r="R344" s="189"/>
      <c r="S344" s="189"/>
      <c r="T344" s="189"/>
      <c r="U344" s="189"/>
      <c r="V344" s="189"/>
      <c r="W344" s="189"/>
      <c r="X344" s="189"/>
      <c r="Y344" s="189"/>
      <c r="Z344" s="189"/>
    </row>
    <row r="345" spans="1:26" ht="15">
      <c r="A345" s="189"/>
      <c r="B345" s="189"/>
      <c r="C345" s="189"/>
      <c r="D345" s="189"/>
      <c r="E345" s="189"/>
      <c r="F345" s="189"/>
      <c r="G345" s="189"/>
      <c r="H345" s="189"/>
      <c r="I345" s="189"/>
      <c r="J345" s="189"/>
      <c r="K345" s="189"/>
      <c r="L345" s="189"/>
      <c r="M345" s="189"/>
      <c r="N345" s="189"/>
      <c r="O345" s="189"/>
      <c r="P345" s="189"/>
      <c r="Q345" s="189"/>
      <c r="R345" s="189"/>
      <c r="S345" s="189"/>
      <c r="T345" s="189"/>
      <c r="U345" s="189"/>
      <c r="V345" s="189"/>
      <c r="W345" s="189"/>
      <c r="X345" s="189"/>
      <c r="Y345" s="189"/>
      <c r="Z345" s="189"/>
    </row>
    <row r="346" spans="1:26" ht="15">
      <c r="A346" s="189"/>
      <c r="B346" s="189"/>
      <c r="C346" s="189"/>
      <c r="D346" s="189"/>
      <c r="E346" s="189"/>
      <c r="F346" s="189"/>
      <c r="G346" s="189"/>
      <c r="H346" s="189"/>
      <c r="I346" s="189"/>
      <c r="J346" s="189"/>
      <c r="K346" s="189"/>
      <c r="L346" s="189"/>
      <c r="M346" s="189"/>
      <c r="N346" s="189"/>
      <c r="O346" s="189"/>
      <c r="P346" s="189"/>
      <c r="Q346" s="189"/>
      <c r="R346" s="189"/>
      <c r="S346" s="189"/>
      <c r="T346" s="189"/>
      <c r="U346" s="189"/>
      <c r="V346" s="189"/>
      <c r="W346" s="189"/>
      <c r="X346" s="189"/>
      <c r="Y346" s="189"/>
      <c r="Z346" s="189"/>
    </row>
    <row r="347" spans="1:26" ht="15">
      <c r="A347" s="189"/>
      <c r="B347" s="189"/>
      <c r="C347" s="189"/>
      <c r="D347" s="189"/>
      <c r="E347" s="189"/>
      <c r="F347" s="189"/>
      <c r="G347" s="189"/>
      <c r="H347" s="189"/>
      <c r="I347" s="189"/>
      <c r="J347" s="189"/>
      <c r="K347" s="189"/>
      <c r="L347" s="189"/>
      <c r="M347" s="189"/>
      <c r="N347" s="189"/>
      <c r="O347" s="189"/>
      <c r="P347" s="189"/>
      <c r="Q347" s="189"/>
      <c r="R347" s="189"/>
      <c r="S347" s="189"/>
      <c r="T347" s="189"/>
      <c r="U347" s="189"/>
      <c r="V347" s="189"/>
      <c r="W347" s="189"/>
      <c r="X347" s="189"/>
      <c r="Y347" s="189"/>
      <c r="Z347" s="189"/>
    </row>
    <row r="348" spans="1:26" ht="15">
      <c r="A348" s="189"/>
      <c r="B348" s="189"/>
      <c r="C348" s="189"/>
      <c r="D348" s="189"/>
      <c r="E348" s="189"/>
      <c r="F348" s="189"/>
      <c r="G348" s="189"/>
      <c r="H348" s="189"/>
      <c r="I348" s="189"/>
      <c r="J348" s="189"/>
      <c r="K348" s="189"/>
      <c r="L348" s="189"/>
      <c r="M348" s="189"/>
      <c r="N348" s="189"/>
      <c r="O348" s="189"/>
      <c r="P348" s="189"/>
      <c r="Q348" s="189"/>
      <c r="R348" s="189"/>
      <c r="S348" s="189"/>
      <c r="T348" s="189"/>
      <c r="U348" s="189"/>
      <c r="V348" s="189"/>
      <c r="W348" s="189"/>
      <c r="X348" s="189"/>
      <c r="Y348" s="189"/>
      <c r="Z348" s="189"/>
    </row>
    <row r="349" spans="1:26" ht="15">
      <c r="A349" s="189"/>
      <c r="B349" s="189"/>
      <c r="C349" s="189"/>
      <c r="D349" s="189"/>
      <c r="E349" s="189"/>
      <c r="F349" s="189"/>
      <c r="G349" s="189"/>
      <c r="H349" s="189"/>
      <c r="I349" s="189"/>
      <c r="J349" s="189"/>
      <c r="K349" s="189"/>
      <c r="L349" s="189"/>
      <c r="M349" s="189"/>
      <c r="N349" s="189"/>
      <c r="O349" s="189"/>
      <c r="P349" s="189"/>
      <c r="Q349" s="189"/>
      <c r="R349" s="189"/>
      <c r="S349" s="189"/>
      <c r="T349" s="189"/>
      <c r="U349" s="189"/>
      <c r="V349" s="189"/>
      <c r="W349" s="189"/>
      <c r="X349" s="189"/>
      <c r="Y349" s="189"/>
      <c r="Z349" s="189"/>
    </row>
    <row r="350" spans="1:26" ht="15">
      <c r="A350" s="189"/>
      <c r="B350" s="189"/>
      <c r="C350" s="189"/>
      <c r="D350" s="189"/>
      <c r="E350" s="189"/>
      <c r="F350" s="189"/>
      <c r="G350" s="189"/>
      <c r="H350" s="189"/>
      <c r="I350" s="189"/>
      <c r="J350" s="189"/>
      <c r="K350" s="189"/>
      <c r="L350" s="189"/>
      <c r="M350" s="189"/>
      <c r="N350" s="189"/>
      <c r="O350" s="189"/>
      <c r="P350" s="189"/>
      <c r="Q350" s="189"/>
      <c r="R350" s="189"/>
      <c r="S350" s="189"/>
      <c r="T350" s="189"/>
      <c r="U350" s="189"/>
      <c r="V350" s="189"/>
      <c r="W350" s="189"/>
      <c r="X350" s="189"/>
      <c r="Y350" s="189"/>
      <c r="Z350" s="189"/>
    </row>
    <row r="351" spans="1:26" ht="15">
      <c r="A351" s="189"/>
      <c r="B351" s="189"/>
      <c r="C351" s="189"/>
      <c r="D351" s="189"/>
      <c r="E351" s="189"/>
      <c r="F351" s="189"/>
      <c r="G351" s="189"/>
      <c r="H351" s="189"/>
      <c r="I351" s="189"/>
      <c r="J351" s="189"/>
      <c r="K351" s="189"/>
      <c r="L351" s="189"/>
      <c r="M351" s="189"/>
      <c r="N351" s="189"/>
      <c r="O351" s="189"/>
      <c r="P351" s="189"/>
      <c r="Q351" s="189"/>
      <c r="R351" s="189"/>
      <c r="S351" s="189"/>
      <c r="T351" s="189"/>
      <c r="U351" s="189"/>
      <c r="V351" s="189"/>
      <c r="W351" s="189"/>
      <c r="X351" s="189"/>
      <c r="Y351" s="189"/>
      <c r="Z351" s="189"/>
    </row>
    <row r="352" spans="1:26" ht="15">
      <c r="A352" s="189"/>
      <c r="B352" s="189"/>
      <c r="C352" s="189"/>
      <c r="D352" s="189"/>
      <c r="E352" s="189"/>
      <c r="F352" s="189"/>
      <c r="G352" s="189"/>
      <c r="H352" s="189"/>
      <c r="I352" s="189"/>
      <c r="J352" s="189"/>
      <c r="K352" s="189"/>
      <c r="L352" s="189"/>
      <c r="M352" s="189"/>
      <c r="N352" s="189"/>
      <c r="O352" s="189"/>
      <c r="P352" s="189"/>
      <c r="Q352" s="189"/>
      <c r="R352" s="189"/>
      <c r="S352" s="189"/>
      <c r="T352" s="189"/>
      <c r="U352" s="189"/>
      <c r="V352" s="189"/>
      <c r="W352" s="189"/>
      <c r="X352" s="189"/>
      <c r="Y352" s="189"/>
      <c r="Z352" s="189"/>
    </row>
    <row r="353" spans="1:26" ht="15">
      <c r="A353" s="189"/>
      <c r="B353" s="189"/>
      <c r="C353" s="189"/>
      <c r="D353" s="189"/>
      <c r="E353" s="189"/>
      <c r="F353" s="189"/>
      <c r="G353" s="189"/>
      <c r="H353" s="189"/>
      <c r="I353" s="189"/>
      <c r="J353" s="189"/>
      <c r="K353" s="189"/>
      <c r="L353" s="189"/>
      <c r="M353" s="189"/>
      <c r="N353" s="189"/>
      <c r="O353" s="189"/>
      <c r="P353" s="189"/>
      <c r="Q353" s="189"/>
      <c r="R353" s="189"/>
      <c r="S353" s="189"/>
      <c r="T353" s="189"/>
      <c r="U353" s="189"/>
      <c r="V353" s="189"/>
      <c r="W353" s="189"/>
      <c r="X353" s="189"/>
      <c r="Y353" s="189"/>
      <c r="Z353" s="189"/>
    </row>
    <row r="354" spans="1:26" ht="15">
      <c r="A354" s="189"/>
      <c r="B354" s="189"/>
      <c r="C354" s="189"/>
      <c r="D354" s="189"/>
      <c r="E354" s="189"/>
      <c r="F354" s="189"/>
      <c r="G354" s="189"/>
      <c r="H354" s="189"/>
      <c r="I354" s="189"/>
      <c r="J354" s="189"/>
      <c r="K354" s="189"/>
      <c r="L354" s="189"/>
      <c r="M354" s="189"/>
      <c r="N354" s="189"/>
      <c r="O354" s="189"/>
      <c r="P354" s="189"/>
      <c r="Q354" s="189"/>
      <c r="R354" s="189"/>
      <c r="S354" s="189"/>
      <c r="T354" s="189"/>
      <c r="U354" s="189"/>
      <c r="V354" s="189"/>
      <c r="W354" s="189"/>
      <c r="X354" s="189"/>
      <c r="Y354" s="189"/>
      <c r="Z354" s="189"/>
    </row>
    <row r="355" spans="1:26" ht="15">
      <c r="A355" s="189"/>
      <c r="B355" s="189"/>
      <c r="C355" s="189"/>
      <c r="D355" s="189"/>
      <c r="E355" s="189"/>
      <c r="F355" s="189"/>
      <c r="G355" s="189"/>
      <c r="H355" s="189"/>
      <c r="I355" s="189"/>
      <c r="J355" s="189"/>
      <c r="K355" s="189"/>
      <c r="L355" s="189"/>
      <c r="M355" s="189"/>
      <c r="N355" s="189"/>
      <c r="O355" s="189"/>
      <c r="P355" s="189"/>
      <c r="Q355" s="189"/>
      <c r="R355" s="189"/>
      <c r="S355" s="189"/>
      <c r="T355" s="189"/>
      <c r="U355" s="189"/>
      <c r="V355" s="189"/>
      <c r="W355" s="189"/>
      <c r="X355" s="189"/>
      <c r="Y355" s="189"/>
      <c r="Z355" s="189"/>
    </row>
    <row r="356" spans="1:26" ht="15">
      <c r="A356" s="189"/>
      <c r="B356" s="189"/>
      <c r="C356" s="189"/>
      <c r="D356" s="189"/>
      <c r="E356" s="189"/>
      <c r="F356" s="189"/>
      <c r="G356" s="189"/>
      <c r="H356" s="189"/>
      <c r="I356" s="189"/>
      <c r="J356" s="189"/>
      <c r="K356" s="189"/>
      <c r="L356" s="189"/>
      <c r="M356" s="189"/>
      <c r="N356" s="189"/>
      <c r="O356" s="189"/>
      <c r="P356" s="189"/>
      <c r="Q356" s="189"/>
      <c r="R356" s="189"/>
      <c r="S356" s="189"/>
      <c r="T356" s="189"/>
      <c r="U356" s="189"/>
      <c r="V356" s="189"/>
      <c r="W356" s="189"/>
      <c r="X356" s="189"/>
      <c r="Y356" s="189"/>
      <c r="Z356" s="189"/>
    </row>
    <row r="357" spans="1:26" ht="15">
      <c r="A357" s="189"/>
      <c r="B357" s="189"/>
      <c r="C357" s="189"/>
      <c r="D357" s="189"/>
      <c r="E357" s="189"/>
      <c r="F357" s="189"/>
      <c r="G357" s="189"/>
      <c r="H357" s="189"/>
      <c r="I357" s="189"/>
      <c r="J357" s="189"/>
      <c r="K357" s="189"/>
      <c r="L357" s="189"/>
      <c r="M357" s="189"/>
      <c r="N357" s="189"/>
      <c r="O357" s="189"/>
      <c r="P357" s="189"/>
      <c r="Q357" s="189"/>
      <c r="R357" s="189"/>
      <c r="S357" s="189"/>
      <c r="T357" s="189"/>
      <c r="U357" s="189"/>
      <c r="V357" s="189"/>
      <c r="W357" s="189"/>
      <c r="X357" s="189"/>
      <c r="Y357" s="189"/>
      <c r="Z357" s="189"/>
    </row>
    <row r="358" spans="1:26" ht="15">
      <c r="A358" s="189"/>
      <c r="B358" s="189"/>
      <c r="C358" s="189"/>
      <c r="D358" s="189"/>
      <c r="E358" s="189"/>
      <c r="F358" s="189"/>
      <c r="G358" s="189"/>
      <c r="H358" s="189"/>
      <c r="I358" s="189"/>
      <c r="J358" s="189"/>
      <c r="K358" s="189"/>
      <c r="L358" s="189"/>
      <c r="M358" s="189"/>
      <c r="N358" s="189"/>
      <c r="O358" s="189"/>
      <c r="P358" s="189"/>
      <c r="Q358" s="189"/>
      <c r="R358" s="189"/>
      <c r="S358" s="189"/>
      <c r="T358" s="189"/>
      <c r="U358" s="189"/>
      <c r="V358" s="189"/>
      <c r="W358" s="189"/>
      <c r="X358" s="189"/>
      <c r="Y358" s="189"/>
      <c r="Z358" s="189"/>
    </row>
    <row r="359" spans="1:26" ht="15">
      <c r="A359" s="189"/>
      <c r="B359" s="189"/>
      <c r="C359" s="189"/>
      <c r="D359" s="189"/>
      <c r="E359" s="189"/>
      <c r="F359" s="189"/>
      <c r="G359" s="189"/>
      <c r="H359" s="189"/>
      <c r="I359" s="189"/>
      <c r="J359" s="189"/>
      <c r="K359" s="189"/>
      <c r="L359" s="189"/>
      <c r="M359" s="189"/>
      <c r="N359" s="189"/>
      <c r="O359" s="189"/>
      <c r="P359" s="189"/>
      <c r="Q359" s="189"/>
      <c r="R359" s="189"/>
      <c r="S359" s="189"/>
      <c r="T359" s="189"/>
      <c r="U359" s="189"/>
      <c r="V359" s="189"/>
      <c r="W359" s="189"/>
      <c r="X359" s="189"/>
      <c r="Y359" s="189"/>
      <c r="Z359" s="189"/>
    </row>
    <row r="360" spans="1:26" ht="15">
      <c r="A360" s="189"/>
      <c r="B360" s="189"/>
      <c r="C360" s="189"/>
      <c r="D360" s="189"/>
      <c r="E360" s="189"/>
      <c r="F360" s="189"/>
      <c r="G360" s="189"/>
      <c r="H360" s="189"/>
      <c r="I360" s="189"/>
      <c r="J360" s="189"/>
      <c r="K360" s="189"/>
      <c r="L360" s="189"/>
      <c r="M360" s="189"/>
      <c r="N360" s="189"/>
      <c r="O360" s="189"/>
      <c r="P360" s="189"/>
      <c r="Q360" s="189"/>
      <c r="R360" s="189"/>
      <c r="S360" s="189"/>
      <c r="T360" s="189"/>
      <c r="U360" s="189"/>
      <c r="V360" s="189"/>
      <c r="W360" s="189"/>
      <c r="X360" s="189"/>
      <c r="Y360" s="189"/>
      <c r="Z360" s="189"/>
    </row>
    <row r="361" spans="1:26" ht="15">
      <c r="A361" s="189"/>
      <c r="B361" s="189"/>
      <c r="C361" s="189"/>
      <c r="D361" s="189"/>
      <c r="E361" s="189"/>
      <c r="F361" s="189"/>
      <c r="G361" s="189"/>
      <c r="H361" s="189"/>
      <c r="I361" s="189"/>
      <c r="J361" s="189"/>
      <c r="K361" s="189"/>
      <c r="L361" s="189"/>
      <c r="M361" s="189"/>
      <c r="N361" s="189"/>
      <c r="O361" s="189"/>
      <c r="P361" s="189"/>
      <c r="Q361" s="189"/>
      <c r="R361" s="189"/>
      <c r="S361" s="189"/>
      <c r="T361" s="189"/>
      <c r="U361" s="189"/>
      <c r="V361" s="189"/>
      <c r="W361" s="189"/>
      <c r="X361" s="189"/>
      <c r="Y361" s="189"/>
      <c r="Z361" s="189"/>
    </row>
    <row r="362" spans="1:26" ht="15">
      <c r="A362" s="189"/>
      <c r="B362" s="189"/>
      <c r="C362" s="189"/>
      <c r="D362" s="189"/>
      <c r="E362" s="189"/>
      <c r="F362" s="189"/>
      <c r="G362" s="189"/>
      <c r="H362" s="189"/>
      <c r="I362" s="189"/>
      <c r="J362" s="189"/>
      <c r="K362" s="189"/>
      <c r="L362" s="189"/>
      <c r="M362" s="189"/>
      <c r="N362" s="189"/>
      <c r="O362" s="189"/>
      <c r="P362" s="189"/>
      <c r="Q362" s="189"/>
      <c r="R362" s="189"/>
      <c r="S362" s="189"/>
      <c r="T362" s="189"/>
      <c r="U362" s="189"/>
      <c r="V362" s="189"/>
      <c r="W362" s="189"/>
      <c r="X362" s="189"/>
      <c r="Y362" s="189"/>
      <c r="Z362" s="189"/>
    </row>
    <row r="363" spans="1:26" ht="15">
      <c r="A363" s="189"/>
      <c r="B363" s="189"/>
      <c r="C363" s="189"/>
      <c r="D363" s="189"/>
      <c r="E363" s="189"/>
      <c r="F363" s="189"/>
      <c r="G363" s="189"/>
      <c r="H363" s="189"/>
      <c r="I363" s="189"/>
      <c r="J363" s="189"/>
      <c r="K363" s="189"/>
      <c r="L363" s="189"/>
      <c r="M363" s="189"/>
      <c r="N363" s="189"/>
      <c r="O363" s="189"/>
      <c r="P363" s="189"/>
      <c r="Q363" s="189"/>
      <c r="R363" s="189"/>
      <c r="S363" s="189"/>
      <c r="T363" s="189"/>
      <c r="U363" s="189"/>
      <c r="V363" s="189"/>
      <c r="W363" s="189"/>
      <c r="X363" s="189"/>
      <c r="Y363" s="189"/>
      <c r="Z363" s="189"/>
    </row>
    <row r="364" spans="1:26" ht="15">
      <c r="A364" s="189"/>
      <c r="B364" s="189"/>
      <c r="C364" s="189"/>
      <c r="D364" s="189"/>
      <c r="E364" s="189"/>
      <c r="F364" s="189"/>
      <c r="G364" s="189"/>
      <c r="H364" s="189"/>
      <c r="I364" s="189"/>
      <c r="J364" s="189"/>
      <c r="K364" s="189"/>
      <c r="L364" s="189"/>
      <c r="M364" s="189"/>
      <c r="N364" s="189"/>
      <c r="O364" s="189"/>
      <c r="P364" s="189"/>
      <c r="Q364" s="189"/>
      <c r="R364" s="189"/>
      <c r="S364" s="189"/>
      <c r="T364" s="189"/>
      <c r="U364" s="189"/>
      <c r="V364" s="189"/>
      <c r="W364" s="189"/>
      <c r="X364" s="189"/>
      <c r="Y364" s="189"/>
      <c r="Z364" s="189"/>
    </row>
    <row r="365" spans="1:26" ht="15">
      <c r="A365" s="189"/>
      <c r="B365" s="189"/>
      <c r="C365" s="189"/>
      <c r="D365" s="189"/>
      <c r="E365" s="189"/>
      <c r="F365" s="189"/>
      <c r="G365" s="189"/>
      <c r="H365" s="189"/>
      <c r="I365" s="189"/>
      <c r="J365" s="189"/>
      <c r="K365" s="189"/>
      <c r="L365" s="189"/>
      <c r="M365" s="189"/>
      <c r="N365" s="189"/>
      <c r="O365" s="189"/>
      <c r="P365" s="189"/>
      <c r="Q365" s="189"/>
      <c r="R365" s="189"/>
      <c r="S365" s="189"/>
      <c r="T365" s="189"/>
      <c r="U365" s="189"/>
      <c r="V365" s="189"/>
      <c r="W365" s="189"/>
      <c r="X365" s="189"/>
      <c r="Y365" s="189"/>
      <c r="Z365" s="189"/>
    </row>
    <row r="366" spans="1:26" ht="15">
      <c r="A366" s="189"/>
      <c r="B366" s="189"/>
      <c r="C366" s="189"/>
      <c r="D366" s="189"/>
      <c r="E366" s="189"/>
      <c r="F366" s="189"/>
      <c r="G366" s="189"/>
      <c r="H366" s="189"/>
      <c r="I366" s="189"/>
      <c r="J366" s="189"/>
      <c r="K366" s="189"/>
      <c r="L366" s="189"/>
      <c r="M366" s="189"/>
      <c r="N366" s="189"/>
      <c r="O366" s="189"/>
      <c r="P366" s="189"/>
      <c r="Q366" s="189"/>
      <c r="R366" s="189"/>
      <c r="S366" s="189"/>
      <c r="T366" s="189"/>
      <c r="U366" s="189"/>
      <c r="V366" s="189"/>
      <c r="W366" s="189"/>
      <c r="X366" s="189"/>
      <c r="Y366" s="189"/>
      <c r="Z366" s="189"/>
    </row>
    <row r="367" spans="1:26" ht="15">
      <c r="A367" s="189"/>
      <c r="B367" s="189"/>
      <c r="C367" s="189"/>
      <c r="D367" s="189"/>
      <c r="E367" s="189"/>
      <c r="F367" s="189"/>
      <c r="G367" s="189"/>
      <c r="H367" s="189"/>
      <c r="I367" s="189"/>
      <c r="J367" s="189"/>
      <c r="K367" s="189"/>
      <c r="L367" s="189"/>
      <c r="M367" s="189"/>
      <c r="N367" s="189"/>
      <c r="O367" s="189"/>
      <c r="P367" s="189"/>
      <c r="Q367" s="189"/>
      <c r="R367" s="189"/>
      <c r="S367" s="189"/>
      <c r="T367" s="189"/>
      <c r="U367" s="189"/>
      <c r="V367" s="189"/>
      <c r="W367" s="189"/>
      <c r="X367" s="189"/>
      <c r="Y367" s="189"/>
      <c r="Z367" s="189"/>
    </row>
    <row r="368" spans="1:26" ht="15">
      <c r="A368" s="189"/>
      <c r="B368" s="189"/>
      <c r="C368" s="189"/>
      <c r="D368" s="189"/>
      <c r="E368" s="189"/>
      <c r="F368" s="189"/>
      <c r="G368" s="189"/>
      <c r="H368" s="189"/>
      <c r="I368" s="189"/>
      <c r="J368" s="189"/>
      <c r="K368" s="189"/>
      <c r="L368" s="189"/>
      <c r="M368" s="189"/>
      <c r="N368" s="189"/>
      <c r="O368" s="189"/>
      <c r="P368" s="189"/>
      <c r="Q368" s="189"/>
      <c r="R368" s="189"/>
      <c r="S368" s="189"/>
      <c r="T368" s="189"/>
      <c r="U368" s="189"/>
      <c r="V368" s="189"/>
      <c r="W368" s="189"/>
      <c r="X368" s="189"/>
      <c r="Y368" s="189"/>
      <c r="Z368" s="189"/>
    </row>
    <row r="369" spans="1:26" ht="15">
      <c r="A369" s="189"/>
      <c r="B369" s="189"/>
      <c r="C369" s="189"/>
      <c r="D369" s="189"/>
      <c r="E369" s="189"/>
      <c r="F369" s="189"/>
      <c r="G369" s="189"/>
      <c r="H369" s="189"/>
      <c r="I369" s="189"/>
      <c r="J369" s="189"/>
      <c r="K369" s="189"/>
      <c r="L369" s="189"/>
      <c r="M369" s="189"/>
      <c r="N369" s="189"/>
      <c r="O369" s="189"/>
      <c r="P369" s="189"/>
      <c r="Q369" s="189"/>
      <c r="R369" s="189"/>
      <c r="S369" s="189"/>
      <c r="T369" s="189"/>
      <c r="U369" s="189"/>
      <c r="V369" s="189"/>
      <c r="W369" s="189"/>
      <c r="X369" s="189"/>
      <c r="Y369" s="189"/>
      <c r="Z369" s="189"/>
    </row>
    <row r="370" spans="1:26" ht="15">
      <c r="A370" s="189"/>
      <c r="B370" s="189"/>
      <c r="C370" s="189"/>
      <c r="D370" s="189"/>
      <c r="E370" s="189"/>
      <c r="F370" s="189"/>
      <c r="G370" s="189"/>
      <c r="H370" s="189"/>
      <c r="I370" s="189"/>
      <c r="J370" s="189"/>
      <c r="K370" s="189"/>
      <c r="L370" s="189"/>
      <c r="M370" s="189"/>
      <c r="N370" s="189"/>
      <c r="O370" s="189"/>
      <c r="P370" s="189"/>
      <c r="Q370" s="189"/>
      <c r="R370" s="189"/>
      <c r="S370" s="189"/>
      <c r="T370" s="189"/>
      <c r="U370" s="189"/>
      <c r="V370" s="189"/>
      <c r="W370" s="189"/>
      <c r="X370" s="189"/>
      <c r="Y370" s="189"/>
      <c r="Z370" s="189"/>
    </row>
    <row r="371" spans="1:26" ht="15">
      <c r="A371" s="189"/>
      <c r="B371" s="189"/>
      <c r="C371" s="189"/>
      <c r="D371" s="189"/>
      <c r="E371" s="189"/>
      <c r="F371" s="189"/>
      <c r="G371" s="189"/>
      <c r="H371" s="189"/>
      <c r="I371" s="189"/>
      <c r="J371" s="189"/>
      <c r="K371" s="189"/>
      <c r="L371" s="189"/>
      <c r="M371" s="189"/>
      <c r="N371" s="189"/>
      <c r="O371" s="189"/>
      <c r="P371" s="189"/>
      <c r="Q371" s="189"/>
      <c r="R371" s="189"/>
      <c r="S371" s="189"/>
      <c r="T371" s="189"/>
      <c r="U371" s="189"/>
      <c r="V371" s="189"/>
      <c r="W371" s="189"/>
      <c r="X371" s="189"/>
      <c r="Y371" s="189"/>
      <c r="Z371" s="189"/>
    </row>
    <row r="372" spans="1:26" ht="15">
      <c r="A372" s="189"/>
      <c r="B372" s="189"/>
      <c r="C372" s="189"/>
      <c r="D372" s="189"/>
      <c r="E372" s="189"/>
      <c r="F372" s="189"/>
      <c r="G372" s="189"/>
      <c r="H372" s="189"/>
      <c r="I372" s="189"/>
      <c r="J372" s="189"/>
      <c r="K372" s="189"/>
      <c r="L372" s="189"/>
      <c r="M372" s="189"/>
      <c r="N372" s="189"/>
      <c r="O372" s="189"/>
      <c r="P372" s="189"/>
      <c r="Q372" s="189"/>
      <c r="R372" s="189"/>
      <c r="S372" s="189"/>
      <c r="T372" s="189"/>
      <c r="U372" s="189"/>
      <c r="V372" s="189"/>
      <c r="W372" s="189"/>
      <c r="X372" s="189"/>
      <c r="Y372" s="189"/>
      <c r="Z372" s="189"/>
    </row>
    <row r="373" spans="1:26" ht="15">
      <c r="A373" s="189"/>
      <c r="B373" s="189"/>
      <c r="C373" s="189"/>
      <c r="D373" s="189"/>
      <c r="E373" s="189"/>
      <c r="F373" s="189"/>
      <c r="G373" s="189"/>
      <c r="H373" s="189"/>
      <c r="I373" s="189"/>
      <c r="J373" s="189"/>
      <c r="K373" s="189"/>
      <c r="L373" s="189"/>
      <c r="M373" s="189"/>
      <c r="N373" s="189"/>
      <c r="O373" s="189"/>
      <c r="P373" s="189"/>
      <c r="Q373" s="189"/>
      <c r="R373" s="189"/>
      <c r="S373" s="189"/>
      <c r="T373" s="189"/>
      <c r="U373" s="189"/>
      <c r="V373" s="189"/>
      <c r="W373" s="189"/>
      <c r="X373" s="189"/>
      <c r="Y373" s="189"/>
      <c r="Z373" s="189"/>
    </row>
    <row r="374" spans="1:26" ht="15">
      <c r="A374" s="189"/>
      <c r="B374" s="189"/>
      <c r="C374" s="189"/>
      <c r="D374" s="189"/>
      <c r="E374" s="189"/>
      <c r="F374" s="189"/>
      <c r="G374" s="189"/>
      <c r="H374" s="189"/>
      <c r="I374" s="189"/>
      <c r="J374" s="189"/>
      <c r="K374" s="189"/>
      <c r="L374" s="189"/>
      <c r="M374" s="189"/>
      <c r="N374" s="189"/>
      <c r="O374" s="189"/>
      <c r="P374" s="189"/>
      <c r="Q374" s="189"/>
      <c r="R374" s="189"/>
      <c r="S374" s="189"/>
      <c r="T374" s="189"/>
      <c r="U374" s="189"/>
      <c r="V374" s="189"/>
      <c r="W374" s="189"/>
      <c r="X374" s="189"/>
      <c r="Y374" s="189"/>
      <c r="Z374" s="189"/>
    </row>
    <row r="375" spans="1:26" ht="15">
      <c r="A375" s="189"/>
      <c r="B375" s="189"/>
      <c r="C375" s="189"/>
      <c r="D375" s="189"/>
      <c r="E375" s="189"/>
      <c r="F375" s="189"/>
      <c r="G375" s="189"/>
      <c r="H375" s="189"/>
      <c r="I375" s="189"/>
      <c r="J375" s="189"/>
      <c r="K375" s="189"/>
      <c r="L375" s="189"/>
      <c r="M375" s="189"/>
      <c r="N375" s="189"/>
      <c r="O375" s="189"/>
      <c r="P375" s="189"/>
      <c r="Q375" s="189"/>
      <c r="R375" s="189"/>
      <c r="S375" s="189"/>
      <c r="T375" s="189"/>
      <c r="U375" s="189"/>
      <c r="V375" s="189"/>
      <c r="W375" s="189"/>
      <c r="X375" s="189"/>
      <c r="Y375" s="189"/>
      <c r="Z375" s="189"/>
    </row>
    <row r="376" spans="1:26" ht="15">
      <c r="A376" s="189"/>
      <c r="B376" s="189"/>
      <c r="C376" s="189"/>
      <c r="D376" s="189"/>
      <c r="E376" s="189"/>
      <c r="F376" s="189"/>
      <c r="G376" s="189"/>
      <c r="H376" s="189"/>
      <c r="I376" s="189"/>
      <c r="J376" s="189"/>
      <c r="K376" s="189"/>
      <c r="L376" s="189"/>
      <c r="M376" s="189"/>
      <c r="N376" s="189"/>
      <c r="O376" s="189"/>
      <c r="P376" s="189"/>
      <c r="Q376" s="189"/>
      <c r="R376" s="189"/>
      <c r="S376" s="189"/>
      <c r="T376" s="189"/>
      <c r="U376" s="189"/>
      <c r="V376" s="189"/>
      <c r="W376" s="189"/>
      <c r="X376" s="189"/>
      <c r="Y376" s="189"/>
      <c r="Z376" s="189"/>
    </row>
    <row r="377" spans="1:26" ht="15">
      <c r="A377" s="189"/>
      <c r="B377" s="189"/>
      <c r="C377" s="189"/>
      <c r="D377" s="189"/>
      <c r="E377" s="189"/>
      <c r="F377" s="189"/>
      <c r="G377" s="189"/>
      <c r="H377" s="189"/>
      <c r="I377" s="189"/>
      <c r="J377" s="189"/>
      <c r="K377" s="189"/>
      <c r="L377" s="189"/>
      <c r="M377" s="189"/>
      <c r="N377" s="189"/>
      <c r="O377" s="189"/>
      <c r="P377" s="189"/>
      <c r="Q377" s="189"/>
      <c r="R377" s="189"/>
      <c r="S377" s="189"/>
      <c r="T377" s="189"/>
      <c r="U377" s="189"/>
      <c r="V377" s="189"/>
      <c r="W377" s="189"/>
      <c r="X377" s="189"/>
      <c r="Y377" s="189"/>
      <c r="Z377" s="189"/>
    </row>
    <row r="378" spans="1:26" ht="15">
      <c r="A378" s="189"/>
      <c r="B378" s="189"/>
      <c r="C378" s="189"/>
      <c r="D378" s="189"/>
      <c r="E378" s="189"/>
      <c r="F378" s="189"/>
      <c r="G378" s="189"/>
      <c r="H378" s="189"/>
      <c r="I378" s="189"/>
      <c r="J378" s="189"/>
      <c r="K378" s="189"/>
      <c r="L378" s="189"/>
      <c r="M378" s="189"/>
      <c r="N378" s="189"/>
      <c r="O378" s="189"/>
      <c r="P378" s="189"/>
      <c r="Q378" s="189"/>
      <c r="R378" s="189"/>
      <c r="S378" s="189"/>
      <c r="T378" s="189"/>
      <c r="U378" s="189"/>
      <c r="V378" s="189"/>
      <c r="W378" s="189"/>
      <c r="X378" s="189"/>
      <c r="Y378" s="189"/>
      <c r="Z378" s="189"/>
    </row>
    <row r="379" spans="1:26" ht="15">
      <c r="A379" s="189"/>
      <c r="B379" s="189"/>
      <c r="C379" s="189"/>
      <c r="D379" s="189"/>
      <c r="E379" s="189"/>
      <c r="F379" s="189"/>
      <c r="G379" s="189"/>
      <c r="H379" s="189"/>
      <c r="I379" s="189"/>
      <c r="J379" s="189"/>
      <c r="K379" s="189"/>
      <c r="L379" s="189"/>
      <c r="M379" s="189"/>
      <c r="N379" s="189"/>
      <c r="O379" s="189"/>
      <c r="P379" s="189"/>
      <c r="Q379" s="189"/>
      <c r="R379" s="189"/>
      <c r="S379" s="189"/>
      <c r="T379" s="189"/>
      <c r="U379" s="189"/>
      <c r="V379" s="189"/>
      <c r="W379" s="189"/>
      <c r="X379" s="189"/>
      <c r="Y379" s="189"/>
      <c r="Z379" s="189"/>
    </row>
    <row r="380" spans="1:26" ht="15">
      <c r="A380" s="189"/>
      <c r="B380" s="189"/>
      <c r="C380" s="189"/>
      <c r="D380" s="189"/>
      <c r="E380" s="189"/>
      <c r="F380" s="189"/>
      <c r="G380" s="189"/>
      <c r="H380" s="189"/>
      <c r="I380" s="189"/>
      <c r="J380" s="189"/>
      <c r="K380" s="189"/>
      <c r="L380" s="189"/>
      <c r="M380" s="189"/>
      <c r="N380" s="189"/>
      <c r="O380" s="189"/>
      <c r="P380" s="189"/>
      <c r="Q380" s="189"/>
      <c r="R380" s="189"/>
      <c r="S380" s="189"/>
      <c r="T380" s="189"/>
      <c r="U380" s="189"/>
      <c r="V380" s="189"/>
      <c r="W380" s="189"/>
      <c r="X380" s="189"/>
      <c r="Y380" s="189"/>
      <c r="Z380" s="189"/>
    </row>
    <row r="381" spans="1:26" ht="15">
      <c r="A381" s="189"/>
      <c r="B381" s="189"/>
      <c r="C381" s="189"/>
      <c r="D381" s="189"/>
      <c r="E381" s="189"/>
      <c r="F381" s="189"/>
      <c r="G381" s="189"/>
      <c r="H381" s="189"/>
      <c r="I381" s="189"/>
      <c r="J381" s="189"/>
      <c r="K381" s="189"/>
      <c r="L381" s="189"/>
      <c r="M381" s="189"/>
      <c r="N381" s="189"/>
      <c r="O381" s="189"/>
      <c r="P381" s="189"/>
      <c r="Q381" s="189"/>
      <c r="R381" s="189"/>
      <c r="S381" s="189"/>
      <c r="T381" s="189"/>
      <c r="U381" s="189"/>
      <c r="V381" s="189"/>
      <c r="W381" s="189"/>
      <c r="X381" s="189"/>
      <c r="Y381" s="189"/>
      <c r="Z381" s="189"/>
    </row>
    <row r="382" spans="1:26" ht="15">
      <c r="A382" s="189"/>
      <c r="B382" s="189"/>
      <c r="C382" s="189"/>
      <c r="D382" s="189"/>
      <c r="E382" s="189"/>
      <c r="F382" s="189"/>
      <c r="G382" s="189"/>
      <c r="H382" s="189"/>
      <c r="I382" s="189"/>
      <c r="J382" s="189"/>
      <c r="K382" s="189"/>
      <c r="L382" s="189"/>
      <c r="M382" s="189"/>
      <c r="N382" s="189"/>
      <c r="O382" s="189"/>
      <c r="P382" s="189"/>
      <c r="Q382" s="189"/>
      <c r="R382" s="189"/>
      <c r="S382" s="189"/>
      <c r="T382" s="189"/>
      <c r="U382" s="189"/>
      <c r="V382" s="189"/>
      <c r="W382" s="189"/>
      <c r="X382" s="189"/>
      <c r="Y382" s="189"/>
      <c r="Z382" s="189"/>
    </row>
    <row r="383" spans="1:26" ht="15">
      <c r="A383" s="189"/>
      <c r="B383" s="189"/>
      <c r="C383" s="189"/>
      <c r="D383" s="189"/>
      <c r="E383" s="189"/>
      <c r="F383" s="189"/>
      <c r="G383" s="189"/>
      <c r="H383" s="189"/>
      <c r="I383" s="189"/>
      <c r="J383" s="189"/>
      <c r="K383" s="189"/>
      <c r="L383" s="189"/>
      <c r="M383" s="189"/>
      <c r="N383" s="189"/>
      <c r="O383" s="189"/>
      <c r="P383" s="189"/>
      <c r="Q383" s="189"/>
      <c r="R383" s="189"/>
      <c r="S383" s="189"/>
      <c r="T383" s="189"/>
      <c r="U383" s="189"/>
      <c r="V383" s="189"/>
      <c r="W383" s="189"/>
      <c r="X383" s="189"/>
      <c r="Y383" s="189"/>
      <c r="Z383" s="189"/>
    </row>
    <row r="384" spans="1:26" ht="15">
      <c r="A384" s="189"/>
      <c r="B384" s="189"/>
      <c r="C384" s="189"/>
      <c r="D384" s="189"/>
      <c r="E384" s="189"/>
      <c r="F384" s="189"/>
      <c r="G384" s="189"/>
      <c r="H384" s="189"/>
      <c r="I384" s="189"/>
      <c r="J384" s="189"/>
      <c r="K384" s="189"/>
      <c r="L384" s="189"/>
      <c r="M384" s="189"/>
      <c r="N384" s="189"/>
      <c r="O384" s="189"/>
      <c r="P384" s="189"/>
      <c r="Q384" s="189"/>
      <c r="R384" s="189"/>
      <c r="S384" s="189"/>
      <c r="T384" s="189"/>
      <c r="U384" s="189"/>
      <c r="V384" s="189"/>
      <c r="W384" s="189"/>
      <c r="X384" s="189"/>
      <c r="Y384" s="189"/>
      <c r="Z384" s="189"/>
    </row>
    <row r="385" spans="1:26" ht="15">
      <c r="A385" s="189"/>
      <c r="B385" s="189"/>
      <c r="C385" s="189"/>
      <c r="D385" s="189"/>
      <c r="E385" s="189"/>
      <c r="F385" s="189"/>
      <c r="G385" s="189"/>
      <c r="H385" s="189"/>
      <c r="I385" s="189"/>
      <c r="J385" s="189"/>
      <c r="K385" s="189"/>
      <c r="L385" s="189"/>
      <c r="M385" s="189"/>
      <c r="N385" s="189"/>
      <c r="O385" s="189"/>
      <c r="P385" s="189"/>
      <c r="Q385" s="189"/>
      <c r="R385" s="189"/>
      <c r="S385" s="189"/>
      <c r="T385" s="189"/>
      <c r="U385" s="189"/>
      <c r="V385" s="189"/>
      <c r="W385" s="189"/>
      <c r="X385" s="189"/>
      <c r="Y385" s="189"/>
      <c r="Z385" s="189"/>
    </row>
    <row r="386" spans="1:26" ht="15">
      <c r="A386" s="189"/>
      <c r="B386" s="189"/>
      <c r="C386" s="189"/>
      <c r="D386" s="189"/>
      <c r="E386" s="189"/>
      <c r="F386" s="189"/>
      <c r="G386" s="189"/>
      <c r="H386" s="189"/>
      <c r="I386" s="189"/>
      <c r="J386" s="189"/>
      <c r="K386" s="189"/>
      <c r="L386" s="189"/>
      <c r="M386" s="189"/>
      <c r="N386" s="189"/>
      <c r="O386" s="189"/>
      <c r="P386" s="189"/>
      <c r="Q386" s="189"/>
      <c r="R386" s="189"/>
      <c r="S386" s="189"/>
      <c r="T386" s="189"/>
      <c r="U386" s="189"/>
      <c r="V386" s="189"/>
      <c r="W386" s="189"/>
      <c r="X386" s="189"/>
      <c r="Y386" s="189"/>
      <c r="Z386" s="189"/>
    </row>
    <row r="387" spans="1:26" ht="15">
      <c r="A387" s="189"/>
      <c r="B387" s="189"/>
      <c r="C387" s="189"/>
      <c r="D387" s="189"/>
      <c r="E387" s="189"/>
      <c r="F387" s="189"/>
      <c r="G387" s="189"/>
      <c r="H387" s="189"/>
      <c r="I387" s="189"/>
      <c r="J387" s="189"/>
      <c r="K387" s="189"/>
      <c r="L387" s="189"/>
      <c r="M387" s="189"/>
      <c r="N387" s="189"/>
      <c r="O387" s="189"/>
      <c r="P387" s="189"/>
      <c r="Q387" s="189"/>
      <c r="R387" s="189"/>
      <c r="S387" s="189"/>
      <c r="T387" s="189"/>
      <c r="U387" s="189"/>
      <c r="V387" s="189"/>
      <c r="W387" s="189"/>
      <c r="X387" s="189"/>
      <c r="Y387" s="189"/>
      <c r="Z387" s="189"/>
    </row>
    <row r="388" spans="1:26" ht="15">
      <c r="A388" s="189"/>
      <c r="B388" s="189"/>
      <c r="C388" s="189"/>
      <c r="D388" s="189"/>
      <c r="E388" s="189"/>
      <c r="F388" s="189"/>
      <c r="G388" s="189"/>
      <c r="H388" s="189"/>
      <c r="I388" s="189"/>
      <c r="J388" s="189"/>
      <c r="K388" s="189"/>
      <c r="L388" s="189"/>
      <c r="M388" s="189"/>
      <c r="N388" s="189"/>
      <c r="O388" s="189"/>
      <c r="P388" s="189"/>
      <c r="Q388" s="189"/>
      <c r="R388" s="189"/>
      <c r="S388" s="189"/>
      <c r="T388" s="189"/>
      <c r="U388" s="189"/>
      <c r="V388" s="189"/>
      <c r="W388" s="189"/>
      <c r="X388" s="189"/>
      <c r="Y388" s="189"/>
      <c r="Z388" s="189"/>
    </row>
    <row r="389" spans="1:26" ht="15">
      <c r="A389" s="189"/>
      <c r="B389" s="189"/>
      <c r="C389" s="189"/>
      <c r="D389" s="189"/>
      <c r="E389" s="189"/>
      <c r="F389" s="189"/>
      <c r="G389" s="189"/>
      <c r="H389" s="189"/>
      <c r="I389" s="189"/>
      <c r="J389" s="189"/>
      <c r="K389" s="189"/>
      <c r="L389" s="189"/>
      <c r="M389" s="189"/>
      <c r="N389" s="189"/>
      <c r="O389" s="189"/>
      <c r="P389" s="189"/>
      <c r="Q389" s="189"/>
      <c r="R389" s="189"/>
      <c r="S389" s="189"/>
      <c r="T389" s="189"/>
      <c r="U389" s="189"/>
      <c r="V389" s="189"/>
      <c r="W389" s="189"/>
      <c r="X389" s="189"/>
      <c r="Y389" s="189"/>
      <c r="Z389" s="189"/>
    </row>
    <row r="390" spans="1:26" ht="15">
      <c r="A390" s="189"/>
      <c r="B390" s="189"/>
      <c r="C390" s="189"/>
      <c r="D390" s="189"/>
      <c r="E390" s="189"/>
      <c r="F390" s="189"/>
      <c r="G390" s="189"/>
      <c r="H390" s="189"/>
      <c r="I390" s="189"/>
      <c r="J390" s="189"/>
      <c r="K390" s="189"/>
      <c r="L390" s="189"/>
      <c r="M390" s="189"/>
      <c r="N390" s="189"/>
      <c r="O390" s="189"/>
      <c r="P390" s="189"/>
      <c r="Q390" s="189"/>
      <c r="R390" s="189"/>
      <c r="S390" s="189"/>
      <c r="T390" s="189"/>
      <c r="U390" s="189"/>
      <c r="V390" s="189"/>
      <c r="W390" s="189"/>
      <c r="X390" s="189"/>
      <c r="Y390" s="189"/>
      <c r="Z390" s="189"/>
    </row>
    <row r="391" spans="1:26" ht="15">
      <c r="A391" s="189"/>
      <c r="B391" s="189"/>
      <c r="C391" s="189"/>
      <c r="D391" s="189"/>
      <c r="E391" s="189"/>
      <c r="F391" s="189"/>
      <c r="G391" s="189"/>
      <c r="H391" s="189"/>
      <c r="I391" s="189"/>
      <c r="J391" s="189"/>
      <c r="K391" s="189"/>
      <c r="L391" s="189"/>
      <c r="M391" s="189"/>
      <c r="N391" s="189"/>
      <c r="O391" s="189"/>
      <c r="P391" s="189"/>
      <c r="Q391" s="189"/>
      <c r="R391" s="189"/>
      <c r="S391" s="189"/>
      <c r="T391" s="189"/>
      <c r="U391" s="189"/>
      <c r="V391" s="189"/>
      <c r="W391" s="189"/>
      <c r="X391" s="189"/>
      <c r="Y391" s="189"/>
      <c r="Z391" s="189"/>
    </row>
    <row r="392" spans="1:26" ht="15">
      <c r="A392" s="189"/>
      <c r="B392" s="189"/>
      <c r="C392" s="189"/>
      <c r="D392" s="189"/>
      <c r="E392" s="189"/>
      <c r="F392" s="189"/>
      <c r="G392" s="189"/>
      <c r="H392" s="189"/>
      <c r="I392" s="189"/>
      <c r="J392" s="189"/>
      <c r="K392" s="189"/>
      <c r="L392" s="189"/>
      <c r="M392" s="189"/>
      <c r="N392" s="189"/>
      <c r="O392" s="189"/>
      <c r="P392" s="189"/>
      <c r="Q392" s="189"/>
      <c r="R392" s="189"/>
      <c r="S392" s="189"/>
      <c r="T392" s="189"/>
      <c r="U392" s="189"/>
      <c r="V392" s="189"/>
      <c r="W392" s="189"/>
      <c r="X392" s="189"/>
      <c r="Y392" s="189"/>
      <c r="Z392" s="189"/>
    </row>
    <row r="393" spans="1:26" ht="15">
      <c r="A393" s="189"/>
      <c r="B393" s="189"/>
      <c r="C393" s="189"/>
      <c r="D393" s="189"/>
      <c r="E393" s="189"/>
      <c r="F393" s="189"/>
      <c r="G393" s="189"/>
      <c r="H393" s="189"/>
      <c r="I393" s="189"/>
      <c r="J393" s="189"/>
      <c r="K393" s="189"/>
      <c r="L393" s="189"/>
      <c r="M393" s="189"/>
      <c r="N393" s="189"/>
      <c r="O393" s="189"/>
      <c r="P393" s="189"/>
      <c r="Q393" s="189"/>
      <c r="R393" s="189"/>
      <c r="S393" s="189"/>
      <c r="T393" s="189"/>
      <c r="U393" s="189"/>
      <c r="V393" s="189"/>
      <c r="W393" s="189"/>
      <c r="X393" s="189"/>
      <c r="Y393" s="189"/>
      <c r="Z393" s="189"/>
    </row>
    <row r="394" spans="1:26" ht="15">
      <c r="A394" s="189"/>
      <c r="B394" s="189"/>
      <c r="C394" s="189"/>
      <c r="D394" s="189"/>
      <c r="E394" s="189"/>
      <c r="F394" s="189"/>
      <c r="G394" s="189"/>
      <c r="H394" s="189"/>
      <c r="I394" s="189"/>
      <c r="J394" s="189"/>
      <c r="K394" s="189"/>
      <c r="L394" s="189"/>
      <c r="M394" s="189"/>
      <c r="N394" s="189"/>
      <c r="O394" s="189"/>
      <c r="P394" s="189"/>
      <c r="Q394" s="189"/>
      <c r="R394" s="189"/>
      <c r="S394" s="189"/>
      <c r="T394" s="189"/>
      <c r="U394" s="189"/>
      <c r="V394" s="189"/>
      <c r="W394" s="189"/>
      <c r="X394" s="189"/>
      <c r="Y394" s="189"/>
      <c r="Z394" s="189"/>
    </row>
    <row r="395" spans="1:26" ht="15">
      <c r="A395" s="189"/>
      <c r="B395" s="189"/>
      <c r="C395" s="189"/>
      <c r="D395" s="189"/>
      <c r="E395" s="189"/>
      <c r="F395" s="189"/>
      <c r="G395" s="189"/>
      <c r="H395" s="189"/>
      <c r="I395" s="189"/>
      <c r="J395" s="189"/>
      <c r="K395" s="189"/>
      <c r="L395" s="189"/>
      <c r="M395" s="189"/>
      <c r="N395" s="189"/>
      <c r="O395" s="189"/>
      <c r="P395" s="189"/>
      <c r="Q395" s="189"/>
      <c r="R395" s="189"/>
      <c r="S395" s="189"/>
      <c r="T395" s="189"/>
      <c r="U395" s="189"/>
      <c r="V395" s="189"/>
      <c r="W395" s="189"/>
      <c r="X395" s="189"/>
      <c r="Y395" s="189"/>
      <c r="Z395" s="189"/>
    </row>
    <row r="396" spans="1:26" ht="15">
      <c r="A396" s="189"/>
      <c r="B396" s="189"/>
      <c r="C396" s="189"/>
      <c r="D396" s="189"/>
      <c r="E396" s="189"/>
      <c r="F396" s="189"/>
      <c r="G396" s="189"/>
      <c r="H396" s="189"/>
      <c r="I396" s="189"/>
      <c r="J396" s="189"/>
      <c r="K396" s="189"/>
      <c r="L396" s="189"/>
      <c r="M396" s="189"/>
      <c r="N396" s="189"/>
      <c r="O396" s="189"/>
      <c r="P396" s="189"/>
      <c r="Q396" s="189"/>
      <c r="R396" s="189"/>
      <c r="S396" s="189"/>
      <c r="T396" s="189"/>
      <c r="U396" s="189"/>
      <c r="V396" s="189"/>
      <c r="W396" s="189"/>
      <c r="X396" s="189"/>
      <c r="Y396" s="189"/>
      <c r="Z396" s="189"/>
    </row>
    <row r="397" spans="1:26" ht="15">
      <c r="A397" s="189"/>
      <c r="B397" s="189"/>
      <c r="C397" s="189"/>
      <c r="D397" s="189"/>
      <c r="E397" s="189"/>
      <c r="F397" s="189"/>
      <c r="G397" s="189"/>
      <c r="H397" s="189"/>
      <c r="I397" s="189"/>
      <c r="J397" s="189"/>
      <c r="K397" s="189"/>
      <c r="L397" s="189"/>
      <c r="M397" s="189"/>
      <c r="N397" s="189"/>
      <c r="O397" s="189"/>
      <c r="P397" s="189"/>
      <c r="Q397" s="189"/>
      <c r="R397" s="189"/>
      <c r="S397" s="189"/>
      <c r="T397" s="189"/>
      <c r="U397" s="189"/>
      <c r="V397" s="189"/>
      <c r="W397" s="189"/>
      <c r="X397" s="189"/>
      <c r="Y397" s="189"/>
      <c r="Z397" s="189"/>
    </row>
    <row r="398" spans="1:26" ht="15">
      <c r="A398" s="189"/>
      <c r="B398" s="189"/>
      <c r="C398" s="189"/>
      <c r="D398" s="189"/>
      <c r="E398" s="189"/>
      <c r="F398" s="189"/>
      <c r="G398" s="189"/>
      <c r="H398" s="189"/>
      <c r="I398" s="189"/>
      <c r="J398" s="189"/>
      <c r="K398" s="189"/>
      <c r="L398" s="189"/>
      <c r="M398" s="189"/>
      <c r="N398" s="189"/>
      <c r="O398" s="189"/>
      <c r="P398" s="189"/>
      <c r="Q398" s="189"/>
      <c r="R398" s="189"/>
      <c r="S398" s="189"/>
      <c r="T398" s="189"/>
      <c r="U398" s="189"/>
      <c r="V398" s="189"/>
      <c r="W398" s="189"/>
      <c r="X398" s="189"/>
      <c r="Y398" s="189"/>
      <c r="Z398" s="189"/>
    </row>
    <row r="399" spans="1:26" ht="15">
      <c r="A399" s="189"/>
      <c r="B399" s="189"/>
      <c r="C399" s="189"/>
      <c r="D399" s="189"/>
      <c r="E399" s="189"/>
      <c r="F399" s="189"/>
      <c r="G399" s="189"/>
      <c r="H399" s="189"/>
      <c r="I399" s="189"/>
      <c r="J399" s="189"/>
      <c r="K399" s="189"/>
      <c r="L399" s="189"/>
      <c r="M399" s="189"/>
      <c r="N399" s="189"/>
      <c r="O399" s="189"/>
      <c r="P399" s="189"/>
      <c r="Q399" s="189"/>
      <c r="R399" s="189"/>
      <c r="S399" s="189"/>
      <c r="T399" s="189"/>
      <c r="U399" s="189"/>
      <c r="V399" s="189"/>
      <c r="W399" s="189"/>
      <c r="X399" s="189"/>
      <c r="Y399" s="189"/>
      <c r="Z399" s="189"/>
    </row>
    <row r="400" spans="1:26" ht="15">
      <c r="A400" s="189"/>
      <c r="B400" s="189"/>
      <c r="C400" s="189"/>
      <c r="D400" s="189"/>
      <c r="E400" s="189"/>
      <c r="F400" s="189"/>
      <c r="G400" s="189"/>
      <c r="H400" s="189"/>
      <c r="I400" s="189"/>
      <c r="J400" s="189"/>
      <c r="K400" s="189"/>
      <c r="L400" s="189"/>
      <c r="M400" s="189"/>
      <c r="N400" s="189"/>
      <c r="O400" s="189"/>
      <c r="P400" s="189"/>
      <c r="Q400" s="189"/>
      <c r="R400" s="189"/>
      <c r="S400" s="189"/>
      <c r="T400" s="189"/>
      <c r="U400" s="189"/>
      <c r="V400" s="189"/>
      <c r="W400" s="189"/>
      <c r="X400" s="189"/>
      <c r="Y400" s="189"/>
      <c r="Z400" s="189"/>
    </row>
    <row r="401" spans="1:26" ht="15">
      <c r="A401" s="189"/>
      <c r="B401" s="189"/>
      <c r="C401" s="189"/>
      <c r="D401" s="189"/>
      <c r="E401" s="189"/>
      <c r="F401" s="189"/>
      <c r="G401" s="189"/>
      <c r="H401" s="189"/>
      <c r="I401" s="189"/>
      <c r="J401" s="189"/>
      <c r="K401" s="189"/>
      <c r="L401" s="189"/>
      <c r="M401" s="189"/>
      <c r="N401" s="189"/>
      <c r="O401" s="189"/>
      <c r="P401" s="189"/>
      <c r="Q401" s="189"/>
      <c r="R401" s="189"/>
      <c r="S401" s="189"/>
      <c r="T401" s="189"/>
      <c r="U401" s="189"/>
      <c r="V401" s="189"/>
      <c r="W401" s="189"/>
      <c r="X401" s="189"/>
      <c r="Y401" s="189"/>
      <c r="Z401" s="189"/>
    </row>
    <row r="402" spans="1:26" ht="15">
      <c r="A402" s="189"/>
      <c r="B402" s="189"/>
      <c r="C402" s="189"/>
      <c r="D402" s="189"/>
      <c r="E402" s="189"/>
      <c r="F402" s="189"/>
      <c r="G402" s="189"/>
      <c r="H402" s="189"/>
      <c r="I402" s="189"/>
      <c r="J402" s="189"/>
      <c r="K402" s="189"/>
      <c r="L402" s="189"/>
      <c r="M402" s="189"/>
      <c r="N402" s="189"/>
      <c r="O402" s="189"/>
      <c r="P402" s="189"/>
      <c r="Q402" s="189"/>
      <c r="R402" s="189"/>
      <c r="S402" s="189"/>
      <c r="T402" s="189"/>
      <c r="U402" s="189"/>
      <c r="V402" s="189"/>
      <c r="W402" s="189"/>
      <c r="X402" s="189"/>
      <c r="Y402" s="189"/>
      <c r="Z402" s="189"/>
    </row>
    <row r="403" spans="1:26" ht="15">
      <c r="A403" s="189"/>
      <c r="B403" s="189"/>
      <c r="C403" s="189"/>
      <c r="D403" s="189"/>
      <c r="E403" s="189"/>
      <c r="F403" s="189"/>
      <c r="G403" s="189"/>
      <c r="H403" s="189"/>
      <c r="I403" s="189"/>
      <c r="J403" s="189"/>
      <c r="K403" s="189"/>
      <c r="L403" s="189"/>
      <c r="M403" s="189"/>
      <c r="N403" s="189"/>
      <c r="O403" s="189"/>
      <c r="P403" s="189"/>
      <c r="Q403" s="189"/>
      <c r="R403" s="189"/>
      <c r="S403" s="189"/>
      <c r="T403" s="189"/>
      <c r="U403" s="189"/>
      <c r="V403" s="189"/>
      <c r="W403" s="189"/>
      <c r="X403" s="189"/>
      <c r="Y403" s="189"/>
      <c r="Z403" s="189"/>
    </row>
    <row r="404" spans="1:26" ht="15">
      <c r="A404" s="189"/>
      <c r="B404" s="189"/>
      <c r="C404" s="189"/>
      <c r="D404" s="189"/>
      <c r="E404" s="189"/>
      <c r="F404" s="189"/>
      <c r="G404" s="189"/>
      <c r="H404" s="189"/>
      <c r="I404" s="189"/>
      <c r="J404" s="189"/>
      <c r="K404" s="189"/>
      <c r="L404" s="189"/>
      <c r="M404" s="189"/>
      <c r="N404" s="189"/>
      <c r="O404" s="189"/>
      <c r="P404" s="189"/>
      <c r="Q404" s="189"/>
      <c r="R404" s="189"/>
      <c r="S404" s="189"/>
      <c r="T404" s="189"/>
      <c r="U404" s="189"/>
      <c r="V404" s="189"/>
      <c r="W404" s="189"/>
      <c r="X404" s="189"/>
      <c r="Y404" s="189"/>
      <c r="Z404" s="189"/>
    </row>
    <row r="405" spans="1:26" ht="15">
      <c r="A405" s="189"/>
      <c r="B405" s="189"/>
      <c r="C405" s="189"/>
      <c r="D405" s="189"/>
      <c r="E405" s="189"/>
      <c r="F405" s="189"/>
      <c r="G405" s="189"/>
      <c r="H405" s="189"/>
      <c r="I405" s="189"/>
      <c r="J405" s="189"/>
      <c r="K405" s="189"/>
      <c r="L405" s="189"/>
      <c r="M405" s="189"/>
      <c r="N405" s="189"/>
      <c r="O405" s="189"/>
      <c r="P405" s="189"/>
      <c r="Q405" s="189"/>
      <c r="R405" s="189"/>
      <c r="S405" s="189"/>
      <c r="T405" s="189"/>
      <c r="U405" s="189"/>
      <c r="V405" s="189"/>
      <c r="W405" s="189"/>
      <c r="X405" s="189"/>
      <c r="Y405" s="189"/>
      <c r="Z405" s="189"/>
    </row>
    <row r="406" spans="1:26" ht="15">
      <c r="A406" s="189"/>
      <c r="B406" s="189"/>
      <c r="C406" s="189"/>
      <c r="D406" s="189"/>
      <c r="E406" s="189"/>
      <c r="F406" s="189"/>
      <c r="G406" s="189"/>
      <c r="H406" s="189"/>
      <c r="I406" s="189"/>
      <c r="J406" s="189"/>
      <c r="K406" s="189"/>
      <c r="L406" s="189"/>
      <c r="M406" s="189"/>
      <c r="N406" s="189"/>
      <c r="O406" s="189"/>
      <c r="P406" s="189"/>
      <c r="Q406" s="189"/>
      <c r="R406" s="189"/>
      <c r="S406" s="189"/>
      <c r="T406" s="189"/>
      <c r="U406" s="189"/>
      <c r="V406" s="189"/>
      <c r="W406" s="189"/>
      <c r="X406" s="189"/>
      <c r="Y406" s="189"/>
      <c r="Z406" s="189"/>
    </row>
    <row r="407" spans="1:26" ht="15">
      <c r="A407" s="189"/>
      <c r="B407" s="189"/>
      <c r="C407" s="189"/>
      <c r="D407" s="189"/>
      <c r="E407" s="189"/>
      <c r="F407" s="189"/>
      <c r="G407" s="189"/>
      <c r="H407" s="189"/>
      <c r="I407" s="189"/>
      <c r="J407" s="189"/>
      <c r="K407" s="189"/>
      <c r="L407" s="189"/>
      <c r="M407" s="189"/>
      <c r="N407" s="189"/>
      <c r="O407" s="189"/>
      <c r="P407" s="189"/>
      <c r="Q407" s="189"/>
      <c r="R407" s="189"/>
      <c r="S407" s="189"/>
      <c r="T407" s="189"/>
      <c r="U407" s="189"/>
      <c r="V407" s="189"/>
      <c r="W407" s="189"/>
      <c r="X407" s="189"/>
      <c r="Y407" s="189"/>
      <c r="Z407" s="189"/>
    </row>
    <row r="408" spans="1:26" ht="15">
      <c r="A408" s="189"/>
      <c r="B408" s="189"/>
      <c r="C408" s="189"/>
      <c r="D408" s="189"/>
      <c r="E408" s="189"/>
      <c r="F408" s="189"/>
      <c r="G408" s="189"/>
      <c r="H408" s="189"/>
      <c r="I408" s="189"/>
      <c r="J408" s="189"/>
      <c r="K408" s="189"/>
      <c r="L408" s="189"/>
      <c r="M408" s="189"/>
      <c r="N408" s="189"/>
      <c r="O408" s="189"/>
      <c r="P408" s="189"/>
      <c r="Q408" s="189"/>
      <c r="R408" s="189"/>
      <c r="S408" s="189"/>
      <c r="T408" s="189"/>
      <c r="U408" s="189"/>
      <c r="V408" s="189"/>
      <c r="W408" s="189"/>
      <c r="X408" s="189"/>
      <c r="Y408" s="189"/>
      <c r="Z408" s="189"/>
    </row>
    <row r="409" spans="1:26" ht="15">
      <c r="A409" s="189"/>
      <c r="B409" s="189"/>
      <c r="C409" s="189"/>
      <c r="D409" s="189"/>
      <c r="E409" s="189"/>
      <c r="F409" s="189"/>
      <c r="G409" s="189"/>
      <c r="H409" s="189"/>
      <c r="I409" s="189"/>
      <c r="J409" s="189"/>
      <c r="K409" s="189"/>
      <c r="L409" s="189"/>
      <c r="M409" s="189"/>
      <c r="N409" s="189"/>
      <c r="O409" s="189"/>
      <c r="P409" s="189"/>
      <c r="Q409" s="189"/>
      <c r="R409" s="189"/>
      <c r="S409" s="189"/>
      <c r="T409" s="189"/>
      <c r="U409" s="189"/>
      <c r="V409" s="189"/>
      <c r="W409" s="189"/>
      <c r="X409" s="189"/>
      <c r="Y409" s="189"/>
      <c r="Z409" s="189"/>
    </row>
    <row r="410" spans="1:26" ht="15">
      <c r="A410" s="189"/>
      <c r="B410" s="189"/>
      <c r="C410" s="189"/>
      <c r="D410" s="189"/>
      <c r="E410" s="189"/>
      <c r="F410" s="189"/>
      <c r="G410" s="189"/>
      <c r="H410" s="189"/>
      <c r="I410" s="189"/>
      <c r="J410" s="189"/>
      <c r="K410" s="189"/>
      <c r="L410" s="189"/>
      <c r="M410" s="189"/>
      <c r="N410" s="189"/>
      <c r="O410" s="189"/>
      <c r="P410" s="189"/>
      <c r="Q410" s="189"/>
      <c r="R410" s="189"/>
      <c r="S410" s="189"/>
      <c r="T410" s="189"/>
      <c r="U410" s="189"/>
      <c r="V410" s="189"/>
      <c r="W410" s="189"/>
      <c r="X410" s="189"/>
      <c r="Y410" s="189"/>
      <c r="Z410" s="189"/>
    </row>
    <row r="411" spans="1:26" ht="15">
      <c r="A411" s="189"/>
      <c r="B411" s="189"/>
      <c r="C411" s="189"/>
      <c r="D411" s="189"/>
      <c r="E411" s="189"/>
      <c r="F411" s="189"/>
      <c r="G411" s="189"/>
      <c r="H411" s="189"/>
      <c r="I411" s="189"/>
      <c r="J411" s="189"/>
      <c r="K411" s="189"/>
      <c r="L411" s="189"/>
      <c r="M411" s="189"/>
      <c r="N411" s="189"/>
      <c r="O411" s="189"/>
      <c r="P411" s="189"/>
      <c r="Q411" s="189"/>
      <c r="R411" s="189"/>
      <c r="S411" s="189"/>
      <c r="T411" s="189"/>
      <c r="U411" s="189"/>
      <c r="V411" s="189"/>
      <c r="W411" s="189"/>
      <c r="X411" s="189"/>
      <c r="Y411" s="189"/>
      <c r="Z411" s="189"/>
    </row>
    <row r="412" spans="1:26" ht="15">
      <c r="A412" s="189"/>
      <c r="B412" s="189"/>
      <c r="C412" s="189"/>
      <c r="D412" s="189"/>
      <c r="E412" s="189"/>
      <c r="F412" s="189"/>
      <c r="G412" s="189"/>
      <c r="H412" s="189"/>
      <c r="I412" s="189"/>
      <c r="J412" s="189"/>
      <c r="K412" s="189"/>
      <c r="L412" s="189"/>
      <c r="M412" s="189"/>
      <c r="N412" s="189"/>
      <c r="O412" s="189"/>
      <c r="P412" s="189"/>
      <c r="Q412" s="189"/>
      <c r="R412" s="189"/>
      <c r="S412" s="189"/>
      <c r="T412" s="189"/>
      <c r="U412" s="189"/>
      <c r="V412" s="189"/>
      <c r="W412" s="189"/>
      <c r="X412" s="189"/>
      <c r="Y412" s="189"/>
      <c r="Z412" s="189"/>
    </row>
    <row r="413" spans="1:26" ht="15">
      <c r="A413" s="189"/>
      <c r="B413" s="189"/>
      <c r="C413" s="189"/>
      <c r="D413" s="189"/>
      <c r="E413" s="189"/>
      <c r="F413" s="189"/>
      <c r="G413" s="189"/>
      <c r="H413" s="189"/>
      <c r="I413" s="189"/>
      <c r="J413" s="189"/>
      <c r="K413" s="189"/>
      <c r="L413" s="189"/>
      <c r="M413" s="189"/>
      <c r="N413" s="189"/>
      <c r="O413" s="189"/>
      <c r="P413" s="189"/>
      <c r="Q413" s="189"/>
      <c r="R413" s="189"/>
      <c r="S413" s="189"/>
      <c r="T413" s="189"/>
      <c r="U413" s="189"/>
      <c r="V413" s="189"/>
      <c r="W413" s="189"/>
      <c r="X413" s="189"/>
      <c r="Y413" s="189"/>
      <c r="Z413" s="189"/>
    </row>
    <row r="414" spans="1:26" ht="15">
      <c r="A414" s="189"/>
      <c r="B414" s="189"/>
      <c r="C414" s="189"/>
      <c r="D414" s="189"/>
      <c r="E414" s="189"/>
      <c r="F414" s="189"/>
      <c r="G414" s="189"/>
      <c r="H414" s="189"/>
      <c r="I414" s="189"/>
      <c r="J414" s="189"/>
      <c r="K414" s="189"/>
      <c r="L414" s="189"/>
      <c r="M414" s="189"/>
      <c r="N414" s="189"/>
      <c r="O414" s="189"/>
      <c r="P414" s="189"/>
      <c r="Q414" s="189"/>
      <c r="R414" s="189"/>
      <c r="S414" s="189"/>
      <c r="T414" s="189"/>
      <c r="U414" s="189"/>
      <c r="V414" s="189"/>
      <c r="W414" s="189"/>
      <c r="X414" s="189"/>
      <c r="Y414" s="189"/>
      <c r="Z414" s="189"/>
    </row>
    <row r="415" spans="1:26" ht="15">
      <c r="A415" s="189"/>
      <c r="B415" s="189"/>
      <c r="C415" s="189"/>
      <c r="D415" s="189"/>
      <c r="E415" s="189"/>
      <c r="F415" s="189"/>
      <c r="G415" s="189"/>
      <c r="H415" s="189"/>
      <c r="I415" s="189"/>
      <c r="J415" s="189"/>
      <c r="K415" s="189"/>
      <c r="L415" s="189"/>
      <c r="M415" s="189"/>
      <c r="N415" s="189"/>
      <c r="O415" s="189"/>
      <c r="P415" s="189"/>
      <c r="Q415" s="189"/>
      <c r="R415" s="189"/>
      <c r="S415" s="189"/>
      <c r="T415" s="189"/>
      <c r="U415" s="189"/>
      <c r="V415" s="189"/>
      <c r="W415" s="189"/>
      <c r="X415" s="189"/>
      <c r="Y415" s="189"/>
      <c r="Z415" s="189"/>
    </row>
    <row r="416" spans="1:26" ht="15">
      <c r="A416" s="189"/>
      <c r="B416" s="189"/>
      <c r="C416" s="189"/>
      <c r="D416" s="189"/>
      <c r="E416" s="189"/>
      <c r="F416" s="189"/>
      <c r="G416" s="189"/>
      <c r="H416" s="189"/>
      <c r="I416" s="189"/>
      <c r="J416" s="189"/>
      <c r="K416" s="189"/>
      <c r="L416" s="189"/>
      <c r="M416" s="189"/>
      <c r="N416" s="189"/>
      <c r="O416" s="189"/>
      <c r="P416" s="189"/>
      <c r="Q416" s="189"/>
      <c r="R416" s="189"/>
      <c r="S416" s="189"/>
      <c r="T416" s="189"/>
      <c r="U416" s="189"/>
      <c r="V416" s="189"/>
      <c r="W416" s="189"/>
      <c r="X416" s="189"/>
      <c r="Y416" s="189"/>
      <c r="Z416" s="189"/>
    </row>
    <row r="417" spans="1:26" ht="15">
      <c r="A417" s="189"/>
      <c r="B417" s="189"/>
      <c r="C417" s="189"/>
      <c r="D417" s="189"/>
      <c r="E417" s="189"/>
      <c r="F417" s="189"/>
      <c r="G417" s="189"/>
      <c r="H417" s="189"/>
      <c r="I417" s="189"/>
      <c r="J417" s="189"/>
      <c r="K417" s="189"/>
      <c r="L417" s="189"/>
      <c r="M417" s="189"/>
      <c r="N417" s="189"/>
      <c r="O417" s="189"/>
      <c r="P417" s="189"/>
      <c r="Q417" s="189"/>
      <c r="R417" s="189"/>
      <c r="S417" s="189"/>
      <c r="T417" s="189"/>
      <c r="U417" s="189"/>
      <c r="V417" s="189"/>
      <c r="W417" s="189"/>
      <c r="X417" s="189"/>
      <c r="Y417" s="189"/>
      <c r="Z417" s="189"/>
    </row>
    <row r="418" spans="1:26" ht="15">
      <c r="A418" s="189"/>
      <c r="B418" s="189"/>
      <c r="C418" s="189"/>
      <c r="D418" s="189"/>
      <c r="E418" s="189"/>
      <c r="F418" s="189"/>
      <c r="G418" s="189"/>
      <c r="H418" s="189"/>
      <c r="I418" s="189"/>
      <c r="J418" s="189"/>
      <c r="K418" s="189"/>
      <c r="L418" s="189"/>
      <c r="M418" s="189"/>
      <c r="N418" s="189"/>
      <c r="O418" s="189"/>
      <c r="P418" s="189"/>
      <c r="Q418" s="189"/>
      <c r="R418" s="189"/>
      <c r="S418" s="189"/>
      <c r="T418" s="189"/>
      <c r="U418" s="189"/>
      <c r="V418" s="189"/>
      <c r="W418" s="189"/>
      <c r="X418" s="189"/>
      <c r="Y418" s="189"/>
      <c r="Z418" s="189"/>
    </row>
    <row r="419" spans="1:26" ht="15">
      <c r="A419" s="189"/>
      <c r="B419" s="189"/>
      <c r="C419" s="189"/>
      <c r="D419" s="189"/>
      <c r="E419" s="189"/>
      <c r="F419" s="189"/>
      <c r="G419" s="189"/>
      <c r="H419" s="189"/>
      <c r="I419" s="189"/>
      <c r="J419" s="189"/>
      <c r="K419" s="189"/>
      <c r="L419" s="189"/>
      <c r="M419" s="189"/>
      <c r="N419" s="189"/>
      <c r="O419" s="189"/>
      <c r="P419" s="189"/>
      <c r="Q419" s="189"/>
      <c r="R419" s="189"/>
      <c r="S419" s="189"/>
      <c r="T419" s="189"/>
      <c r="U419" s="189"/>
      <c r="V419" s="189"/>
      <c r="W419" s="189"/>
      <c r="X419" s="189"/>
      <c r="Y419" s="189"/>
      <c r="Z419" s="189"/>
    </row>
    <row r="420" spans="1:26" ht="15">
      <c r="A420" s="189"/>
      <c r="B420" s="189"/>
      <c r="C420" s="189"/>
      <c r="D420" s="189"/>
      <c r="E420" s="189"/>
      <c r="F420" s="189"/>
      <c r="G420" s="189"/>
      <c r="H420" s="189"/>
      <c r="I420" s="189"/>
      <c r="J420" s="189"/>
      <c r="K420" s="189"/>
      <c r="L420" s="189"/>
      <c r="M420" s="189"/>
      <c r="N420" s="189"/>
      <c r="O420" s="189"/>
      <c r="P420" s="189"/>
      <c r="Q420" s="189"/>
      <c r="R420" s="189"/>
      <c r="S420" s="189"/>
      <c r="T420" s="189"/>
      <c r="U420" s="189"/>
      <c r="V420" s="189"/>
      <c r="W420" s="189"/>
      <c r="X420" s="189"/>
      <c r="Y420" s="189"/>
      <c r="Z420" s="189"/>
    </row>
    <row r="421" spans="1:26" ht="15">
      <c r="A421" s="189"/>
      <c r="B421" s="189"/>
      <c r="C421" s="189"/>
      <c r="D421" s="189"/>
      <c r="E421" s="189"/>
      <c r="F421" s="189"/>
      <c r="G421" s="189"/>
      <c r="H421" s="189"/>
      <c r="I421" s="189"/>
      <c r="J421" s="189"/>
      <c r="K421" s="189"/>
      <c r="L421" s="189"/>
      <c r="M421" s="189"/>
      <c r="N421" s="189"/>
      <c r="O421" s="189"/>
      <c r="P421" s="189"/>
      <c r="Q421" s="189"/>
      <c r="R421" s="189"/>
      <c r="S421" s="189"/>
      <c r="T421" s="189"/>
      <c r="U421" s="189"/>
      <c r="V421" s="189"/>
      <c r="W421" s="189"/>
      <c r="X421" s="189"/>
      <c r="Y421" s="189"/>
      <c r="Z421" s="189"/>
    </row>
    <row r="422" spans="1:26" ht="15">
      <c r="A422" s="189"/>
      <c r="B422" s="189"/>
      <c r="C422" s="189"/>
      <c r="D422" s="189"/>
      <c r="E422" s="189"/>
      <c r="F422" s="189"/>
      <c r="G422" s="189"/>
      <c r="H422" s="189"/>
      <c r="I422" s="189"/>
      <c r="J422" s="189"/>
      <c r="K422" s="189"/>
      <c r="L422" s="189"/>
      <c r="M422" s="189"/>
      <c r="N422" s="189"/>
      <c r="O422" s="189"/>
      <c r="P422" s="189"/>
      <c r="Q422" s="189"/>
      <c r="R422" s="189"/>
      <c r="S422" s="189"/>
      <c r="T422" s="189"/>
      <c r="U422" s="189"/>
      <c r="V422" s="189"/>
      <c r="W422" s="189"/>
      <c r="X422" s="189"/>
      <c r="Y422" s="189"/>
      <c r="Z422" s="189"/>
    </row>
    <row r="423" spans="1:26" ht="15">
      <c r="A423" s="189"/>
      <c r="B423" s="189"/>
      <c r="C423" s="189"/>
      <c r="D423" s="189"/>
      <c r="E423" s="189"/>
      <c r="F423" s="189"/>
      <c r="G423" s="189"/>
      <c r="H423" s="189"/>
      <c r="I423" s="189"/>
      <c r="J423" s="189"/>
      <c r="K423" s="189"/>
      <c r="L423" s="189"/>
      <c r="M423" s="189"/>
      <c r="N423" s="189"/>
      <c r="O423" s="189"/>
      <c r="P423" s="189"/>
      <c r="Q423" s="189"/>
      <c r="R423" s="189"/>
      <c r="S423" s="189"/>
      <c r="T423" s="189"/>
      <c r="U423" s="189"/>
      <c r="V423" s="189"/>
      <c r="W423" s="189"/>
      <c r="X423" s="189"/>
      <c r="Y423" s="189"/>
      <c r="Z423" s="189"/>
    </row>
    <row r="424" spans="1:26" ht="15">
      <c r="A424" s="189"/>
      <c r="B424" s="189"/>
      <c r="C424" s="189"/>
      <c r="D424" s="189"/>
      <c r="E424" s="189"/>
      <c r="F424" s="189"/>
      <c r="G424" s="189"/>
      <c r="H424" s="189"/>
      <c r="I424" s="189"/>
      <c r="J424" s="189"/>
      <c r="K424" s="189"/>
      <c r="L424" s="189"/>
      <c r="M424" s="189"/>
      <c r="N424" s="189"/>
      <c r="O424" s="189"/>
      <c r="P424" s="189"/>
      <c r="Q424" s="189"/>
      <c r="R424" s="189"/>
      <c r="S424" s="189"/>
      <c r="T424" s="189"/>
      <c r="U424" s="189"/>
      <c r="V424" s="189"/>
      <c r="W424" s="189"/>
      <c r="X424" s="189"/>
      <c r="Y424" s="189"/>
      <c r="Z424" s="189"/>
    </row>
    <row r="425" spans="1:26" ht="15">
      <c r="A425" s="189"/>
      <c r="B425" s="189"/>
      <c r="C425" s="189"/>
      <c r="D425" s="189"/>
      <c r="E425" s="189"/>
      <c r="F425" s="189"/>
      <c r="G425" s="189"/>
      <c r="H425" s="189"/>
      <c r="I425" s="189"/>
      <c r="J425" s="189"/>
      <c r="K425" s="189"/>
      <c r="L425" s="189"/>
      <c r="M425" s="189"/>
      <c r="N425" s="189"/>
      <c r="O425" s="189"/>
      <c r="P425" s="189"/>
      <c r="Q425" s="189"/>
      <c r="R425" s="189"/>
      <c r="S425" s="189"/>
      <c r="T425" s="189"/>
      <c r="U425" s="189"/>
      <c r="V425" s="189"/>
      <c r="W425" s="189"/>
      <c r="X425" s="189"/>
      <c r="Y425" s="189"/>
      <c r="Z425" s="189"/>
    </row>
    <row r="426" spans="1:26" ht="15">
      <c r="A426" s="189"/>
      <c r="B426" s="189"/>
      <c r="C426" s="189"/>
      <c r="D426" s="189"/>
      <c r="E426" s="189"/>
      <c r="F426" s="189"/>
      <c r="G426" s="189"/>
      <c r="H426" s="189"/>
      <c r="I426" s="189"/>
      <c r="J426" s="189"/>
      <c r="K426" s="189"/>
      <c r="L426" s="189"/>
      <c r="M426" s="189"/>
      <c r="N426" s="189"/>
      <c r="O426" s="189"/>
      <c r="P426" s="189"/>
      <c r="Q426" s="189"/>
      <c r="R426" s="189"/>
      <c r="S426" s="189"/>
      <c r="T426" s="189"/>
      <c r="U426" s="189"/>
      <c r="V426" s="189"/>
      <c r="W426" s="189"/>
      <c r="X426" s="189"/>
      <c r="Y426" s="189"/>
      <c r="Z426" s="189"/>
    </row>
    <row r="427" spans="1:26" ht="15">
      <c r="A427" s="189"/>
      <c r="B427" s="189"/>
      <c r="C427" s="189"/>
      <c r="D427" s="189"/>
      <c r="E427" s="189"/>
      <c r="F427" s="189"/>
      <c r="G427" s="189"/>
      <c r="H427" s="189"/>
      <c r="I427" s="189"/>
      <c r="J427" s="189"/>
      <c r="K427" s="189"/>
      <c r="L427" s="189"/>
      <c r="M427" s="189"/>
      <c r="N427" s="189"/>
      <c r="O427" s="189"/>
      <c r="P427" s="189"/>
      <c r="Q427" s="189"/>
      <c r="R427" s="189"/>
      <c r="S427" s="189"/>
      <c r="T427" s="189"/>
      <c r="U427" s="189"/>
      <c r="V427" s="189"/>
      <c r="W427" s="189"/>
      <c r="X427" s="189"/>
      <c r="Y427" s="189"/>
      <c r="Z427" s="189"/>
    </row>
    <row r="428" spans="1:26" ht="15">
      <c r="A428" s="189"/>
      <c r="B428" s="189"/>
      <c r="C428" s="189"/>
      <c r="D428" s="189"/>
      <c r="E428" s="189"/>
      <c r="F428" s="189"/>
      <c r="G428" s="189"/>
      <c r="H428" s="189"/>
      <c r="I428" s="189"/>
      <c r="J428" s="189"/>
      <c r="K428" s="189"/>
      <c r="L428" s="189"/>
      <c r="M428" s="189"/>
      <c r="N428" s="189"/>
      <c r="O428" s="189"/>
      <c r="P428" s="189"/>
      <c r="Q428" s="189"/>
      <c r="R428" s="189"/>
      <c r="S428" s="189"/>
      <c r="T428" s="189"/>
      <c r="U428" s="189"/>
      <c r="V428" s="189"/>
      <c r="W428" s="189"/>
      <c r="X428" s="189"/>
      <c r="Y428" s="189"/>
      <c r="Z428" s="189"/>
    </row>
    <row r="429" spans="1:26" ht="15">
      <c r="A429" s="189"/>
      <c r="B429" s="189"/>
      <c r="C429" s="189"/>
      <c r="D429" s="189"/>
      <c r="E429" s="189"/>
      <c r="F429" s="189"/>
      <c r="G429" s="189"/>
      <c r="H429" s="189"/>
      <c r="I429" s="189"/>
      <c r="J429" s="189"/>
      <c r="K429" s="189"/>
      <c r="L429" s="189"/>
      <c r="M429" s="189"/>
      <c r="N429" s="189"/>
      <c r="O429" s="189"/>
      <c r="P429" s="189"/>
      <c r="Q429" s="189"/>
      <c r="R429" s="189"/>
      <c r="S429" s="189"/>
      <c r="T429" s="189"/>
      <c r="U429" s="189"/>
      <c r="V429" s="189"/>
      <c r="W429" s="189"/>
      <c r="X429" s="189"/>
      <c r="Y429" s="189"/>
      <c r="Z429" s="189"/>
    </row>
    <row r="430" spans="1:26" ht="15">
      <c r="A430" s="189"/>
      <c r="B430" s="189"/>
      <c r="C430" s="189"/>
      <c r="D430" s="189"/>
      <c r="E430" s="189"/>
      <c r="F430" s="189"/>
      <c r="G430" s="189"/>
      <c r="H430" s="189"/>
      <c r="I430" s="189"/>
      <c r="J430" s="189"/>
      <c r="K430" s="189"/>
      <c r="L430" s="189"/>
      <c r="M430" s="189"/>
      <c r="N430" s="189"/>
      <c r="O430" s="189"/>
      <c r="P430" s="189"/>
      <c r="Q430" s="189"/>
      <c r="R430" s="189"/>
      <c r="S430" s="189"/>
      <c r="T430" s="189"/>
      <c r="U430" s="189"/>
      <c r="V430" s="189"/>
      <c r="W430" s="189"/>
      <c r="X430" s="189"/>
      <c r="Y430" s="189"/>
      <c r="Z430" s="189"/>
    </row>
    <row r="431" spans="1:26" ht="15">
      <c r="A431" s="189"/>
      <c r="B431" s="189"/>
      <c r="C431" s="189"/>
      <c r="D431" s="189"/>
      <c r="E431" s="189"/>
      <c r="F431" s="189"/>
      <c r="G431" s="189"/>
      <c r="H431" s="189"/>
      <c r="I431" s="189"/>
      <c r="J431" s="189"/>
      <c r="K431" s="189"/>
      <c r="L431" s="189"/>
      <c r="M431" s="189"/>
      <c r="N431" s="189"/>
      <c r="O431" s="189"/>
      <c r="P431" s="189"/>
      <c r="Q431" s="189"/>
      <c r="R431" s="189"/>
      <c r="S431" s="189"/>
      <c r="T431" s="189"/>
      <c r="U431" s="189"/>
      <c r="V431" s="189"/>
      <c r="W431" s="189"/>
      <c r="X431" s="189"/>
      <c r="Y431" s="189"/>
      <c r="Z431" s="189"/>
    </row>
    <row r="432" spans="1:26" ht="15">
      <c r="A432" s="189"/>
      <c r="B432" s="189"/>
      <c r="C432" s="189"/>
      <c r="D432" s="189"/>
      <c r="E432" s="189"/>
      <c r="F432" s="189"/>
      <c r="G432" s="189"/>
      <c r="H432" s="189"/>
      <c r="I432" s="189"/>
      <c r="J432" s="189"/>
      <c r="K432" s="189"/>
      <c r="L432" s="189"/>
      <c r="M432" s="189"/>
      <c r="N432" s="189"/>
      <c r="O432" s="189"/>
      <c r="P432" s="189"/>
      <c r="Q432" s="189"/>
      <c r="R432" s="189"/>
      <c r="S432" s="189"/>
      <c r="T432" s="189"/>
      <c r="U432" s="189"/>
      <c r="V432" s="189"/>
      <c r="W432" s="189"/>
      <c r="X432" s="189"/>
      <c r="Y432" s="189"/>
      <c r="Z432" s="189"/>
    </row>
    <row r="433" spans="1:26" ht="15">
      <c r="A433" s="189"/>
      <c r="B433" s="189"/>
      <c r="C433" s="189"/>
      <c r="D433" s="189"/>
      <c r="E433" s="189"/>
      <c r="F433" s="189"/>
      <c r="G433" s="189"/>
      <c r="H433" s="189"/>
      <c r="I433" s="189"/>
      <c r="J433" s="189"/>
      <c r="K433" s="189"/>
      <c r="L433" s="189"/>
      <c r="M433" s="189"/>
      <c r="N433" s="189"/>
      <c r="O433" s="189"/>
      <c r="P433" s="189"/>
      <c r="Q433" s="189"/>
      <c r="R433" s="189"/>
      <c r="S433" s="189"/>
      <c r="T433" s="189"/>
      <c r="U433" s="189"/>
      <c r="V433" s="189"/>
      <c r="W433" s="189"/>
      <c r="X433" s="189"/>
      <c r="Y433" s="189"/>
      <c r="Z433" s="189"/>
    </row>
    <row r="434" spans="1:26" ht="15">
      <c r="A434" s="189"/>
      <c r="B434" s="189"/>
      <c r="C434" s="189"/>
      <c r="D434" s="189"/>
      <c r="E434" s="189"/>
      <c r="F434" s="189"/>
      <c r="G434" s="189"/>
      <c r="H434" s="189"/>
      <c r="I434" s="189"/>
      <c r="J434" s="189"/>
      <c r="K434" s="189"/>
      <c r="L434" s="189"/>
      <c r="M434" s="189"/>
      <c r="N434" s="189"/>
      <c r="O434" s="189"/>
      <c r="P434" s="189"/>
      <c r="Q434" s="189"/>
      <c r="R434" s="189"/>
      <c r="S434" s="189"/>
      <c r="T434" s="189"/>
      <c r="U434" s="189"/>
      <c r="V434" s="189"/>
      <c r="W434" s="189"/>
      <c r="X434" s="189"/>
      <c r="Y434" s="189"/>
      <c r="Z434" s="189"/>
    </row>
    <row r="435" spans="1:26" ht="15">
      <c r="A435" s="189"/>
      <c r="B435" s="189"/>
      <c r="C435" s="189"/>
      <c r="D435" s="189"/>
      <c r="E435" s="189"/>
      <c r="F435" s="189"/>
      <c r="G435" s="189"/>
      <c r="H435" s="189"/>
      <c r="I435" s="189"/>
      <c r="J435" s="189"/>
      <c r="K435" s="189"/>
      <c r="L435" s="189"/>
      <c r="M435" s="189"/>
      <c r="N435" s="189"/>
      <c r="O435" s="189"/>
      <c r="P435" s="189"/>
      <c r="Q435" s="189"/>
      <c r="R435" s="189"/>
      <c r="S435" s="189"/>
      <c r="T435" s="189"/>
      <c r="U435" s="189"/>
      <c r="V435" s="189"/>
      <c r="W435" s="189"/>
      <c r="X435" s="189"/>
      <c r="Y435" s="189"/>
      <c r="Z435" s="189"/>
    </row>
    <row r="436" spans="1:26" ht="15">
      <c r="A436" s="189"/>
      <c r="B436" s="189"/>
      <c r="C436" s="189"/>
      <c r="D436" s="189"/>
      <c r="E436" s="189"/>
      <c r="F436" s="189"/>
      <c r="G436" s="189"/>
      <c r="H436" s="189"/>
      <c r="I436" s="189"/>
      <c r="J436" s="189"/>
      <c r="K436" s="189"/>
      <c r="L436" s="189"/>
      <c r="M436" s="189"/>
      <c r="N436" s="189"/>
      <c r="O436" s="189"/>
      <c r="P436" s="189"/>
      <c r="Q436" s="189"/>
      <c r="R436" s="189"/>
      <c r="S436" s="189"/>
      <c r="T436" s="189"/>
      <c r="U436" s="189"/>
      <c r="V436" s="189"/>
      <c r="W436" s="189"/>
      <c r="X436" s="189"/>
      <c r="Y436" s="189"/>
      <c r="Z436" s="189"/>
    </row>
    <row r="437" spans="1:26" ht="15">
      <c r="A437" s="189"/>
      <c r="B437" s="189"/>
      <c r="C437" s="189"/>
      <c r="D437" s="189"/>
      <c r="E437" s="189"/>
      <c r="F437" s="189"/>
      <c r="G437" s="189"/>
      <c r="H437" s="189"/>
      <c r="I437" s="189"/>
      <c r="J437" s="189"/>
      <c r="K437" s="189"/>
      <c r="L437" s="189"/>
      <c r="M437" s="189"/>
      <c r="N437" s="189"/>
      <c r="O437" s="189"/>
      <c r="P437" s="189"/>
      <c r="Q437" s="189"/>
      <c r="R437" s="189"/>
      <c r="S437" s="189"/>
      <c r="T437" s="189"/>
      <c r="U437" s="189"/>
      <c r="V437" s="189"/>
      <c r="W437" s="189"/>
      <c r="X437" s="189"/>
      <c r="Y437" s="189"/>
      <c r="Z437" s="189"/>
    </row>
    <row r="438" spans="1:26" ht="15">
      <c r="A438" s="189"/>
      <c r="B438" s="189"/>
      <c r="C438" s="189"/>
      <c r="D438" s="189"/>
      <c r="E438" s="189"/>
      <c r="F438" s="189"/>
      <c r="G438" s="189"/>
      <c r="H438" s="189"/>
      <c r="I438" s="189"/>
      <c r="J438" s="189"/>
      <c r="K438" s="189"/>
      <c r="L438" s="189"/>
      <c r="M438" s="189"/>
      <c r="N438" s="189"/>
      <c r="O438" s="189"/>
      <c r="P438" s="189"/>
      <c r="Q438" s="189"/>
      <c r="R438" s="189"/>
      <c r="S438" s="189"/>
      <c r="T438" s="189"/>
      <c r="U438" s="189"/>
      <c r="V438" s="189"/>
      <c r="W438" s="189"/>
      <c r="X438" s="189"/>
      <c r="Y438" s="189"/>
      <c r="Z438" s="189"/>
    </row>
    <row r="439" spans="1:26" ht="15">
      <c r="A439" s="189"/>
      <c r="B439" s="189"/>
      <c r="C439" s="189"/>
      <c r="D439" s="189"/>
      <c r="E439" s="189"/>
      <c r="F439" s="189"/>
      <c r="G439" s="189"/>
      <c r="H439" s="189"/>
      <c r="I439" s="189"/>
      <c r="J439" s="189"/>
      <c r="K439" s="189"/>
      <c r="L439" s="189"/>
      <c r="M439" s="189"/>
      <c r="N439" s="189"/>
      <c r="O439" s="189"/>
      <c r="P439" s="189"/>
      <c r="Q439" s="189"/>
      <c r="R439" s="189"/>
      <c r="S439" s="189"/>
      <c r="T439" s="189"/>
      <c r="U439" s="189"/>
      <c r="V439" s="189"/>
      <c r="W439" s="189"/>
      <c r="X439" s="189"/>
      <c r="Y439" s="189"/>
      <c r="Z439" s="189"/>
    </row>
    <row r="440" spans="1:26" ht="15">
      <c r="A440" s="189"/>
      <c r="B440" s="189"/>
      <c r="C440" s="189"/>
      <c r="D440" s="189"/>
      <c r="E440" s="189"/>
      <c r="F440" s="189"/>
      <c r="G440" s="189"/>
      <c r="H440" s="189"/>
      <c r="I440" s="189"/>
      <c r="J440" s="189"/>
      <c r="K440" s="189"/>
      <c r="L440" s="189"/>
      <c r="M440" s="189"/>
      <c r="N440" s="189"/>
      <c r="O440" s="189"/>
      <c r="P440" s="189"/>
      <c r="Q440" s="189"/>
      <c r="R440" s="189"/>
      <c r="S440" s="189"/>
      <c r="T440" s="189"/>
      <c r="U440" s="189"/>
      <c r="V440" s="189"/>
      <c r="W440" s="189"/>
      <c r="X440" s="189"/>
      <c r="Y440" s="189"/>
      <c r="Z440" s="189"/>
    </row>
    <row r="441" spans="1:26" ht="15">
      <c r="A441" s="189"/>
      <c r="B441" s="189"/>
      <c r="C441" s="189"/>
      <c r="D441" s="189"/>
      <c r="E441" s="189"/>
      <c r="F441" s="189"/>
      <c r="G441" s="189"/>
      <c r="H441" s="189"/>
      <c r="I441" s="189"/>
      <c r="J441" s="189"/>
      <c r="K441" s="189"/>
      <c r="L441" s="189"/>
      <c r="M441" s="189"/>
      <c r="N441" s="189"/>
      <c r="O441" s="189"/>
      <c r="P441" s="189"/>
      <c r="Q441" s="189"/>
      <c r="R441" s="189"/>
      <c r="S441" s="189"/>
      <c r="T441" s="189"/>
      <c r="U441" s="189"/>
      <c r="V441" s="189"/>
      <c r="W441" s="189"/>
      <c r="X441" s="189"/>
      <c r="Y441" s="189"/>
      <c r="Z441" s="189"/>
    </row>
    <row r="442" spans="1:26" ht="15">
      <c r="A442" s="189"/>
      <c r="B442" s="189"/>
      <c r="C442" s="189"/>
      <c r="D442" s="189"/>
      <c r="E442" s="189"/>
      <c r="F442" s="189"/>
      <c r="G442" s="189"/>
      <c r="H442" s="189"/>
      <c r="I442" s="189"/>
      <c r="J442" s="189"/>
      <c r="K442" s="189"/>
      <c r="L442" s="189"/>
      <c r="M442" s="189"/>
      <c r="N442" s="189"/>
      <c r="O442" s="189"/>
      <c r="P442" s="189"/>
      <c r="Q442" s="189"/>
      <c r="R442" s="189"/>
      <c r="S442" s="189"/>
      <c r="T442" s="189"/>
      <c r="U442" s="189"/>
      <c r="V442" s="189"/>
      <c r="W442" s="189"/>
      <c r="X442" s="189"/>
      <c r="Y442" s="189"/>
      <c r="Z442" s="189"/>
    </row>
    <row r="443" spans="1:26" ht="15">
      <c r="A443" s="189"/>
      <c r="B443" s="189"/>
      <c r="C443" s="189"/>
      <c r="D443" s="189"/>
      <c r="E443" s="189"/>
      <c r="F443" s="189"/>
      <c r="G443" s="189"/>
      <c r="H443" s="189"/>
      <c r="I443" s="189"/>
      <c r="J443" s="189"/>
      <c r="K443" s="189"/>
      <c r="L443" s="189"/>
      <c r="M443" s="189"/>
      <c r="N443" s="189"/>
      <c r="O443" s="189"/>
      <c r="P443" s="189"/>
      <c r="Q443" s="189"/>
      <c r="R443" s="189"/>
      <c r="S443" s="189"/>
      <c r="T443" s="189"/>
      <c r="U443" s="189"/>
      <c r="V443" s="189"/>
      <c r="W443" s="189"/>
      <c r="X443" s="189"/>
      <c r="Y443" s="189"/>
      <c r="Z443" s="189"/>
    </row>
    <row r="444" spans="1:26" ht="15">
      <c r="A444" s="189"/>
      <c r="B444" s="189"/>
      <c r="C444" s="189"/>
      <c r="D444" s="189"/>
      <c r="E444" s="189"/>
      <c r="F444" s="189"/>
      <c r="G444" s="189"/>
      <c r="H444" s="189"/>
      <c r="I444" s="189"/>
      <c r="J444" s="189"/>
      <c r="K444" s="189"/>
      <c r="L444" s="189"/>
      <c r="M444" s="189"/>
      <c r="N444" s="189"/>
      <c r="O444" s="189"/>
      <c r="P444" s="189"/>
      <c r="Q444" s="189"/>
      <c r="R444" s="189"/>
      <c r="S444" s="189"/>
      <c r="T444" s="189"/>
      <c r="U444" s="189"/>
      <c r="V444" s="189"/>
      <c r="W444" s="189"/>
      <c r="X444" s="189"/>
      <c r="Y444" s="189"/>
      <c r="Z444" s="189"/>
    </row>
    <row r="445" spans="1:26" ht="15">
      <c r="A445" s="189"/>
      <c r="B445" s="189"/>
      <c r="C445" s="189"/>
      <c r="D445" s="189"/>
      <c r="E445" s="189"/>
      <c r="F445" s="189"/>
      <c r="G445" s="189"/>
      <c r="H445" s="189"/>
      <c r="I445" s="189"/>
      <c r="J445" s="189"/>
      <c r="K445" s="189"/>
      <c r="L445" s="189"/>
      <c r="M445" s="189"/>
      <c r="N445" s="189"/>
      <c r="O445" s="189"/>
      <c r="P445" s="189"/>
      <c r="Q445" s="189"/>
      <c r="R445" s="189"/>
      <c r="S445" s="189"/>
      <c r="T445" s="189"/>
      <c r="U445" s="189"/>
      <c r="V445" s="189"/>
      <c r="W445" s="189"/>
      <c r="X445" s="189"/>
      <c r="Y445" s="189"/>
      <c r="Z445" s="189"/>
    </row>
    <row r="446" spans="1:26" ht="15">
      <c r="A446" s="189"/>
      <c r="B446" s="189"/>
      <c r="C446" s="189"/>
      <c r="D446" s="189"/>
      <c r="E446" s="189"/>
      <c r="F446" s="189"/>
      <c r="G446" s="189"/>
      <c r="H446" s="189"/>
      <c r="I446" s="189"/>
      <c r="J446" s="189"/>
      <c r="K446" s="189"/>
      <c r="L446" s="189"/>
      <c r="M446" s="189"/>
      <c r="N446" s="189"/>
      <c r="O446" s="189"/>
      <c r="P446" s="189"/>
      <c r="Q446" s="189"/>
      <c r="R446" s="189"/>
      <c r="S446" s="189"/>
      <c r="T446" s="189"/>
      <c r="U446" s="189"/>
      <c r="V446" s="189"/>
      <c r="W446" s="189"/>
      <c r="X446" s="189"/>
      <c r="Y446" s="189"/>
      <c r="Z446" s="189"/>
    </row>
    <row r="447" spans="1:26" ht="15">
      <c r="A447" s="189"/>
      <c r="B447" s="189"/>
      <c r="C447" s="189"/>
      <c r="D447" s="189"/>
      <c r="E447" s="189"/>
      <c r="F447" s="189"/>
      <c r="G447" s="189"/>
      <c r="H447" s="189"/>
      <c r="I447" s="189"/>
      <c r="J447" s="189"/>
      <c r="K447" s="189"/>
      <c r="L447" s="189"/>
      <c r="M447" s="189"/>
      <c r="N447" s="189"/>
      <c r="O447" s="189"/>
      <c r="P447" s="189"/>
      <c r="Q447" s="189"/>
      <c r="R447" s="189"/>
      <c r="S447" s="189"/>
      <c r="T447" s="189"/>
      <c r="U447" s="189"/>
      <c r="V447" s="189"/>
      <c r="W447" s="189"/>
      <c r="X447" s="189"/>
      <c r="Y447" s="189"/>
      <c r="Z447" s="189"/>
    </row>
    <row r="448" spans="1:26" ht="15">
      <c r="A448" s="189"/>
      <c r="B448" s="189"/>
      <c r="C448" s="189"/>
      <c r="D448" s="189"/>
      <c r="E448" s="189"/>
      <c r="F448" s="189"/>
      <c r="G448" s="189"/>
      <c r="H448" s="189"/>
      <c r="I448" s="189"/>
      <c r="J448" s="189"/>
      <c r="K448" s="189"/>
      <c r="L448" s="189"/>
      <c r="M448" s="189"/>
      <c r="N448" s="189"/>
      <c r="O448" s="189"/>
      <c r="P448" s="189"/>
      <c r="Q448" s="189"/>
      <c r="R448" s="189"/>
      <c r="S448" s="189"/>
      <c r="T448" s="189"/>
      <c r="U448" s="189"/>
      <c r="V448" s="189"/>
      <c r="W448" s="189"/>
      <c r="X448" s="189"/>
      <c r="Y448" s="189"/>
      <c r="Z448" s="189"/>
    </row>
    <row r="449" spans="1:26" ht="15">
      <c r="A449" s="189"/>
      <c r="B449" s="189"/>
      <c r="C449" s="189"/>
      <c r="D449" s="189"/>
      <c r="E449" s="189"/>
      <c r="F449" s="189"/>
      <c r="G449" s="189"/>
      <c r="H449" s="189"/>
      <c r="I449" s="189"/>
      <c r="J449" s="189"/>
      <c r="K449" s="189"/>
      <c r="L449" s="189"/>
      <c r="M449" s="189"/>
      <c r="N449" s="189"/>
      <c r="O449" s="189"/>
      <c r="P449" s="189"/>
      <c r="Q449" s="189"/>
      <c r="R449" s="189"/>
      <c r="S449" s="189"/>
      <c r="T449" s="189"/>
      <c r="U449" s="189"/>
      <c r="V449" s="189"/>
      <c r="W449" s="189"/>
      <c r="X449" s="189"/>
      <c r="Y449" s="189"/>
      <c r="Z449" s="189"/>
    </row>
    <row r="450" spans="1:26" ht="15">
      <c r="A450" s="189"/>
      <c r="B450" s="189"/>
      <c r="C450" s="189"/>
      <c r="D450" s="189"/>
      <c r="E450" s="189"/>
      <c r="F450" s="189"/>
      <c r="G450" s="189"/>
      <c r="H450" s="189"/>
      <c r="I450" s="189"/>
      <c r="J450" s="189"/>
      <c r="K450" s="189"/>
      <c r="L450" s="189"/>
      <c r="M450" s="189"/>
      <c r="N450" s="189"/>
      <c r="O450" s="189"/>
      <c r="P450" s="189"/>
      <c r="Q450" s="189"/>
      <c r="R450" s="189"/>
      <c r="S450" s="189"/>
      <c r="T450" s="189"/>
      <c r="U450" s="189"/>
      <c r="V450" s="189"/>
      <c r="W450" s="189"/>
      <c r="X450" s="189"/>
      <c r="Y450" s="189"/>
      <c r="Z450" s="189"/>
    </row>
    <row r="451" spans="1:26" ht="15">
      <c r="A451" s="189"/>
      <c r="B451" s="189"/>
      <c r="C451" s="189"/>
      <c r="D451" s="189"/>
      <c r="E451" s="189"/>
      <c r="F451" s="189"/>
      <c r="G451" s="189"/>
      <c r="H451" s="189"/>
      <c r="I451" s="189"/>
      <c r="J451" s="189"/>
      <c r="K451" s="189"/>
      <c r="L451" s="189"/>
      <c r="M451" s="189"/>
      <c r="N451" s="189"/>
      <c r="O451" s="189"/>
      <c r="P451" s="189"/>
      <c r="Q451" s="189"/>
      <c r="R451" s="189"/>
      <c r="S451" s="189"/>
      <c r="T451" s="189"/>
      <c r="U451" s="189"/>
      <c r="V451" s="189"/>
      <c r="W451" s="189"/>
      <c r="X451" s="189"/>
      <c r="Y451" s="189"/>
      <c r="Z451" s="189"/>
    </row>
    <row r="452" spans="1:26" ht="15">
      <c r="A452" s="189"/>
      <c r="B452" s="189"/>
      <c r="C452" s="189"/>
      <c r="D452" s="189"/>
      <c r="E452" s="189"/>
      <c r="F452" s="189"/>
      <c r="G452" s="189"/>
      <c r="H452" s="189"/>
      <c r="I452" s="189"/>
      <c r="J452" s="189"/>
      <c r="K452" s="189"/>
      <c r="L452" s="189"/>
      <c r="M452" s="189"/>
      <c r="N452" s="189"/>
      <c r="O452" s="189"/>
      <c r="P452" s="189"/>
      <c r="Q452" s="189"/>
      <c r="R452" s="189"/>
      <c r="S452" s="189"/>
      <c r="T452" s="189"/>
      <c r="U452" s="189"/>
      <c r="V452" s="189"/>
      <c r="W452" s="189"/>
      <c r="X452" s="189"/>
      <c r="Y452" s="189"/>
      <c r="Z452" s="189"/>
    </row>
    <row r="453" spans="1:26" ht="15">
      <c r="A453" s="189"/>
      <c r="B453" s="189"/>
      <c r="C453" s="189"/>
      <c r="D453" s="189"/>
      <c r="E453" s="189"/>
      <c r="F453" s="189"/>
      <c r="G453" s="189"/>
      <c r="H453" s="189"/>
      <c r="I453" s="189"/>
      <c r="J453" s="189"/>
      <c r="K453" s="189"/>
      <c r="L453" s="189"/>
      <c r="M453" s="189"/>
      <c r="N453" s="189"/>
      <c r="O453" s="189"/>
      <c r="P453" s="189"/>
      <c r="Q453" s="189"/>
      <c r="R453" s="189"/>
      <c r="S453" s="189"/>
      <c r="T453" s="189"/>
      <c r="U453" s="189"/>
      <c r="V453" s="189"/>
      <c r="W453" s="189"/>
      <c r="X453" s="189"/>
      <c r="Y453" s="189"/>
      <c r="Z453" s="189"/>
    </row>
    <row r="454" spans="1:26" ht="15">
      <c r="A454" s="189"/>
      <c r="B454" s="189"/>
      <c r="C454" s="189"/>
      <c r="D454" s="189"/>
      <c r="E454" s="189"/>
      <c r="F454" s="189"/>
      <c r="G454" s="189"/>
      <c r="H454" s="189"/>
      <c r="I454" s="189"/>
      <c r="J454" s="189"/>
      <c r="K454" s="189"/>
      <c r="L454" s="189"/>
      <c r="M454" s="189"/>
      <c r="N454" s="189"/>
      <c r="O454" s="189"/>
      <c r="P454" s="189"/>
      <c r="Q454" s="189"/>
      <c r="R454" s="189"/>
      <c r="S454" s="189"/>
      <c r="T454" s="189"/>
      <c r="U454" s="189"/>
      <c r="V454" s="189"/>
      <c r="W454" s="189"/>
      <c r="X454" s="189"/>
      <c r="Y454" s="189"/>
      <c r="Z454" s="189"/>
    </row>
    <row r="455" spans="1:26" ht="15">
      <c r="A455" s="189"/>
      <c r="B455" s="189"/>
      <c r="C455" s="189"/>
      <c r="D455" s="189"/>
      <c r="E455" s="189"/>
      <c r="F455" s="189"/>
      <c r="G455" s="189"/>
      <c r="H455" s="189"/>
      <c r="I455" s="189"/>
      <c r="J455" s="189"/>
      <c r="K455" s="189"/>
      <c r="L455" s="189"/>
      <c r="M455" s="189"/>
      <c r="N455" s="189"/>
      <c r="O455" s="189"/>
      <c r="P455" s="189"/>
      <c r="Q455" s="189"/>
      <c r="R455" s="189"/>
      <c r="S455" s="189"/>
      <c r="T455" s="189"/>
      <c r="U455" s="189"/>
      <c r="V455" s="189"/>
      <c r="W455" s="189"/>
      <c r="X455" s="189"/>
      <c r="Y455" s="189"/>
      <c r="Z455" s="189"/>
    </row>
    <row r="456" spans="1:26" ht="15">
      <c r="A456" s="189"/>
      <c r="B456" s="189"/>
      <c r="C456" s="189"/>
      <c r="D456" s="189"/>
      <c r="E456" s="189"/>
      <c r="F456" s="189"/>
      <c r="G456" s="189"/>
      <c r="H456" s="189"/>
      <c r="I456" s="189"/>
      <c r="J456" s="189"/>
      <c r="K456" s="189"/>
      <c r="L456" s="189"/>
      <c r="M456" s="189"/>
      <c r="N456" s="189"/>
      <c r="O456" s="189"/>
      <c r="P456" s="189"/>
      <c r="Q456" s="189"/>
      <c r="R456" s="189"/>
      <c r="S456" s="189"/>
      <c r="T456" s="189"/>
      <c r="U456" s="189"/>
      <c r="V456" s="189"/>
      <c r="W456" s="189"/>
      <c r="X456" s="189"/>
      <c r="Y456" s="189"/>
      <c r="Z456" s="189"/>
    </row>
    <row r="457" spans="1:26" ht="15">
      <c r="A457" s="189"/>
      <c r="B457" s="189"/>
      <c r="C457" s="189"/>
      <c r="D457" s="189"/>
      <c r="E457" s="189"/>
      <c r="F457" s="189"/>
      <c r="G457" s="189"/>
      <c r="H457" s="189"/>
      <c r="I457" s="189"/>
      <c r="J457" s="189"/>
      <c r="K457" s="189"/>
      <c r="L457" s="189"/>
      <c r="M457" s="189"/>
      <c r="N457" s="189"/>
      <c r="O457" s="189"/>
      <c r="P457" s="189"/>
      <c r="Q457" s="189"/>
      <c r="R457" s="189"/>
      <c r="S457" s="189"/>
      <c r="T457" s="189"/>
      <c r="U457" s="189"/>
      <c r="V457" s="189"/>
      <c r="W457" s="189"/>
      <c r="X457" s="189"/>
      <c r="Y457" s="189"/>
      <c r="Z457" s="189"/>
    </row>
    <row r="458" spans="1:26" ht="15">
      <c r="A458" s="189"/>
      <c r="B458" s="189"/>
      <c r="C458" s="189"/>
      <c r="D458" s="189"/>
      <c r="E458" s="189"/>
      <c r="F458" s="189"/>
      <c r="G458" s="189"/>
      <c r="H458" s="189"/>
      <c r="I458" s="189"/>
      <c r="J458" s="189"/>
      <c r="K458" s="189"/>
      <c r="L458" s="189"/>
      <c r="M458" s="189"/>
      <c r="N458" s="189"/>
      <c r="O458" s="189"/>
      <c r="P458" s="189"/>
      <c r="Q458" s="189"/>
      <c r="R458" s="189"/>
      <c r="S458" s="189"/>
      <c r="T458" s="189"/>
      <c r="U458" s="189"/>
      <c r="V458" s="189"/>
      <c r="W458" s="189"/>
      <c r="X458" s="189"/>
      <c r="Y458" s="189"/>
      <c r="Z458" s="189"/>
    </row>
    <row r="459" spans="1:26" ht="15">
      <c r="A459" s="189"/>
      <c r="B459" s="189"/>
      <c r="C459" s="189"/>
      <c r="D459" s="189"/>
      <c r="E459" s="189"/>
      <c r="F459" s="189"/>
      <c r="G459" s="189"/>
      <c r="H459" s="189"/>
      <c r="I459" s="189"/>
      <c r="J459" s="189"/>
      <c r="K459" s="189"/>
      <c r="L459" s="189"/>
      <c r="M459" s="189"/>
      <c r="N459" s="189"/>
      <c r="O459" s="189"/>
      <c r="P459" s="189"/>
      <c r="Q459" s="189"/>
      <c r="R459" s="189"/>
      <c r="S459" s="189"/>
      <c r="T459" s="189"/>
      <c r="U459" s="189"/>
      <c r="V459" s="189"/>
      <c r="W459" s="189"/>
      <c r="X459" s="189"/>
      <c r="Y459" s="189"/>
      <c r="Z459" s="189"/>
    </row>
    <row r="460" spans="1:26" ht="15">
      <c r="A460" s="189"/>
      <c r="B460" s="189"/>
      <c r="C460" s="189"/>
      <c r="D460" s="189"/>
      <c r="E460" s="189"/>
      <c r="F460" s="189"/>
      <c r="G460" s="189"/>
      <c r="H460" s="189"/>
      <c r="I460" s="189"/>
      <c r="J460" s="189"/>
      <c r="K460" s="189"/>
      <c r="L460" s="189"/>
      <c r="M460" s="189"/>
      <c r="N460" s="189"/>
      <c r="O460" s="189"/>
      <c r="P460" s="189"/>
      <c r="Q460" s="189"/>
      <c r="R460" s="189"/>
      <c r="S460" s="189"/>
      <c r="T460" s="189"/>
      <c r="U460" s="189"/>
      <c r="V460" s="189"/>
      <c r="W460" s="189"/>
      <c r="X460" s="189"/>
      <c r="Y460" s="189"/>
      <c r="Z460" s="189"/>
    </row>
    <row r="461" spans="1:26" ht="15">
      <c r="A461" s="189"/>
      <c r="B461" s="189"/>
      <c r="C461" s="189"/>
      <c r="D461" s="189"/>
      <c r="E461" s="189"/>
      <c r="F461" s="189"/>
      <c r="G461" s="189"/>
      <c r="H461" s="189"/>
      <c r="I461" s="189"/>
      <c r="J461" s="189"/>
      <c r="K461" s="189"/>
      <c r="L461" s="189"/>
      <c r="M461" s="189"/>
      <c r="N461" s="189"/>
      <c r="O461" s="189"/>
      <c r="P461" s="189"/>
      <c r="Q461" s="189"/>
      <c r="R461" s="189"/>
      <c r="S461" s="189"/>
      <c r="T461" s="189"/>
      <c r="U461" s="189"/>
      <c r="V461" s="189"/>
      <c r="W461" s="189"/>
      <c r="X461" s="189"/>
      <c r="Y461" s="189"/>
      <c r="Z461" s="189"/>
    </row>
    <row r="462" spans="1:26" ht="15">
      <c r="A462" s="189"/>
      <c r="B462" s="189"/>
      <c r="C462" s="189"/>
      <c r="D462" s="189"/>
      <c r="E462" s="189"/>
      <c r="F462" s="189"/>
      <c r="G462" s="189"/>
      <c r="H462" s="189"/>
      <c r="I462" s="189"/>
      <c r="J462" s="189"/>
      <c r="K462" s="189"/>
      <c r="L462" s="189"/>
      <c r="M462" s="189"/>
      <c r="N462" s="189"/>
      <c r="O462" s="189"/>
      <c r="P462" s="189"/>
      <c r="Q462" s="189"/>
      <c r="R462" s="189"/>
      <c r="S462" s="189"/>
      <c r="T462" s="189"/>
      <c r="U462" s="189"/>
      <c r="V462" s="189"/>
      <c r="W462" s="189"/>
      <c r="X462" s="189"/>
      <c r="Y462" s="189"/>
      <c r="Z462" s="189"/>
    </row>
    <row r="463" spans="1:26" ht="15">
      <c r="A463" s="189"/>
      <c r="B463" s="189"/>
      <c r="C463" s="189"/>
      <c r="D463" s="189"/>
      <c r="E463" s="189"/>
      <c r="F463" s="189"/>
      <c r="G463" s="189"/>
      <c r="H463" s="189"/>
      <c r="I463" s="189"/>
      <c r="J463" s="189"/>
      <c r="K463" s="189"/>
      <c r="L463" s="189"/>
      <c r="M463" s="189"/>
      <c r="N463" s="189"/>
      <c r="O463" s="189"/>
      <c r="P463" s="189"/>
      <c r="Q463" s="189"/>
      <c r="R463" s="189"/>
      <c r="S463" s="189"/>
      <c r="T463" s="189"/>
      <c r="U463" s="189"/>
      <c r="V463" s="189"/>
      <c r="W463" s="189"/>
      <c r="X463" s="189"/>
      <c r="Y463" s="189"/>
      <c r="Z463" s="189"/>
    </row>
    <row r="464" spans="1:26" ht="15">
      <c r="A464" s="189"/>
      <c r="B464" s="189"/>
      <c r="C464" s="189"/>
      <c r="D464" s="189"/>
      <c r="E464" s="189"/>
      <c r="F464" s="189"/>
      <c r="G464" s="189"/>
      <c r="H464" s="189"/>
      <c r="I464" s="189"/>
      <c r="J464" s="189"/>
      <c r="K464" s="189"/>
      <c r="L464" s="189"/>
      <c r="M464" s="189"/>
      <c r="N464" s="189"/>
      <c r="O464" s="189"/>
      <c r="P464" s="189"/>
      <c r="Q464" s="189"/>
      <c r="R464" s="189"/>
      <c r="S464" s="189"/>
      <c r="T464" s="189"/>
      <c r="U464" s="189"/>
      <c r="V464" s="189"/>
      <c r="W464" s="189"/>
      <c r="X464" s="189"/>
      <c r="Y464" s="189"/>
      <c r="Z464" s="189"/>
    </row>
    <row r="465" spans="1:26" ht="15">
      <c r="A465" s="189"/>
      <c r="B465" s="189"/>
      <c r="C465" s="189"/>
      <c r="D465" s="189"/>
      <c r="E465" s="189"/>
      <c r="F465" s="189"/>
      <c r="G465" s="189"/>
      <c r="H465" s="189"/>
      <c r="I465" s="189"/>
      <c r="J465" s="189"/>
      <c r="K465" s="189"/>
      <c r="L465" s="189"/>
      <c r="M465" s="189"/>
      <c r="N465" s="189"/>
      <c r="O465" s="189"/>
      <c r="P465" s="189"/>
      <c r="Q465" s="189"/>
      <c r="R465" s="189"/>
      <c r="S465" s="189"/>
      <c r="T465" s="189"/>
      <c r="U465" s="189"/>
      <c r="V465" s="189"/>
      <c r="W465" s="189"/>
      <c r="X465" s="189"/>
      <c r="Y465" s="189"/>
      <c r="Z465" s="189"/>
    </row>
    <row r="466" spans="1:26" ht="15">
      <c r="A466" s="189"/>
      <c r="B466" s="189"/>
      <c r="C466" s="189"/>
      <c r="D466" s="189"/>
      <c r="E466" s="189"/>
      <c r="F466" s="189"/>
      <c r="G466" s="189"/>
      <c r="H466" s="189"/>
      <c r="I466" s="189"/>
      <c r="J466" s="189"/>
      <c r="K466" s="189"/>
      <c r="L466" s="189"/>
      <c r="M466" s="189"/>
      <c r="N466" s="189"/>
      <c r="O466" s="189"/>
      <c r="P466" s="189"/>
      <c r="Q466" s="189"/>
      <c r="R466" s="189"/>
      <c r="S466" s="189"/>
      <c r="T466" s="189"/>
      <c r="U466" s="189"/>
      <c r="V466" s="189"/>
      <c r="W466" s="189"/>
      <c r="X466" s="189"/>
      <c r="Y466" s="189"/>
      <c r="Z466" s="189"/>
    </row>
    <row r="467" spans="1:26" ht="15">
      <c r="A467" s="189"/>
      <c r="B467" s="189"/>
      <c r="C467" s="189"/>
      <c r="D467" s="189"/>
      <c r="E467" s="189"/>
      <c r="F467" s="189"/>
      <c r="G467" s="189"/>
      <c r="H467" s="189"/>
      <c r="I467" s="189"/>
      <c r="J467" s="189"/>
      <c r="K467" s="189"/>
      <c r="L467" s="189"/>
      <c r="M467" s="189"/>
      <c r="N467" s="189"/>
      <c r="O467" s="189"/>
      <c r="P467" s="189"/>
      <c r="Q467" s="189"/>
      <c r="R467" s="189"/>
      <c r="S467" s="189"/>
      <c r="T467" s="189"/>
      <c r="U467" s="189"/>
      <c r="V467" s="189"/>
      <c r="W467" s="189"/>
      <c r="X467" s="189"/>
      <c r="Y467" s="189"/>
      <c r="Z467" s="189"/>
    </row>
    <row r="468" spans="1:26" ht="15">
      <c r="A468" s="189"/>
      <c r="B468" s="189"/>
      <c r="C468" s="189"/>
      <c r="D468" s="189"/>
      <c r="E468" s="189"/>
      <c r="F468" s="189"/>
      <c r="G468" s="189"/>
      <c r="H468" s="189"/>
      <c r="I468" s="189"/>
      <c r="J468" s="189"/>
      <c r="K468" s="189"/>
      <c r="L468" s="189"/>
      <c r="M468" s="189"/>
      <c r="N468" s="189"/>
      <c r="O468" s="189"/>
      <c r="P468" s="189"/>
      <c r="Q468" s="189"/>
      <c r="R468" s="189"/>
      <c r="S468" s="189"/>
      <c r="T468" s="189"/>
      <c r="U468" s="189"/>
      <c r="V468" s="189"/>
      <c r="W468" s="189"/>
      <c r="X468" s="189"/>
      <c r="Y468" s="189"/>
      <c r="Z468" s="189"/>
    </row>
    <row r="469" spans="1:26" ht="15">
      <c r="A469" s="189"/>
      <c r="B469" s="189"/>
      <c r="C469" s="189"/>
      <c r="D469" s="189"/>
      <c r="E469" s="189"/>
      <c r="F469" s="189"/>
      <c r="G469" s="189"/>
      <c r="H469" s="189"/>
      <c r="I469" s="189"/>
      <c r="J469" s="189"/>
      <c r="K469" s="189"/>
      <c r="L469" s="189"/>
      <c r="M469" s="189"/>
      <c r="N469" s="189"/>
      <c r="O469" s="189"/>
      <c r="P469" s="189"/>
      <c r="Q469" s="189"/>
      <c r="R469" s="189"/>
      <c r="S469" s="189"/>
      <c r="T469" s="189"/>
      <c r="U469" s="189"/>
      <c r="V469" s="189"/>
      <c r="W469" s="189"/>
      <c r="X469" s="189"/>
      <c r="Y469" s="189"/>
      <c r="Z469" s="189"/>
    </row>
    <row r="470" spans="1:26" ht="15">
      <c r="A470" s="189"/>
      <c r="B470" s="189"/>
      <c r="C470" s="189"/>
      <c r="D470" s="189"/>
      <c r="E470" s="189"/>
      <c r="F470" s="189"/>
      <c r="G470" s="189"/>
      <c r="H470" s="189"/>
      <c r="I470" s="189"/>
      <c r="J470" s="189"/>
      <c r="K470" s="189"/>
      <c r="L470" s="189"/>
      <c r="M470" s="189"/>
      <c r="N470" s="189"/>
      <c r="O470" s="189"/>
      <c r="P470" s="189"/>
      <c r="Q470" s="189"/>
      <c r="R470" s="189"/>
      <c r="S470" s="189"/>
      <c r="T470" s="189"/>
      <c r="U470" s="189"/>
      <c r="V470" s="189"/>
      <c r="W470" s="189"/>
      <c r="X470" s="189"/>
      <c r="Y470" s="189"/>
      <c r="Z470" s="189"/>
    </row>
    <row r="471" spans="1:26" ht="15">
      <c r="A471" s="189"/>
      <c r="B471" s="189"/>
      <c r="C471" s="189"/>
      <c r="D471" s="189"/>
      <c r="E471" s="189"/>
      <c r="F471" s="189"/>
      <c r="G471" s="189"/>
      <c r="H471" s="189"/>
      <c r="I471" s="189"/>
      <c r="J471" s="189"/>
      <c r="K471" s="189"/>
      <c r="L471" s="189"/>
      <c r="M471" s="189"/>
      <c r="N471" s="189"/>
      <c r="O471" s="189"/>
      <c r="P471" s="189"/>
      <c r="Q471" s="189"/>
      <c r="R471" s="189"/>
      <c r="S471" s="189"/>
      <c r="T471" s="189"/>
      <c r="U471" s="189"/>
      <c r="V471" s="189"/>
      <c r="W471" s="189"/>
      <c r="X471" s="189"/>
      <c r="Y471" s="189"/>
      <c r="Z471" s="189"/>
    </row>
    <row r="472" spans="1:26" ht="15">
      <c r="A472" s="189"/>
      <c r="B472" s="189"/>
      <c r="C472" s="189"/>
      <c r="D472" s="189"/>
      <c r="E472" s="189"/>
      <c r="F472" s="189"/>
      <c r="G472" s="189"/>
      <c r="H472" s="189"/>
      <c r="I472" s="189"/>
      <c r="J472" s="189"/>
      <c r="K472" s="189"/>
      <c r="L472" s="189"/>
      <c r="M472" s="189"/>
      <c r="N472" s="189"/>
      <c r="O472" s="189"/>
      <c r="P472" s="189"/>
      <c r="Q472" s="189"/>
      <c r="R472" s="189"/>
      <c r="S472" s="189"/>
      <c r="T472" s="189"/>
      <c r="U472" s="189"/>
      <c r="V472" s="189"/>
      <c r="W472" s="189"/>
      <c r="X472" s="189"/>
      <c r="Y472" s="189"/>
      <c r="Z472" s="189"/>
    </row>
    <row r="473" spans="1:26" ht="15">
      <c r="A473" s="189"/>
      <c r="B473" s="189"/>
      <c r="C473" s="189"/>
      <c r="D473" s="189"/>
      <c r="E473" s="189"/>
      <c r="F473" s="189"/>
      <c r="G473" s="189"/>
      <c r="H473" s="189"/>
      <c r="I473" s="189"/>
      <c r="J473" s="189"/>
      <c r="K473" s="189"/>
      <c r="L473" s="189"/>
      <c r="M473" s="189"/>
      <c r="N473" s="189"/>
      <c r="O473" s="189"/>
      <c r="P473" s="189"/>
      <c r="Q473" s="189"/>
      <c r="R473" s="189"/>
      <c r="S473" s="189"/>
      <c r="T473" s="189"/>
      <c r="U473" s="189"/>
      <c r="V473" s="189"/>
      <c r="W473" s="189"/>
      <c r="X473" s="189"/>
      <c r="Y473" s="189"/>
      <c r="Z473" s="189"/>
    </row>
    <row r="474" spans="1:26" ht="15">
      <c r="A474" s="189"/>
      <c r="B474" s="189"/>
      <c r="C474" s="189"/>
      <c r="D474" s="189"/>
      <c r="E474" s="189"/>
      <c r="F474" s="189"/>
      <c r="G474" s="189"/>
      <c r="H474" s="189"/>
      <c r="I474" s="189"/>
      <c r="J474" s="189"/>
      <c r="K474" s="189"/>
      <c r="L474" s="189"/>
      <c r="M474" s="189"/>
      <c r="N474" s="189"/>
      <c r="O474" s="189"/>
      <c r="P474" s="189"/>
      <c r="Q474" s="189"/>
      <c r="R474" s="189"/>
      <c r="S474" s="189"/>
      <c r="T474" s="189"/>
      <c r="U474" s="189"/>
      <c r="V474" s="189"/>
      <c r="W474" s="189"/>
      <c r="X474" s="189"/>
      <c r="Y474" s="189"/>
      <c r="Z474" s="189"/>
    </row>
    <row r="475" spans="1:26" ht="15">
      <c r="A475" s="189"/>
      <c r="B475" s="189"/>
      <c r="C475" s="189"/>
      <c r="D475" s="189"/>
      <c r="E475" s="189"/>
      <c r="F475" s="189"/>
      <c r="G475" s="189"/>
      <c r="H475" s="189"/>
      <c r="I475" s="189"/>
      <c r="J475" s="189"/>
      <c r="K475" s="189"/>
      <c r="L475" s="189"/>
      <c r="M475" s="189"/>
      <c r="N475" s="189"/>
      <c r="O475" s="189"/>
      <c r="P475" s="189"/>
      <c r="Q475" s="189"/>
      <c r="R475" s="189"/>
      <c r="S475" s="189"/>
      <c r="T475" s="189"/>
      <c r="U475" s="189"/>
      <c r="V475" s="189"/>
      <c r="W475" s="189"/>
      <c r="X475" s="189"/>
      <c r="Y475" s="189"/>
      <c r="Z475" s="189"/>
    </row>
    <row r="476" spans="1:26" ht="15">
      <c r="A476" s="189"/>
      <c r="B476" s="189"/>
      <c r="C476" s="189"/>
      <c r="D476" s="189"/>
      <c r="E476" s="189"/>
      <c r="F476" s="189"/>
      <c r="G476" s="189"/>
      <c r="H476" s="189"/>
      <c r="I476" s="189"/>
      <c r="J476" s="189"/>
      <c r="K476" s="189"/>
      <c r="L476" s="189"/>
      <c r="M476" s="189"/>
      <c r="N476" s="189"/>
      <c r="O476" s="189"/>
      <c r="P476" s="189"/>
      <c r="Q476" s="189"/>
      <c r="R476" s="189"/>
      <c r="S476" s="189"/>
      <c r="T476" s="189"/>
      <c r="U476" s="189"/>
      <c r="V476" s="189"/>
      <c r="W476" s="189"/>
      <c r="X476" s="189"/>
      <c r="Y476" s="189"/>
      <c r="Z476" s="189"/>
    </row>
    <row r="477" spans="1:26" ht="15">
      <c r="A477" s="189"/>
      <c r="B477" s="189"/>
      <c r="C477" s="189"/>
      <c r="D477" s="189"/>
      <c r="E477" s="189"/>
      <c r="F477" s="189"/>
      <c r="G477" s="189"/>
      <c r="H477" s="189"/>
      <c r="I477" s="189"/>
      <c r="J477" s="189"/>
      <c r="K477" s="189"/>
      <c r="L477" s="189"/>
      <c r="M477" s="189"/>
      <c r="N477" s="189"/>
      <c r="O477" s="189"/>
      <c r="P477" s="189"/>
      <c r="Q477" s="189"/>
      <c r="R477" s="189"/>
      <c r="S477" s="189"/>
      <c r="T477" s="189"/>
      <c r="U477" s="189"/>
      <c r="V477" s="189"/>
      <c r="W477" s="189"/>
      <c r="X477" s="189"/>
      <c r="Y477" s="189"/>
      <c r="Z477" s="189"/>
    </row>
    <row r="478" spans="1:26" ht="15">
      <c r="A478" s="189"/>
      <c r="B478" s="189"/>
      <c r="C478" s="189"/>
      <c r="D478" s="189"/>
      <c r="E478" s="189"/>
      <c r="F478" s="189"/>
      <c r="G478" s="189"/>
      <c r="H478" s="189"/>
      <c r="I478" s="189"/>
      <c r="J478" s="189"/>
      <c r="K478" s="189"/>
      <c r="L478" s="189"/>
      <c r="M478" s="189"/>
      <c r="N478" s="189"/>
      <c r="O478" s="189"/>
      <c r="P478" s="189"/>
      <c r="Q478" s="189"/>
      <c r="R478" s="189"/>
      <c r="S478" s="189"/>
      <c r="T478" s="189"/>
      <c r="U478" s="189"/>
      <c r="V478" s="189"/>
      <c r="W478" s="189"/>
      <c r="X478" s="189"/>
      <c r="Y478" s="189"/>
      <c r="Z478" s="189"/>
    </row>
    <row r="479" spans="1:26" ht="15">
      <c r="A479" s="189"/>
      <c r="B479" s="189"/>
      <c r="C479" s="189"/>
      <c r="D479" s="189"/>
      <c r="E479" s="189"/>
      <c r="F479" s="189"/>
      <c r="G479" s="189"/>
      <c r="H479" s="189"/>
      <c r="I479" s="189"/>
      <c r="J479" s="189"/>
      <c r="K479" s="189"/>
      <c r="L479" s="189"/>
      <c r="M479" s="189"/>
      <c r="N479" s="189"/>
      <c r="O479" s="189"/>
      <c r="P479" s="189"/>
      <c r="Q479" s="189"/>
      <c r="R479" s="189"/>
      <c r="S479" s="189"/>
      <c r="T479" s="189"/>
      <c r="U479" s="189"/>
      <c r="V479" s="189"/>
      <c r="W479" s="189"/>
      <c r="X479" s="189"/>
      <c r="Y479" s="189"/>
      <c r="Z479" s="189"/>
    </row>
    <row r="480" spans="1:26" ht="15">
      <c r="A480" s="189"/>
      <c r="B480" s="189"/>
      <c r="C480" s="189"/>
      <c r="D480" s="189"/>
      <c r="E480" s="189"/>
      <c r="F480" s="189"/>
      <c r="G480" s="189"/>
      <c r="H480" s="189"/>
      <c r="I480" s="189"/>
      <c r="J480" s="189"/>
      <c r="K480" s="189"/>
      <c r="L480" s="189"/>
      <c r="M480" s="189"/>
      <c r="N480" s="189"/>
      <c r="O480" s="189"/>
      <c r="P480" s="189"/>
      <c r="Q480" s="189"/>
      <c r="R480" s="189"/>
      <c r="S480" s="189"/>
      <c r="T480" s="189"/>
      <c r="U480" s="189"/>
      <c r="V480" s="189"/>
      <c r="W480" s="189"/>
      <c r="X480" s="189"/>
      <c r="Y480" s="189"/>
      <c r="Z480" s="189"/>
    </row>
    <row r="481" spans="1:26" ht="15">
      <c r="A481" s="189"/>
      <c r="B481" s="189"/>
      <c r="C481" s="189"/>
      <c r="D481" s="189"/>
      <c r="E481" s="189"/>
      <c r="F481" s="189"/>
      <c r="G481" s="189"/>
      <c r="H481" s="189"/>
      <c r="I481" s="189"/>
      <c r="J481" s="189"/>
      <c r="K481" s="189"/>
      <c r="L481" s="189"/>
      <c r="M481" s="189"/>
      <c r="N481" s="189"/>
      <c r="O481" s="189"/>
      <c r="P481" s="189"/>
      <c r="Q481" s="189"/>
      <c r="R481" s="189"/>
      <c r="S481" s="189"/>
      <c r="T481" s="189"/>
      <c r="U481" s="189"/>
      <c r="V481" s="189"/>
      <c r="W481" s="189"/>
      <c r="X481" s="189"/>
      <c r="Y481" s="189"/>
      <c r="Z481" s="189"/>
    </row>
    <row r="482" spans="1:26" ht="15">
      <c r="A482" s="189"/>
      <c r="B482" s="189"/>
      <c r="C482" s="189"/>
      <c r="D482" s="189"/>
      <c r="E482" s="189"/>
      <c r="F482" s="189"/>
      <c r="G482" s="189"/>
      <c r="H482" s="189"/>
      <c r="I482" s="189"/>
      <c r="J482" s="189"/>
      <c r="K482" s="189"/>
      <c r="L482" s="189"/>
      <c r="M482" s="189"/>
      <c r="N482" s="189"/>
      <c r="O482" s="189"/>
      <c r="P482" s="189"/>
      <c r="Q482" s="189"/>
      <c r="R482" s="189"/>
      <c r="S482" s="189"/>
      <c r="T482" s="189"/>
      <c r="U482" s="189"/>
      <c r="V482" s="189"/>
      <c r="W482" s="189"/>
      <c r="X482" s="189"/>
      <c r="Y482" s="189"/>
      <c r="Z482" s="189"/>
    </row>
    <row r="483" spans="1:26" ht="15">
      <c r="A483" s="189"/>
      <c r="B483" s="189"/>
      <c r="C483" s="189"/>
      <c r="D483" s="189"/>
      <c r="E483" s="189"/>
      <c r="F483" s="189"/>
      <c r="G483" s="189"/>
      <c r="H483" s="189"/>
      <c r="I483" s="189"/>
      <c r="J483" s="189"/>
      <c r="K483" s="189"/>
      <c r="L483" s="189"/>
      <c r="M483" s="189"/>
      <c r="N483" s="189"/>
      <c r="O483" s="189"/>
      <c r="P483" s="189"/>
      <c r="Q483" s="189"/>
      <c r="R483" s="189"/>
      <c r="S483" s="189"/>
      <c r="T483" s="189"/>
      <c r="U483" s="189"/>
      <c r="V483" s="189"/>
      <c r="W483" s="189"/>
      <c r="X483" s="189"/>
      <c r="Y483" s="189"/>
      <c r="Z483" s="189"/>
    </row>
    <row r="484" spans="1:26" ht="15">
      <c r="A484" s="189"/>
      <c r="B484" s="189"/>
      <c r="C484" s="189"/>
      <c r="D484" s="189"/>
      <c r="E484" s="189"/>
      <c r="F484" s="189"/>
      <c r="G484" s="189"/>
      <c r="H484" s="189"/>
      <c r="I484" s="189"/>
      <c r="J484" s="189"/>
      <c r="K484" s="189"/>
      <c r="L484" s="189"/>
      <c r="M484" s="189"/>
      <c r="N484" s="189"/>
      <c r="O484" s="189"/>
      <c r="P484" s="189"/>
      <c r="Q484" s="189"/>
      <c r="R484" s="189"/>
      <c r="S484" s="189"/>
      <c r="T484" s="189"/>
      <c r="U484" s="189"/>
      <c r="V484" s="189"/>
      <c r="W484" s="189"/>
      <c r="X484" s="189"/>
      <c r="Y484" s="189"/>
      <c r="Z484" s="189"/>
    </row>
    <row r="485" spans="1:26" ht="15">
      <c r="A485" s="189"/>
      <c r="B485" s="189"/>
      <c r="C485" s="189"/>
      <c r="D485" s="189"/>
      <c r="E485" s="189"/>
      <c r="F485" s="189"/>
      <c r="G485" s="189"/>
      <c r="H485" s="189"/>
      <c r="I485" s="189"/>
      <c r="J485" s="189"/>
      <c r="K485" s="189"/>
      <c r="L485" s="189"/>
      <c r="M485" s="189"/>
      <c r="N485" s="189"/>
      <c r="O485" s="189"/>
      <c r="P485" s="189"/>
      <c r="Q485" s="189"/>
      <c r="R485" s="189"/>
      <c r="S485" s="189"/>
      <c r="T485" s="189"/>
      <c r="U485" s="189"/>
      <c r="V485" s="189"/>
      <c r="W485" s="189"/>
      <c r="X485" s="189"/>
      <c r="Y485" s="189"/>
      <c r="Z485" s="189"/>
    </row>
    <row r="486" spans="1:26" ht="15">
      <c r="A486" s="189"/>
      <c r="B486" s="189"/>
      <c r="C486" s="189"/>
      <c r="D486" s="189"/>
      <c r="E486" s="189"/>
      <c r="F486" s="189"/>
      <c r="G486" s="189"/>
      <c r="H486" s="189"/>
      <c r="I486" s="189"/>
      <c r="J486" s="189"/>
      <c r="K486" s="189"/>
      <c r="L486" s="189"/>
      <c r="M486" s="189"/>
      <c r="N486" s="189"/>
      <c r="O486" s="189"/>
      <c r="P486" s="189"/>
      <c r="Q486" s="189"/>
      <c r="R486" s="189"/>
      <c r="S486" s="189"/>
      <c r="T486" s="189"/>
      <c r="U486" s="189"/>
      <c r="V486" s="189"/>
      <c r="W486" s="189"/>
      <c r="X486" s="189"/>
      <c r="Y486" s="189"/>
      <c r="Z486" s="189"/>
    </row>
    <row r="487" spans="1:26" ht="15">
      <c r="A487" s="189"/>
      <c r="B487" s="189"/>
      <c r="C487" s="189"/>
      <c r="D487" s="189"/>
      <c r="E487" s="189"/>
      <c r="F487" s="189"/>
      <c r="G487" s="189"/>
      <c r="H487" s="189"/>
      <c r="I487" s="189"/>
      <c r="J487" s="189"/>
      <c r="K487" s="189"/>
      <c r="L487" s="189"/>
      <c r="M487" s="189"/>
      <c r="N487" s="189"/>
      <c r="O487" s="189"/>
      <c r="P487" s="189"/>
      <c r="Q487" s="189"/>
      <c r="R487" s="189"/>
      <c r="S487" s="189"/>
      <c r="T487" s="189"/>
      <c r="U487" s="189"/>
      <c r="V487" s="189"/>
      <c r="W487" s="189"/>
      <c r="X487" s="189"/>
      <c r="Y487" s="189"/>
      <c r="Z487" s="189"/>
    </row>
    <row r="488" spans="1:26" ht="15">
      <c r="A488" s="189"/>
      <c r="B488" s="189"/>
      <c r="C488" s="189"/>
      <c r="D488" s="189"/>
      <c r="E488" s="189"/>
      <c r="F488" s="189"/>
      <c r="G488" s="189"/>
      <c r="H488" s="189"/>
      <c r="I488" s="189"/>
      <c r="J488" s="189"/>
      <c r="K488" s="189"/>
      <c r="L488" s="189"/>
      <c r="M488" s="189"/>
      <c r="N488" s="189"/>
      <c r="O488" s="189"/>
      <c r="P488" s="189"/>
      <c r="Q488" s="189"/>
      <c r="R488" s="189"/>
      <c r="S488" s="189"/>
      <c r="T488" s="189"/>
      <c r="U488" s="189"/>
      <c r="V488" s="189"/>
      <c r="W488" s="189"/>
      <c r="X488" s="189"/>
      <c r="Y488" s="189"/>
      <c r="Z488" s="189"/>
    </row>
    <row r="489" spans="1:26" ht="15">
      <c r="A489" s="189"/>
      <c r="B489" s="189"/>
      <c r="C489" s="189"/>
      <c r="D489" s="189"/>
      <c r="E489" s="189"/>
      <c r="F489" s="189"/>
      <c r="G489" s="189"/>
      <c r="H489" s="189"/>
      <c r="I489" s="189"/>
      <c r="J489" s="189"/>
      <c r="K489" s="189"/>
      <c r="L489" s="189"/>
      <c r="M489" s="189"/>
      <c r="N489" s="189"/>
      <c r="O489" s="189"/>
      <c r="P489" s="189"/>
      <c r="Q489" s="189"/>
      <c r="R489" s="189"/>
      <c r="S489" s="189"/>
      <c r="T489" s="189"/>
      <c r="U489" s="189"/>
      <c r="V489" s="189"/>
      <c r="W489" s="189"/>
      <c r="X489" s="189"/>
      <c r="Y489" s="189"/>
      <c r="Z489" s="189"/>
    </row>
    <row r="490" spans="1:26" ht="15">
      <c r="A490" s="189"/>
      <c r="B490" s="189"/>
      <c r="C490" s="189"/>
      <c r="D490" s="189"/>
      <c r="E490" s="189"/>
      <c r="F490" s="189"/>
      <c r="G490" s="189"/>
      <c r="H490" s="189"/>
      <c r="I490" s="189"/>
      <c r="J490" s="189"/>
      <c r="K490" s="189"/>
      <c r="L490" s="189"/>
      <c r="M490" s="189"/>
      <c r="N490" s="189"/>
      <c r="O490" s="189"/>
      <c r="P490" s="189"/>
      <c r="Q490" s="189"/>
      <c r="R490" s="189"/>
      <c r="S490" s="189"/>
      <c r="T490" s="189"/>
      <c r="U490" s="189"/>
      <c r="V490" s="189"/>
      <c r="W490" s="189"/>
      <c r="X490" s="189"/>
      <c r="Y490" s="189"/>
      <c r="Z490" s="189"/>
    </row>
    <row r="491" spans="1:26" ht="15">
      <c r="A491" s="189"/>
      <c r="B491" s="189"/>
      <c r="C491" s="189"/>
      <c r="D491" s="189"/>
      <c r="E491" s="189"/>
      <c r="F491" s="189"/>
      <c r="G491" s="189"/>
      <c r="H491" s="189"/>
      <c r="I491" s="189"/>
      <c r="J491" s="189"/>
      <c r="K491" s="189"/>
      <c r="L491" s="189"/>
      <c r="M491" s="189"/>
      <c r="N491" s="189"/>
      <c r="O491" s="189"/>
      <c r="P491" s="189"/>
      <c r="Q491" s="189"/>
      <c r="R491" s="189"/>
      <c r="S491" s="189"/>
      <c r="T491" s="189"/>
      <c r="U491" s="189"/>
      <c r="V491" s="189"/>
      <c r="W491" s="189"/>
      <c r="X491" s="189"/>
      <c r="Y491" s="189"/>
      <c r="Z491" s="189"/>
    </row>
    <row r="492" spans="1:26" ht="15">
      <c r="A492" s="189"/>
      <c r="B492" s="189"/>
      <c r="C492" s="189"/>
      <c r="D492" s="189"/>
      <c r="E492" s="189"/>
      <c r="F492" s="189"/>
      <c r="G492" s="189"/>
      <c r="H492" s="189"/>
      <c r="I492" s="189"/>
      <c r="J492" s="189"/>
      <c r="K492" s="189"/>
      <c r="L492" s="189"/>
      <c r="M492" s="189"/>
      <c r="N492" s="189"/>
      <c r="O492" s="189"/>
      <c r="P492" s="189"/>
      <c r="Q492" s="189"/>
      <c r="R492" s="189"/>
      <c r="S492" s="189"/>
      <c r="T492" s="189"/>
      <c r="U492" s="189"/>
      <c r="V492" s="189"/>
      <c r="W492" s="189"/>
      <c r="X492" s="189"/>
      <c r="Y492" s="189"/>
      <c r="Z492" s="189"/>
    </row>
    <row r="493" spans="1:26" ht="15">
      <c r="A493" s="189"/>
      <c r="B493" s="189"/>
      <c r="C493" s="189"/>
      <c r="D493" s="189"/>
      <c r="E493" s="189"/>
      <c r="F493" s="189"/>
      <c r="G493" s="189"/>
      <c r="H493" s="189"/>
      <c r="I493" s="189"/>
      <c r="J493" s="189"/>
      <c r="K493" s="189"/>
      <c r="L493" s="189"/>
      <c r="M493" s="189"/>
      <c r="N493" s="189"/>
      <c r="O493" s="189"/>
      <c r="P493" s="189"/>
      <c r="Q493" s="189"/>
      <c r="R493" s="189"/>
      <c r="S493" s="189"/>
      <c r="T493" s="189"/>
      <c r="U493" s="189"/>
      <c r="V493" s="189"/>
      <c r="W493" s="189"/>
      <c r="X493" s="189"/>
      <c r="Y493" s="189"/>
      <c r="Z493" s="189"/>
    </row>
    <row r="494" spans="1:26" ht="15">
      <c r="A494" s="189"/>
      <c r="B494" s="189"/>
      <c r="C494" s="189"/>
      <c r="D494" s="189"/>
      <c r="E494" s="189"/>
      <c r="F494" s="189"/>
      <c r="G494" s="189"/>
      <c r="H494" s="189"/>
      <c r="I494" s="189"/>
      <c r="J494" s="189"/>
      <c r="K494" s="189"/>
      <c r="L494" s="189"/>
      <c r="M494" s="189"/>
      <c r="N494" s="189"/>
      <c r="O494" s="189"/>
      <c r="P494" s="189"/>
      <c r="Q494" s="189"/>
      <c r="R494" s="189"/>
      <c r="S494" s="189"/>
      <c r="T494" s="189"/>
      <c r="U494" s="189"/>
      <c r="V494" s="189"/>
      <c r="W494" s="189"/>
      <c r="X494" s="189"/>
      <c r="Y494" s="189"/>
      <c r="Z494" s="189"/>
    </row>
    <row r="495" spans="1:26" ht="15">
      <c r="A495" s="189"/>
      <c r="B495" s="189"/>
      <c r="C495" s="189"/>
      <c r="D495" s="189"/>
      <c r="E495" s="189"/>
      <c r="F495" s="189"/>
      <c r="G495" s="189"/>
      <c r="H495" s="189"/>
      <c r="I495" s="189"/>
      <c r="J495" s="189"/>
      <c r="K495" s="189"/>
      <c r="L495" s="189"/>
      <c r="M495" s="189"/>
      <c r="N495" s="189"/>
      <c r="O495" s="189"/>
      <c r="P495" s="189"/>
      <c r="Q495" s="189"/>
      <c r="R495" s="189"/>
      <c r="S495" s="189"/>
      <c r="T495" s="189"/>
      <c r="U495" s="189"/>
      <c r="V495" s="189"/>
      <c r="W495" s="189"/>
      <c r="X495" s="189"/>
      <c r="Y495" s="189"/>
      <c r="Z495" s="189"/>
    </row>
    <row r="496" spans="1:26" ht="15">
      <c r="A496" s="189"/>
      <c r="B496" s="189"/>
      <c r="C496" s="189"/>
      <c r="D496" s="189"/>
      <c r="E496" s="189"/>
      <c r="F496" s="189"/>
      <c r="G496" s="189"/>
      <c r="H496" s="189"/>
      <c r="I496" s="189"/>
      <c r="J496" s="189"/>
      <c r="K496" s="189"/>
      <c r="L496" s="189"/>
      <c r="M496" s="189"/>
      <c r="N496" s="189"/>
      <c r="O496" s="189"/>
      <c r="P496" s="189"/>
      <c r="Q496" s="189"/>
      <c r="R496" s="189"/>
      <c r="S496" s="189"/>
      <c r="T496" s="189"/>
      <c r="U496" s="189"/>
      <c r="V496" s="189"/>
      <c r="W496" s="189"/>
      <c r="X496" s="189"/>
      <c r="Y496" s="189"/>
      <c r="Z496" s="189"/>
    </row>
    <row r="497" spans="1:26" ht="15">
      <c r="A497" s="189"/>
      <c r="B497" s="189"/>
      <c r="C497" s="189"/>
      <c r="D497" s="189"/>
      <c r="E497" s="189"/>
      <c r="F497" s="189"/>
      <c r="G497" s="189"/>
      <c r="H497" s="189"/>
      <c r="I497" s="189"/>
      <c r="J497" s="189"/>
      <c r="K497" s="189"/>
      <c r="L497" s="189"/>
      <c r="M497" s="189"/>
      <c r="N497" s="189"/>
      <c r="O497" s="189"/>
      <c r="P497" s="189"/>
      <c r="Q497" s="189"/>
      <c r="R497" s="189"/>
      <c r="S497" s="189"/>
      <c r="T497" s="189"/>
      <c r="U497" s="189"/>
      <c r="V497" s="189"/>
      <c r="W497" s="189"/>
      <c r="X497" s="189"/>
      <c r="Y497" s="189"/>
      <c r="Z497" s="189"/>
    </row>
    <row r="498" spans="1:26" ht="15">
      <c r="A498" s="189"/>
      <c r="B498" s="189"/>
      <c r="C498" s="189"/>
      <c r="D498" s="189"/>
      <c r="E498" s="189"/>
      <c r="F498" s="189"/>
      <c r="G498" s="189"/>
      <c r="H498" s="189"/>
      <c r="I498" s="189"/>
      <c r="J498" s="189"/>
      <c r="K498" s="189"/>
      <c r="L498" s="189"/>
      <c r="M498" s="189"/>
      <c r="N498" s="189"/>
      <c r="O498" s="189"/>
      <c r="P498" s="189"/>
      <c r="Q498" s="189"/>
      <c r="R498" s="189"/>
      <c r="S498" s="189"/>
      <c r="T498" s="189"/>
      <c r="U498" s="189"/>
      <c r="V498" s="189"/>
      <c r="W498" s="189"/>
      <c r="X498" s="189"/>
      <c r="Y498" s="189"/>
      <c r="Z498" s="189"/>
    </row>
    <row r="499" spans="1:26" ht="15">
      <c r="A499" s="189"/>
      <c r="B499" s="189"/>
      <c r="C499" s="189"/>
      <c r="D499" s="189"/>
      <c r="E499" s="189"/>
      <c r="F499" s="189"/>
      <c r="G499" s="189"/>
      <c r="H499" s="189"/>
      <c r="I499" s="189"/>
      <c r="J499" s="189"/>
      <c r="K499" s="189"/>
      <c r="L499" s="189"/>
      <c r="M499" s="189"/>
      <c r="N499" s="189"/>
      <c r="O499" s="189"/>
      <c r="P499" s="189"/>
      <c r="Q499" s="189"/>
      <c r="R499" s="189"/>
      <c r="S499" s="189"/>
      <c r="T499" s="189"/>
      <c r="U499" s="189"/>
      <c r="V499" s="189"/>
      <c r="W499" s="189"/>
      <c r="X499" s="189"/>
      <c r="Y499" s="189"/>
      <c r="Z499" s="189"/>
    </row>
    <row r="500" spans="1:26" ht="15">
      <c r="A500" s="189"/>
      <c r="B500" s="189"/>
      <c r="C500" s="189"/>
      <c r="D500" s="189"/>
      <c r="E500" s="189"/>
      <c r="F500" s="189"/>
      <c r="G500" s="189"/>
      <c r="H500" s="189"/>
      <c r="I500" s="189"/>
      <c r="J500" s="189"/>
      <c r="K500" s="189"/>
      <c r="L500" s="189"/>
      <c r="M500" s="189"/>
      <c r="N500" s="189"/>
      <c r="O500" s="189"/>
      <c r="P500" s="189"/>
      <c r="Q500" s="189"/>
      <c r="R500" s="189"/>
      <c r="S500" s="189"/>
      <c r="T500" s="189"/>
      <c r="U500" s="189"/>
      <c r="V500" s="189"/>
      <c r="W500" s="189"/>
      <c r="X500" s="189"/>
      <c r="Y500" s="189"/>
      <c r="Z500" s="189"/>
    </row>
    <row r="501" spans="1:26" ht="15">
      <c r="A501" s="189"/>
      <c r="B501" s="189"/>
      <c r="C501" s="189"/>
      <c r="D501" s="189"/>
      <c r="E501" s="189"/>
      <c r="F501" s="189"/>
      <c r="G501" s="189"/>
      <c r="H501" s="189"/>
      <c r="I501" s="189"/>
      <c r="J501" s="189"/>
      <c r="K501" s="189"/>
      <c r="L501" s="189"/>
      <c r="M501" s="189"/>
      <c r="N501" s="189"/>
      <c r="O501" s="189"/>
      <c r="P501" s="189"/>
      <c r="Q501" s="189"/>
      <c r="R501" s="189"/>
      <c r="S501" s="189"/>
      <c r="T501" s="189"/>
      <c r="U501" s="189"/>
      <c r="V501" s="189"/>
      <c r="W501" s="189"/>
      <c r="X501" s="189"/>
      <c r="Y501" s="189"/>
      <c r="Z501" s="189"/>
    </row>
    <row r="502" spans="1:26" ht="15">
      <c r="A502" s="189"/>
      <c r="B502" s="189"/>
      <c r="C502" s="189"/>
      <c r="D502" s="189"/>
      <c r="E502" s="189"/>
      <c r="F502" s="189"/>
      <c r="G502" s="189"/>
      <c r="H502" s="189"/>
      <c r="I502" s="189"/>
      <c r="J502" s="189"/>
      <c r="K502" s="189"/>
      <c r="L502" s="189"/>
      <c r="M502" s="189"/>
      <c r="N502" s="189"/>
      <c r="O502" s="189"/>
      <c r="P502" s="189"/>
      <c r="Q502" s="189"/>
      <c r="R502" s="189"/>
      <c r="S502" s="189"/>
      <c r="T502" s="189"/>
      <c r="U502" s="189"/>
      <c r="V502" s="189"/>
      <c r="W502" s="189"/>
      <c r="X502" s="189"/>
      <c r="Y502" s="189"/>
      <c r="Z502" s="189"/>
    </row>
    <row r="503" spans="1:26" ht="15">
      <c r="A503" s="189"/>
      <c r="B503" s="189"/>
      <c r="C503" s="189"/>
      <c r="D503" s="189"/>
      <c r="E503" s="189"/>
      <c r="F503" s="189"/>
      <c r="G503" s="189"/>
      <c r="H503" s="189"/>
      <c r="I503" s="189"/>
      <c r="J503" s="189"/>
      <c r="K503" s="189"/>
      <c r="L503" s="189"/>
      <c r="M503" s="189"/>
      <c r="N503" s="189"/>
      <c r="O503" s="189"/>
      <c r="P503" s="189"/>
      <c r="Q503" s="189"/>
      <c r="R503" s="189"/>
      <c r="S503" s="189"/>
      <c r="T503" s="189"/>
      <c r="U503" s="189"/>
      <c r="V503" s="189"/>
      <c r="W503" s="189"/>
      <c r="X503" s="189"/>
      <c r="Y503" s="189"/>
      <c r="Z503" s="189"/>
    </row>
    <row r="504" spans="1:26" ht="15">
      <c r="A504" s="189"/>
      <c r="B504" s="189"/>
      <c r="C504" s="189"/>
      <c r="D504" s="189"/>
      <c r="E504" s="189"/>
      <c r="F504" s="189"/>
      <c r="G504" s="189"/>
      <c r="H504" s="189"/>
      <c r="I504" s="189"/>
      <c r="J504" s="189"/>
      <c r="K504" s="189"/>
      <c r="L504" s="189"/>
      <c r="M504" s="189"/>
      <c r="N504" s="189"/>
      <c r="O504" s="189"/>
      <c r="P504" s="189"/>
      <c r="Q504" s="189"/>
      <c r="R504" s="189"/>
      <c r="S504" s="189"/>
      <c r="T504" s="189"/>
      <c r="U504" s="189"/>
      <c r="V504" s="189"/>
      <c r="W504" s="189"/>
      <c r="X504" s="189"/>
      <c r="Y504" s="189"/>
      <c r="Z504" s="189"/>
    </row>
    <row r="505" spans="1:26" ht="15">
      <c r="A505" s="189"/>
      <c r="B505" s="189"/>
      <c r="C505" s="189"/>
      <c r="D505" s="189"/>
      <c r="E505" s="189"/>
      <c r="F505" s="189"/>
      <c r="G505" s="189"/>
      <c r="H505" s="189"/>
      <c r="I505" s="189"/>
      <c r="J505" s="189"/>
      <c r="K505" s="189"/>
      <c r="L505" s="189"/>
      <c r="M505" s="189"/>
      <c r="N505" s="189"/>
      <c r="O505" s="189"/>
      <c r="P505" s="189"/>
      <c r="Q505" s="189"/>
      <c r="R505" s="189"/>
      <c r="S505" s="189"/>
      <c r="T505" s="189"/>
      <c r="U505" s="189"/>
      <c r="V505" s="189"/>
      <c r="W505" s="189"/>
      <c r="X505" s="189"/>
      <c r="Y505" s="189"/>
      <c r="Z505" s="189"/>
    </row>
    <row r="506" spans="1:26" ht="15">
      <c r="A506" s="189"/>
      <c r="B506" s="189"/>
      <c r="C506" s="189"/>
      <c r="D506" s="189"/>
      <c r="E506" s="189"/>
      <c r="F506" s="189"/>
      <c r="G506" s="189"/>
      <c r="H506" s="189"/>
      <c r="I506" s="189"/>
      <c r="J506" s="189"/>
      <c r="K506" s="189"/>
      <c r="L506" s="189"/>
      <c r="M506" s="189"/>
      <c r="N506" s="189"/>
      <c r="O506" s="189"/>
      <c r="P506" s="189"/>
      <c r="Q506" s="189"/>
      <c r="R506" s="189"/>
      <c r="S506" s="189"/>
      <c r="T506" s="189"/>
      <c r="U506" s="189"/>
      <c r="V506" s="189"/>
      <c r="W506" s="189"/>
      <c r="X506" s="189"/>
      <c r="Y506" s="189"/>
      <c r="Z506" s="189"/>
    </row>
    <row r="507" spans="1:26" ht="15">
      <c r="A507" s="189"/>
      <c r="B507" s="189"/>
      <c r="C507" s="189"/>
      <c r="D507" s="189"/>
      <c r="E507" s="189"/>
      <c r="F507" s="189"/>
      <c r="G507" s="189"/>
      <c r="H507" s="189"/>
      <c r="I507" s="189"/>
      <c r="J507" s="189"/>
      <c r="K507" s="189"/>
      <c r="L507" s="189"/>
      <c r="M507" s="189"/>
      <c r="N507" s="189"/>
      <c r="O507" s="189"/>
      <c r="P507" s="189"/>
      <c r="Q507" s="189"/>
      <c r="R507" s="189"/>
      <c r="S507" s="189"/>
      <c r="T507" s="189"/>
      <c r="U507" s="189"/>
      <c r="V507" s="189"/>
      <c r="W507" s="189"/>
      <c r="X507" s="189"/>
      <c r="Y507" s="189"/>
      <c r="Z507" s="189"/>
    </row>
    <row r="508" spans="1:26" ht="15">
      <c r="A508" s="189"/>
      <c r="B508" s="189"/>
      <c r="C508" s="189"/>
      <c r="D508" s="189"/>
      <c r="E508" s="189"/>
      <c r="F508" s="189"/>
      <c r="G508" s="189"/>
      <c r="H508" s="189"/>
      <c r="I508" s="189"/>
      <c r="J508" s="189"/>
      <c r="K508" s="189"/>
      <c r="L508" s="189"/>
      <c r="M508" s="189"/>
      <c r="N508" s="189"/>
      <c r="O508" s="189"/>
      <c r="P508" s="189"/>
      <c r="Q508" s="189"/>
      <c r="R508" s="189"/>
      <c r="S508" s="189"/>
      <c r="T508" s="189"/>
      <c r="U508" s="189"/>
      <c r="V508" s="189"/>
      <c r="W508" s="189"/>
      <c r="X508" s="189"/>
      <c r="Y508" s="189"/>
      <c r="Z508" s="189"/>
    </row>
    <row r="509" spans="1:26" ht="15">
      <c r="A509" s="189"/>
      <c r="B509" s="189"/>
      <c r="C509" s="189"/>
      <c r="D509" s="189"/>
      <c r="E509" s="189"/>
      <c r="F509" s="189"/>
      <c r="G509" s="189"/>
      <c r="H509" s="189"/>
      <c r="I509" s="189"/>
      <c r="J509" s="189"/>
      <c r="K509" s="189"/>
      <c r="L509" s="189"/>
      <c r="M509" s="189"/>
      <c r="N509" s="189"/>
      <c r="O509" s="189"/>
      <c r="P509" s="189"/>
      <c r="Q509" s="189"/>
      <c r="R509" s="189"/>
      <c r="S509" s="189"/>
      <c r="T509" s="189"/>
      <c r="U509" s="189"/>
      <c r="V509" s="189"/>
      <c r="W509" s="189"/>
      <c r="X509" s="189"/>
      <c r="Y509" s="189"/>
      <c r="Z509" s="189"/>
    </row>
    <row r="510" spans="1:26" ht="15">
      <c r="A510" s="189"/>
      <c r="B510" s="189"/>
      <c r="C510" s="189"/>
      <c r="D510" s="189"/>
      <c r="E510" s="189"/>
      <c r="F510" s="189"/>
      <c r="G510" s="189"/>
      <c r="H510" s="189"/>
      <c r="I510" s="189"/>
      <c r="J510" s="189"/>
      <c r="K510" s="189"/>
      <c r="L510" s="189"/>
      <c r="M510" s="189"/>
      <c r="N510" s="189"/>
      <c r="O510" s="189"/>
      <c r="P510" s="189"/>
      <c r="Q510" s="189"/>
      <c r="R510" s="189"/>
      <c r="S510" s="189"/>
      <c r="T510" s="189"/>
      <c r="U510" s="189"/>
      <c r="V510" s="189"/>
      <c r="W510" s="189"/>
      <c r="X510" s="189"/>
      <c r="Y510" s="189"/>
      <c r="Z510" s="189"/>
    </row>
    <row r="511" spans="1:26" ht="15">
      <c r="A511" s="189"/>
      <c r="B511" s="189"/>
      <c r="C511" s="189"/>
      <c r="D511" s="189"/>
      <c r="E511" s="189"/>
      <c r="F511" s="189"/>
      <c r="G511" s="189"/>
      <c r="H511" s="189"/>
      <c r="I511" s="189"/>
      <c r="J511" s="189"/>
      <c r="K511" s="189"/>
      <c r="L511" s="189"/>
      <c r="M511" s="189"/>
      <c r="N511" s="189"/>
      <c r="O511" s="189"/>
      <c r="P511" s="189"/>
      <c r="Q511" s="189"/>
      <c r="R511" s="189"/>
      <c r="S511" s="189"/>
      <c r="T511" s="189"/>
      <c r="U511" s="189"/>
      <c r="V511" s="189"/>
      <c r="W511" s="189"/>
      <c r="X511" s="189"/>
      <c r="Y511" s="189"/>
      <c r="Z511" s="189"/>
    </row>
    <row r="512" spans="1:26" ht="15">
      <c r="A512" s="189"/>
      <c r="B512" s="189"/>
      <c r="C512" s="189"/>
      <c r="D512" s="189"/>
      <c r="E512" s="189"/>
      <c r="F512" s="189"/>
      <c r="G512" s="189"/>
      <c r="H512" s="189"/>
      <c r="I512" s="189"/>
      <c r="J512" s="189"/>
      <c r="K512" s="189"/>
      <c r="L512" s="189"/>
      <c r="M512" s="189"/>
      <c r="N512" s="189"/>
      <c r="O512" s="189"/>
      <c r="P512" s="189"/>
      <c r="Q512" s="189"/>
      <c r="R512" s="189"/>
      <c r="S512" s="189"/>
      <c r="T512" s="189"/>
      <c r="U512" s="189"/>
      <c r="V512" s="189"/>
      <c r="W512" s="189"/>
      <c r="X512" s="189"/>
      <c r="Y512" s="189"/>
      <c r="Z512" s="189"/>
    </row>
    <row r="513" spans="1:26" ht="15">
      <c r="A513" s="189"/>
      <c r="B513" s="189"/>
      <c r="C513" s="189"/>
      <c r="D513" s="189"/>
      <c r="E513" s="189"/>
      <c r="F513" s="189"/>
      <c r="G513" s="189"/>
      <c r="H513" s="189"/>
      <c r="I513" s="189"/>
      <c r="J513" s="189"/>
      <c r="K513" s="189"/>
      <c r="L513" s="189"/>
      <c r="M513" s="189"/>
      <c r="N513" s="189"/>
      <c r="O513" s="189"/>
      <c r="P513" s="189"/>
      <c r="Q513" s="189"/>
      <c r="R513" s="189"/>
      <c r="S513" s="189"/>
      <c r="T513" s="189"/>
      <c r="U513" s="189"/>
      <c r="V513" s="189"/>
      <c r="W513" s="189"/>
      <c r="X513" s="189"/>
      <c r="Y513" s="189"/>
      <c r="Z513" s="189"/>
    </row>
    <row r="514" spans="1:26" ht="15">
      <c r="A514" s="189"/>
      <c r="B514" s="189"/>
      <c r="C514" s="189"/>
      <c r="D514" s="189"/>
      <c r="E514" s="189"/>
      <c r="F514" s="189"/>
      <c r="G514" s="189"/>
      <c r="H514" s="189"/>
      <c r="I514" s="189"/>
      <c r="J514" s="189"/>
      <c r="K514" s="189"/>
      <c r="L514" s="189"/>
      <c r="M514" s="189"/>
      <c r="N514" s="189"/>
      <c r="O514" s="189"/>
      <c r="P514" s="189"/>
      <c r="Q514" s="189"/>
      <c r="R514" s="189"/>
      <c r="S514" s="189"/>
      <c r="T514" s="189"/>
      <c r="U514" s="189"/>
      <c r="V514" s="189"/>
      <c r="W514" s="189"/>
      <c r="X514" s="189"/>
      <c r="Y514" s="189"/>
      <c r="Z514" s="189"/>
    </row>
    <row r="515" spans="1:26" ht="15">
      <c r="A515" s="189"/>
      <c r="B515" s="189"/>
      <c r="C515" s="189"/>
      <c r="D515" s="189"/>
      <c r="E515" s="189"/>
      <c r="F515" s="189"/>
      <c r="G515" s="189"/>
      <c r="H515" s="189"/>
      <c r="I515" s="189"/>
      <c r="J515" s="189"/>
      <c r="K515" s="189"/>
      <c r="L515" s="189"/>
      <c r="M515" s="189"/>
      <c r="N515" s="189"/>
      <c r="O515" s="189"/>
      <c r="P515" s="189"/>
      <c r="Q515" s="189"/>
      <c r="R515" s="189"/>
      <c r="S515" s="189"/>
      <c r="T515" s="189"/>
      <c r="U515" s="189"/>
      <c r="V515" s="189"/>
      <c r="W515" s="189"/>
      <c r="X515" s="189"/>
      <c r="Y515" s="189"/>
      <c r="Z515" s="189"/>
    </row>
    <row r="516" spans="1:26" ht="15">
      <c r="A516" s="189"/>
      <c r="B516" s="189"/>
      <c r="C516" s="189"/>
      <c r="D516" s="189"/>
      <c r="E516" s="189"/>
      <c r="F516" s="189"/>
      <c r="G516" s="189"/>
      <c r="H516" s="189"/>
      <c r="I516" s="189"/>
      <c r="J516" s="189"/>
      <c r="K516" s="189"/>
      <c r="L516" s="189"/>
      <c r="M516" s="189"/>
      <c r="N516" s="189"/>
      <c r="O516" s="189"/>
      <c r="P516" s="189"/>
      <c r="Q516" s="189"/>
      <c r="R516" s="189"/>
      <c r="S516" s="189"/>
      <c r="T516" s="189"/>
      <c r="U516" s="189"/>
      <c r="V516" s="189"/>
      <c r="W516" s="189"/>
      <c r="X516" s="189"/>
      <c r="Y516" s="189"/>
      <c r="Z516" s="189"/>
    </row>
    <row r="517" spans="1:26" ht="15">
      <c r="A517" s="189"/>
      <c r="B517" s="189"/>
      <c r="C517" s="189"/>
      <c r="D517" s="189"/>
      <c r="E517" s="189"/>
      <c r="F517" s="189"/>
      <c r="G517" s="189"/>
      <c r="H517" s="189"/>
      <c r="I517" s="189"/>
      <c r="J517" s="189"/>
      <c r="K517" s="189"/>
      <c r="L517" s="189"/>
      <c r="M517" s="189"/>
      <c r="N517" s="189"/>
      <c r="O517" s="189"/>
      <c r="P517" s="189"/>
      <c r="Q517" s="189"/>
      <c r="R517" s="189"/>
      <c r="S517" s="189"/>
      <c r="T517" s="189"/>
      <c r="U517" s="189"/>
      <c r="V517" s="189"/>
      <c r="W517" s="189"/>
      <c r="X517" s="189"/>
      <c r="Y517" s="189"/>
      <c r="Z517" s="189"/>
    </row>
    <row r="518" spans="1:26" ht="15">
      <c r="A518" s="189"/>
      <c r="B518" s="189"/>
      <c r="C518" s="189"/>
      <c r="D518" s="189"/>
      <c r="E518" s="189"/>
      <c r="F518" s="189"/>
      <c r="G518" s="189"/>
      <c r="H518" s="189"/>
      <c r="I518" s="189"/>
      <c r="J518" s="189"/>
      <c r="K518" s="189"/>
      <c r="L518" s="189"/>
      <c r="M518" s="189"/>
      <c r="N518" s="189"/>
      <c r="O518" s="189"/>
      <c r="P518" s="189"/>
      <c r="Q518" s="189"/>
      <c r="R518" s="189"/>
      <c r="S518" s="189"/>
      <c r="T518" s="189"/>
      <c r="U518" s="189"/>
      <c r="V518" s="189"/>
      <c r="W518" s="189"/>
      <c r="X518" s="189"/>
      <c r="Y518" s="189"/>
      <c r="Z518" s="189"/>
    </row>
    <row r="519" spans="1:26" ht="15">
      <c r="A519" s="189"/>
      <c r="B519" s="189"/>
      <c r="C519" s="189"/>
      <c r="D519" s="189"/>
      <c r="E519" s="189"/>
      <c r="F519" s="189"/>
      <c r="G519" s="189"/>
      <c r="H519" s="189"/>
      <c r="I519" s="189"/>
      <c r="J519" s="189"/>
      <c r="K519" s="189"/>
      <c r="L519" s="189"/>
      <c r="M519" s="189"/>
      <c r="N519" s="189"/>
      <c r="O519" s="189"/>
      <c r="P519" s="189"/>
      <c r="Q519" s="189"/>
      <c r="R519" s="189"/>
      <c r="S519" s="189"/>
      <c r="T519" s="189"/>
      <c r="U519" s="189"/>
      <c r="V519" s="189"/>
      <c r="W519" s="189"/>
      <c r="X519" s="189"/>
      <c r="Y519" s="189"/>
      <c r="Z519" s="189"/>
    </row>
    <row r="520" spans="1:26" ht="15">
      <c r="A520" s="189"/>
      <c r="B520" s="189"/>
      <c r="C520" s="189"/>
      <c r="D520" s="189"/>
      <c r="E520" s="189"/>
      <c r="F520" s="189"/>
      <c r="G520" s="189"/>
      <c r="H520" s="189"/>
      <c r="I520" s="189"/>
      <c r="J520" s="189"/>
      <c r="K520" s="189"/>
      <c r="L520" s="189"/>
      <c r="M520" s="189"/>
      <c r="N520" s="189"/>
      <c r="O520" s="189"/>
      <c r="P520" s="189"/>
      <c r="Q520" s="189"/>
      <c r="R520" s="189"/>
      <c r="S520" s="189"/>
      <c r="T520" s="189"/>
      <c r="U520" s="189"/>
      <c r="V520" s="189"/>
      <c r="W520" s="189"/>
      <c r="X520" s="189"/>
      <c r="Y520" s="189"/>
      <c r="Z520" s="189"/>
    </row>
    <row r="521" spans="1:26" ht="15">
      <c r="A521" s="189"/>
      <c r="B521" s="189"/>
      <c r="C521" s="189"/>
      <c r="D521" s="189"/>
      <c r="E521" s="189"/>
      <c r="F521" s="189"/>
      <c r="G521" s="189"/>
      <c r="H521" s="189"/>
      <c r="I521" s="189"/>
      <c r="J521" s="189"/>
      <c r="K521" s="189"/>
      <c r="L521" s="189"/>
      <c r="M521" s="189"/>
      <c r="N521" s="189"/>
      <c r="O521" s="189"/>
      <c r="P521" s="189"/>
      <c r="Q521" s="189"/>
      <c r="R521" s="189"/>
      <c r="S521" s="189"/>
      <c r="T521" s="189"/>
      <c r="U521" s="189"/>
      <c r="V521" s="189"/>
      <c r="W521" s="189"/>
      <c r="X521" s="189"/>
      <c r="Y521" s="189"/>
      <c r="Z521" s="189"/>
    </row>
    <row r="522" spans="1:26" ht="15">
      <c r="A522" s="189"/>
      <c r="B522" s="189"/>
      <c r="C522" s="189"/>
      <c r="D522" s="189"/>
      <c r="E522" s="189"/>
      <c r="F522" s="189"/>
      <c r="G522" s="189"/>
      <c r="H522" s="189"/>
      <c r="I522" s="189"/>
      <c r="J522" s="189"/>
      <c r="K522" s="189"/>
      <c r="L522" s="189"/>
      <c r="M522" s="189"/>
      <c r="N522" s="189"/>
      <c r="O522" s="189"/>
      <c r="P522" s="189"/>
      <c r="Q522" s="189"/>
      <c r="R522" s="189"/>
      <c r="S522" s="189"/>
      <c r="T522" s="189"/>
      <c r="U522" s="189"/>
      <c r="V522" s="189"/>
      <c r="W522" s="189"/>
      <c r="X522" s="189"/>
      <c r="Y522" s="189"/>
      <c r="Z522" s="189"/>
    </row>
    <row r="523" spans="1:26" ht="15">
      <c r="A523" s="189"/>
      <c r="B523" s="189"/>
      <c r="C523" s="189"/>
      <c r="D523" s="189"/>
      <c r="E523" s="189"/>
      <c r="F523" s="189"/>
      <c r="G523" s="189"/>
      <c r="H523" s="189"/>
      <c r="I523" s="189"/>
      <c r="J523" s="189"/>
      <c r="K523" s="189"/>
      <c r="L523" s="189"/>
      <c r="M523" s="189"/>
      <c r="N523" s="189"/>
      <c r="O523" s="189"/>
      <c r="P523" s="189"/>
      <c r="Q523" s="189"/>
      <c r="R523" s="189"/>
      <c r="S523" s="189"/>
      <c r="T523" s="189"/>
      <c r="U523" s="189"/>
      <c r="V523" s="189"/>
      <c r="W523" s="189"/>
      <c r="X523" s="189"/>
      <c r="Y523" s="189"/>
      <c r="Z523" s="189"/>
    </row>
    <row r="524" spans="1:26" ht="15">
      <c r="A524" s="189"/>
      <c r="B524" s="189"/>
      <c r="C524" s="189"/>
      <c r="D524" s="189"/>
      <c r="E524" s="189"/>
      <c r="F524" s="189"/>
      <c r="G524" s="189"/>
      <c r="H524" s="189"/>
      <c r="I524" s="189"/>
      <c r="J524" s="189"/>
      <c r="K524" s="189"/>
      <c r="L524" s="189"/>
      <c r="M524" s="189"/>
      <c r="N524" s="189"/>
      <c r="O524" s="189"/>
      <c r="P524" s="189"/>
      <c r="Q524" s="189"/>
      <c r="R524" s="189"/>
      <c r="S524" s="189"/>
      <c r="T524" s="189"/>
      <c r="U524" s="189"/>
      <c r="V524" s="189"/>
      <c r="W524" s="189"/>
      <c r="X524" s="189"/>
      <c r="Y524" s="189"/>
      <c r="Z524" s="189"/>
    </row>
    <row r="525" spans="1:26" ht="15">
      <c r="A525" s="189"/>
      <c r="B525" s="189"/>
      <c r="C525" s="189"/>
      <c r="D525" s="189"/>
      <c r="E525" s="189"/>
      <c r="F525" s="189"/>
      <c r="G525" s="189"/>
      <c r="H525" s="189"/>
      <c r="I525" s="189"/>
      <c r="J525" s="189"/>
      <c r="K525" s="189"/>
      <c r="L525" s="189"/>
      <c r="M525" s="189"/>
      <c r="N525" s="189"/>
      <c r="O525" s="189"/>
      <c r="P525" s="189"/>
      <c r="Q525" s="189"/>
      <c r="R525" s="189"/>
      <c r="S525" s="189"/>
      <c r="T525" s="189"/>
      <c r="U525" s="189"/>
      <c r="V525" s="189"/>
      <c r="W525" s="189"/>
      <c r="X525" s="189"/>
      <c r="Y525" s="189"/>
      <c r="Z525" s="189"/>
    </row>
    <row r="526" spans="1:26" ht="15">
      <c r="A526" s="189"/>
      <c r="B526" s="189"/>
      <c r="C526" s="189"/>
      <c r="D526" s="189"/>
      <c r="E526" s="189"/>
      <c r="F526" s="189"/>
      <c r="G526" s="189"/>
      <c r="H526" s="189"/>
      <c r="I526" s="189"/>
      <c r="J526" s="189"/>
      <c r="K526" s="189"/>
      <c r="L526" s="189"/>
      <c r="M526" s="189"/>
      <c r="N526" s="189"/>
      <c r="O526" s="189"/>
      <c r="P526" s="189"/>
      <c r="Q526" s="189"/>
      <c r="R526" s="189"/>
      <c r="S526" s="189"/>
      <c r="T526" s="189"/>
      <c r="U526" s="189"/>
      <c r="V526" s="189"/>
      <c r="W526" s="189"/>
      <c r="X526" s="189"/>
      <c r="Y526" s="189"/>
      <c r="Z526" s="189"/>
    </row>
    <row r="527" spans="1:26" ht="15">
      <c r="A527" s="189"/>
      <c r="B527" s="189"/>
      <c r="C527" s="189"/>
      <c r="D527" s="189"/>
      <c r="E527" s="189"/>
      <c r="F527" s="189"/>
      <c r="G527" s="189"/>
      <c r="H527" s="189"/>
      <c r="I527" s="189"/>
      <c r="J527" s="189"/>
      <c r="K527" s="189"/>
      <c r="L527" s="189"/>
      <c r="M527" s="189"/>
      <c r="N527" s="189"/>
      <c r="O527" s="189"/>
      <c r="P527" s="189"/>
      <c r="Q527" s="189"/>
      <c r="R527" s="189"/>
      <c r="S527" s="189"/>
      <c r="T527" s="189"/>
      <c r="U527" s="189"/>
      <c r="V527" s="189"/>
      <c r="W527" s="189"/>
      <c r="X527" s="189"/>
      <c r="Y527" s="189"/>
      <c r="Z527" s="189"/>
    </row>
    <row r="528" spans="1:26" ht="15">
      <c r="A528" s="189"/>
      <c r="B528" s="189"/>
      <c r="C528" s="189"/>
      <c r="D528" s="189"/>
      <c r="E528" s="189"/>
      <c r="F528" s="189"/>
      <c r="G528" s="189"/>
      <c r="H528" s="189"/>
      <c r="I528" s="189"/>
      <c r="J528" s="189"/>
      <c r="K528" s="189"/>
      <c r="L528" s="189"/>
      <c r="M528" s="189"/>
      <c r="N528" s="189"/>
      <c r="O528" s="189"/>
      <c r="P528" s="189"/>
      <c r="Q528" s="189"/>
      <c r="R528" s="189"/>
      <c r="S528" s="189"/>
      <c r="T528" s="189"/>
      <c r="U528" s="189"/>
      <c r="V528" s="189"/>
      <c r="W528" s="189"/>
      <c r="X528" s="189"/>
      <c r="Y528" s="189"/>
      <c r="Z528" s="189"/>
    </row>
    <row r="529" spans="1:26" ht="15">
      <c r="A529" s="189"/>
      <c r="B529" s="189"/>
      <c r="C529" s="189"/>
      <c r="D529" s="189"/>
      <c r="E529" s="189"/>
      <c r="F529" s="189"/>
      <c r="G529" s="189"/>
      <c r="H529" s="189"/>
      <c r="I529" s="189"/>
      <c r="J529" s="189"/>
      <c r="K529" s="189"/>
      <c r="L529" s="189"/>
      <c r="M529" s="189"/>
      <c r="N529" s="189"/>
      <c r="O529" s="189"/>
      <c r="P529" s="189"/>
      <c r="Q529" s="189"/>
      <c r="R529" s="189"/>
      <c r="S529" s="189"/>
      <c r="T529" s="189"/>
      <c r="U529" s="189"/>
      <c r="V529" s="189"/>
      <c r="W529" s="189"/>
      <c r="X529" s="189"/>
      <c r="Y529" s="189"/>
      <c r="Z529" s="189"/>
    </row>
    <row r="530" spans="1:26" ht="15">
      <c r="A530" s="189"/>
      <c r="B530" s="189"/>
      <c r="C530" s="189"/>
      <c r="D530" s="189"/>
      <c r="E530" s="189"/>
      <c r="F530" s="189"/>
      <c r="G530" s="189"/>
      <c r="H530" s="189"/>
      <c r="I530" s="189"/>
      <c r="J530" s="189"/>
      <c r="K530" s="189"/>
      <c r="L530" s="189"/>
      <c r="M530" s="189"/>
      <c r="N530" s="189"/>
      <c r="O530" s="189"/>
      <c r="P530" s="189"/>
      <c r="Q530" s="189"/>
      <c r="R530" s="189"/>
      <c r="S530" s="189"/>
      <c r="T530" s="189"/>
      <c r="U530" s="189"/>
      <c r="V530" s="189"/>
      <c r="W530" s="189"/>
      <c r="X530" s="189"/>
      <c r="Y530" s="189"/>
      <c r="Z530" s="189"/>
    </row>
    <row r="531" spans="1:26" ht="15">
      <c r="A531" s="189"/>
      <c r="B531" s="189"/>
      <c r="C531" s="189"/>
      <c r="D531" s="189"/>
      <c r="E531" s="189"/>
      <c r="F531" s="189"/>
      <c r="G531" s="189"/>
      <c r="H531" s="189"/>
      <c r="I531" s="189"/>
      <c r="J531" s="189"/>
      <c r="K531" s="189"/>
      <c r="L531" s="189"/>
      <c r="M531" s="189"/>
      <c r="N531" s="189"/>
      <c r="O531" s="189"/>
      <c r="P531" s="189"/>
      <c r="Q531" s="189"/>
      <c r="R531" s="189"/>
      <c r="S531" s="189"/>
      <c r="T531" s="189"/>
      <c r="U531" s="189"/>
      <c r="V531" s="189"/>
      <c r="W531" s="189"/>
      <c r="X531" s="189"/>
      <c r="Y531" s="189"/>
      <c r="Z531" s="189"/>
    </row>
    <row r="532" spans="1:26" ht="15">
      <c r="A532" s="189"/>
      <c r="B532" s="189"/>
      <c r="C532" s="189"/>
      <c r="D532" s="189"/>
      <c r="E532" s="189"/>
      <c r="F532" s="189"/>
      <c r="G532" s="189"/>
      <c r="H532" s="189"/>
      <c r="I532" s="189"/>
      <c r="J532" s="189"/>
      <c r="K532" s="189"/>
      <c r="L532" s="189"/>
      <c r="M532" s="189"/>
      <c r="N532" s="189"/>
      <c r="O532" s="189"/>
      <c r="P532" s="189"/>
      <c r="Q532" s="189"/>
      <c r="R532" s="189"/>
      <c r="S532" s="189"/>
      <c r="T532" s="189"/>
      <c r="U532" s="189"/>
      <c r="V532" s="189"/>
      <c r="W532" s="189"/>
      <c r="X532" s="189"/>
      <c r="Y532" s="189"/>
      <c r="Z532" s="189"/>
    </row>
    <row r="533" spans="1:26" ht="15">
      <c r="A533" s="189"/>
      <c r="B533" s="189"/>
      <c r="C533" s="189"/>
      <c r="D533" s="189"/>
      <c r="E533" s="189"/>
      <c r="F533" s="189"/>
      <c r="G533" s="189"/>
      <c r="H533" s="189"/>
      <c r="I533" s="189"/>
      <c r="J533" s="189"/>
      <c r="K533" s="189"/>
      <c r="L533" s="189"/>
      <c r="M533" s="189"/>
      <c r="N533" s="189"/>
      <c r="O533" s="189"/>
      <c r="P533" s="189"/>
      <c r="Q533" s="189"/>
      <c r="R533" s="189"/>
      <c r="S533" s="189"/>
      <c r="T533" s="189"/>
      <c r="U533" s="189"/>
      <c r="V533" s="189"/>
      <c r="W533" s="189"/>
      <c r="X533" s="189"/>
      <c r="Y533" s="189"/>
      <c r="Z533" s="189"/>
    </row>
    <row r="534" spans="1:26" ht="15">
      <c r="A534" s="189"/>
      <c r="B534" s="189"/>
      <c r="C534" s="189"/>
      <c r="D534" s="189"/>
      <c r="E534" s="189"/>
      <c r="F534" s="189"/>
      <c r="G534" s="189"/>
      <c r="H534" s="189"/>
      <c r="I534" s="189"/>
      <c r="J534" s="189"/>
      <c r="K534" s="189"/>
      <c r="L534" s="189"/>
      <c r="M534" s="189"/>
      <c r="N534" s="189"/>
      <c r="O534" s="189"/>
      <c r="P534" s="189"/>
      <c r="Q534" s="189"/>
      <c r="R534" s="189"/>
      <c r="S534" s="189"/>
      <c r="T534" s="189"/>
      <c r="U534" s="189"/>
      <c r="V534" s="189"/>
      <c r="W534" s="189"/>
      <c r="X534" s="189"/>
      <c r="Y534" s="189"/>
      <c r="Z534" s="189"/>
    </row>
    <row r="535" spans="1:26" ht="15">
      <c r="A535" s="189"/>
      <c r="B535" s="189"/>
      <c r="C535" s="189"/>
      <c r="D535" s="189"/>
      <c r="E535" s="189"/>
      <c r="F535" s="189"/>
      <c r="G535" s="189"/>
      <c r="H535" s="189"/>
      <c r="I535" s="189"/>
      <c r="J535" s="189"/>
      <c r="K535" s="189"/>
      <c r="L535" s="189"/>
      <c r="M535" s="189"/>
      <c r="N535" s="189"/>
      <c r="O535" s="189"/>
      <c r="P535" s="189"/>
      <c r="Q535" s="189"/>
      <c r="R535" s="189"/>
      <c r="S535" s="189"/>
      <c r="T535" s="189"/>
      <c r="U535" s="189"/>
      <c r="V535" s="189"/>
      <c r="W535" s="189"/>
      <c r="X535" s="189"/>
      <c r="Y535" s="189"/>
      <c r="Z535" s="189"/>
    </row>
    <row r="536" spans="1:26" ht="15">
      <c r="A536" s="189"/>
      <c r="B536" s="189"/>
      <c r="C536" s="189"/>
      <c r="D536" s="189"/>
      <c r="E536" s="189"/>
      <c r="F536" s="189"/>
      <c r="G536" s="189"/>
      <c r="H536" s="189"/>
      <c r="I536" s="189"/>
      <c r="J536" s="189"/>
      <c r="K536" s="189"/>
      <c r="L536" s="189"/>
      <c r="M536" s="189"/>
      <c r="N536" s="189"/>
      <c r="O536" s="189"/>
      <c r="P536" s="189"/>
      <c r="Q536" s="189"/>
      <c r="R536" s="189"/>
      <c r="S536" s="189"/>
      <c r="T536" s="189"/>
      <c r="U536" s="189"/>
      <c r="V536" s="189"/>
      <c r="W536" s="189"/>
      <c r="X536" s="189"/>
      <c r="Y536" s="189"/>
      <c r="Z536" s="189"/>
    </row>
    <row r="537" spans="1:26" ht="15">
      <c r="A537" s="189"/>
      <c r="B537" s="189"/>
      <c r="C537" s="189"/>
      <c r="D537" s="189"/>
      <c r="E537" s="189"/>
      <c r="F537" s="189"/>
      <c r="G537" s="189"/>
      <c r="H537" s="189"/>
      <c r="I537" s="189"/>
      <c r="J537" s="189"/>
      <c r="K537" s="189"/>
      <c r="L537" s="189"/>
      <c r="M537" s="189"/>
      <c r="N537" s="189"/>
      <c r="O537" s="189"/>
      <c r="P537" s="189"/>
      <c r="Q537" s="189"/>
      <c r="R537" s="189"/>
      <c r="S537" s="189"/>
      <c r="T537" s="189"/>
      <c r="U537" s="189"/>
      <c r="V537" s="189"/>
      <c r="W537" s="189"/>
      <c r="X537" s="189"/>
      <c r="Y537" s="189"/>
      <c r="Z537" s="189"/>
    </row>
    <row r="538" spans="1:26" ht="15">
      <c r="A538" s="189"/>
      <c r="B538" s="189"/>
      <c r="C538" s="189"/>
      <c r="D538" s="189"/>
      <c r="E538" s="189"/>
      <c r="F538" s="189"/>
      <c r="G538" s="189"/>
      <c r="H538" s="189"/>
      <c r="I538" s="189"/>
      <c r="J538" s="189"/>
      <c r="K538" s="189"/>
      <c r="L538" s="189"/>
      <c r="M538" s="189"/>
      <c r="N538" s="189"/>
      <c r="O538" s="189"/>
      <c r="P538" s="189"/>
      <c r="Q538" s="189"/>
      <c r="R538" s="189"/>
      <c r="S538" s="189"/>
      <c r="T538" s="189"/>
      <c r="U538" s="189"/>
      <c r="V538" s="189"/>
      <c r="W538" s="189"/>
      <c r="X538" s="189"/>
      <c r="Y538" s="189"/>
      <c r="Z538" s="189"/>
    </row>
    <row r="539" spans="1:26" ht="15">
      <c r="A539" s="189"/>
      <c r="B539" s="189"/>
      <c r="C539" s="189"/>
      <c r="D539" s="189"/>
      <c r="E539" s="189"/>
      <c r="F539" s="189"/>
      <c r="G539" s="189"/>
      <c r="H539" s="189"/>
      <c r="I539" s="189"/>
      <c r="J539" s="189"/>
      <c r="K539" s="189"/>
      <c r="L539" s="189"/>
      <c r="M539" s="189"/>
      <c r="N539" s="189"/>
      <c r="O539" s="189"/>
      <c r="P539" s="189"/>
      <c r="Q539" s="189"/>
      <c r="R539" s="189"/>
      <c r="S539" s="189"/>
      <c r="T539" s="189"/>
      <c r="U539" s="189"/>
      <c r="V539" s="189"/>
      <c r="W539" s="189"/>
      <c r="X539" s="189"/>
      <c r="Y539" s="189"/>
      <c r="Z539" s="189"/>
    </row>
    <row r="540" spans="1:26" ht="15">
      <c r="A540" s="189"/>
      <c r="B540" s="189"/>
      <c r="C540" s="189"/>
      <c r="D540" s="189"/>
      <c r="E540" s="189"/>
      <c r="F540" s="189"/>
      <c r="G540" s="189"/>
      <c r="H540" s="189"/>
      <c r="I540" s="189"/>
      <c r="J540" s="189"/>
      <c r="K540" s="189"/>
      <c r="L540" s="189"/>
      <c r="M540" s="189"/>
      <c r="N540" s="189"/>
      <c r="O540" s="189"/>
      <c r="P540" s="189"/>
      <c r="Q540" s="189"/>
      <c r="R540" s="189"/>
      <c r="S540" s="189"/>
      <c r="T540" s="189"/>
      <c r="U540" s="189"/>
      <c r="V540" s="189"/>
      <c r="W540" s="189"/>
      <c r="X540" s="189"/>
      <c r="Y540" s="189"/>
      <c r="Z540" s="189"/>
    </row>
    <row r="541" spans="1:26" ht="15">
      <c r="A541" s="189"/>
      <c r="B541" s="189"/>
      <c r="C541" s="189"/>
      <c r="D541" s="189"/>
      <c r="E541" s="189"/>
      <c r="F541" s="189"/>
      <c r="G541" s="189"/>
      <c r="H541" s="189"/>
      <c r="I541" s="189"/>
      <c r="J541" s="189"/>
      <c r="K541" s="189"/>
      <c r="L541" s="189"/>
      <c r="M541" s="189"/>
      <c r="N541" s="189"/>
      <c r="O541" s="189"/>
      <c r="P541" s="189"/>
      <c r="Q541" s="189"/>
      <c r="R541" s="189"/>
      <c r="S541" s="189"/>
      <c r="T541" s="189"/>
      <c r="U541" s="189"/>
      <c r="V541" s="189"/>
      <c r="W541" s="189"/>
      <c r="X541" s="189"/>
      <c r="Y541" s="189"/>
      <c r="Z541" s="189"/>
    </row>
    <row r="542" spans="1:26" ht="15">
      <c r="A542" s="189"/>
      <c r="B542" s="189"/>
      <c r="C542" s="189"/>
      <c r="D542" s="189"/>
      <c r="E542" s="189"/>
      <c r="F542" s="189"/>
      <c r="G542" s="189"/>
      <c r="H542" s="189"/>
      <c r="I542" s="189"/>
      <c r="J542" s="189"/>
      <c r="K542" s="189"/>
      <c r="L542" s="189"/>
      <c r="M542" s="189"/>
      <c r="N542" s="189"/>
      <c r="O542" s="189"/>
      <c r="P542" s="189"/>
      <c r="Q542" s="189"/>
      <c r="R542" s="189"/>
      <c r="S542" s="189"/>
      <c r="T542" s="189"/>
      <c r="U542" s="189"/>
      <c r="V542" s="189"/>
      <c r="W542" s="189"/>
      <c r="X542" s="189"/>
      <c r="Y542" s="189"/>
      <c r="Z542" s="189"/>
    </row>
    <row r="543" spans="1:26" ht="15">
      <c r="A543" s="189"/>
      <c r="B543" s="189"/>
      <c r="C543" s="189"/>
      <c r="D543" s="189"/>
      <c r="E543" s="189"/>
      <c r="F543" s="189"/>
      <c r="G543" s="189"/>
      <c r="H543" s="189"/>
      <c r="I543" s="189"/>
      <c r="J543" s="189"/>
      <c r="K543" s="189"/>
      <c r="L543" s="189"/>
      <c r="M543" s="189"/>
      <c r="N543" s="189"/>
      <c r="O543" s="189"/>
      <c r="P543" s="189"/>
      <c r="Q543" s="189"/>
      <c r="R543" s="189"/>
      <c r="S543" s="189"/>
      <c r="T543" s="189"/>
      <c r="U543" s="189"/>
      <c r="V543" s="189"/>
      <c r="W543" s="189"/>
      <c r="X543" s="189"/>
      <c r="Y543" s="189"/>
      <c r="Z543" s="189"/>
    </row>
    <row r="544" spans="1:26" ht="15">
      <c r="A544" s="189"/>
      <c r="B544" s="189"/>
      <c r="C544" s="189"/>
      <c r="D544" s="189"/>
      <c r="E544" s="189"/>
      <c r="F544" s="189"/>
      <c r="G544" s="189"/>
      <c r="H544" s="189"/>
      <c r="I544" s="189"/>
      <c r="J544" s="189"/>
      <c r="K544" s="189"/>
      <c r="L544" s="189"/>
      <c r="M544" s="189"/>
      <c r="N544" s="189"/>
      <c r="O544" s="189"/>
      <c r="P544" s="189"/>
      <c r="Q544" s="189"/>
      <c r="R544" s="189"/>
      <c r="S544" s="189"/>
      <c r="T544" s="189"/>
      <c r="U544" s="189"/>
      <c r="V544" s="189"/>
      <c r="W544" s="189"/>
      <c r="X544" s="189"/>
      <c r="Y544" s="189"/>
      <c r="Z544" s="189"/>
    </row>
    <row r="545" spans="1:26" ht="15">
      <c r="A545" s="189"/>
      <c r="B545" s="189"/>
      <c r="C545" s="189"/>
      <c r="D545" s="189"/>
      <c r="E545" s="189"/>
      <c r="F545" s="189"/>
      <c r="G545" s="189"/>
      <c r="H545" s="189"/>
      <c r="I545" s="189"/>
      <c r="J545" s="189"/>
      <c r="K545" s="189"/>
      <c r="L545" s="189"/>
      <c r="M545" s="189"/>
      <c r="N545" s="189"/>
      <c r="O545" s="189"/>
      <c r="P545" s="189"/>
      <c r="Q545" s="189"/>
      <c r="R545" s="189"/>
      <c r="S545" s="189"/>
      <c r="T545" s="189"/>
      <c r="U545" s="189"/>
      <c r="V545" s="189"/>
      <c r="W545" s="189"/>
      <c r="X545" s="189"/>
      <c r="Y545" s="189"/>
      <c r="Z545" s="189"/>
    </row>
    <row r="546" spans="1:26" ht="15">
      <c r="A546" s="189"/>
      <c r="B546" s="189"/>
      <c r="C546" s="189"/>
      <c r="D546" s="189"/>
      <c r="E546" s="189"/>
      <c r="F546" s="189"/>
      <c r="G546" s="189"/>
      <c r="H546" s="189"/>
      <c r="I546" s="189"/>
      <c r="J546" s="189"/>
      <c r="K546" s="189"/>
      <c r="L546" s="189"/>
      <c r="M546" s="189"/>
      <c r="N546" s="189"/>
      <c r="O546" s="189"/>
      <c r="P546" s="189"/>
      <c r="Q546" s="189"/>
      <c r="R546" s="189"/>
      <c r="S546" s="189"/>
      <c r="T546" s="189"/>
      <c r="U546" s="189"/>
      <c r="V546" s="189"/>
      <c r="W546" s="189"/>
      <c r="X546" s="189"/>
      <c r="Y546" s="189"/>
      <c r="Z546" s="189"/>
    </row>
    <row r="547" spans="1:26" ht="15">
      <c r="A547" s="189"/>
      <c r="B547" s="189"/>
      <c r="C547" s="189"/>
      <c r="D547" s="189"/>
      <c r="E547" s="189"/>
      <c r="F547" s="189"/>
      <c r="G547" s="189"/>
      <c r="H547" s="189"/>
      <c r="I547" s="189"/>
      <c r="J547" s="189"/>
      <c r="K547" s="189"/>
      <c r="L547" s="189"/>
      <c r="M547" s="189"/>
      <c r="N547" s="189"/>
      <c r="O547" s="189"/>
      <c r="P547" s="189"/>
      <c r="Q547" s="189"/>
      <c r="R547" s="189"/>
      <c r="S547" s="189"/>
      <c r="T547" s="189"/>
      <c r="U547" s="189"/>
      <c r="V547" s="189"/>
      <c r="W547" s="189"/>
      <c r="X547" s="189"/>
      <c r="Y547" s="189"/>
      <c r="Z547" s="189"/>
    </row>
    <row r="548" spans="1:26" ht="15">
      <c r="A548" s="189"/>
      <c r="B548" s="189"/>
      <c r="C548" s="189"/>
      <c r="D548" s="189"/>
      <c r="E548" s="189"/>
      <c r="F548" s="189"/>
      <c r="G548" s="189"/>
      <c r="H548" s="189"/>
      <c r="I548" s="189"/>
      <c r="J548" s="189"/>
      <c r="K548" s="189"/>
      <c r="L548" s="189"/>
      <c r="M548" s="189"/>
      <c r="N548" s="189"/>
      <c r="O548" s="189"/>
      <c r="P548" s="189"/>
      <c r="Q548" s="189"/>
      <c r="R548" s="189"/>
      <c r="S548" s="189"/>
      <c r="T548" s="189"/>
      <c r="U548" s="189"/>
      <c r="V548" s="189"/>
      <c r="W548" s="189"/>
      <c r="X548" s="189"/>
      <c r="Y548" s="189"/>
      <c r="Z548" s="189"/>
    </row>
    <row r="549" spans="1:26" ht="15">
      <c r="A549" s="189"/>
      <c r="B549" s="189"/>
      <c r="C549" s="189"/>
      <c r="D549" s="189"/>
      <c r="E549" s="189"/>
      <c r="F549" s="189"/>
      <c r="G549" s="189"/>
      <c r="H549" s="189"/>
      <c r="I549" s="189"/>
      <c r="J549" s="189"/>
      <c r="K549" s="189"/>
      <c r="L549" s="189"/>
      <c r="M549" s="189"/>
      <c r="N549" s="189"/>
      <c r="O549" s="189"/>
      <c r="P549" s="189"/>
      <c r="Q549" s="189"/>
      <c r="R549" s="189"/>
      <c r="S549" s="189"/>
      <c r="T549" s="189"/>
      <c r="U549" s="189"/>
      <c r="V549" s="189"/>
      <c r="W549" s="189"/>
      <c r="X549" s="189"/>
      <c r="Y549" s="189"/>
      <c r="Z549" s="189"/>
    </row>
    <row r="550" spans="1:26" ht="15">
      <c r="A550" s="189"/>
      <c r="B550" s="189"/>
      <c r="C550" s="189"/>
      <c r="D550" s="189"/>
      <c r="E550" s="189"/>
      <c r="F550" s="189"/>
      <c r="G550" s="189"/>
      <c r="H550" s="189"/>
      <c r="I550" s="189"/>
      <c r="J550" s="189"/>
      <c r="K550" s="189"/>
      <c r="L550" s="189"/>
      <c r="M550" s="189"/>
      <c r="N550" s="189"/>
      <c r="O550" s="189"/>
      <c r="P550" s="189"/>
      <c r="Q550" s="189"/>
      <c r="R550" s="189"/>
      <c r="S550" s="189"/>
      <c r="T550" s="189"/>
      <c r="U550" s="189"/>
      <c r="V550" s="189"/>
      <c r="W550" s="189"/>
      <c r="X550" s="189"/>
      <c r="Y550" s="189"/>
      <c r="Z550" s="189"/>
    </row>
    <row r="551" spans="1:26" ht="15">
      <c r="A551" s="189"/>
      <c r="B551" s="189"/>
      <c r="C551" s="189"/>
      <c r="D551" s="189"/>
      <c r="E551" s="189"/>
      <c r="F551" s="189"/>
      <c r="G551" s="189"/>
      <c r="H551" s="189"/>
      <c r="I551" s="189"/>
      <c r="J551" s="189"/>
      <c r="K551" s="189"/>
      <c r="L551" s="189"/>
      <c r="M551" s="189"/>
      <c r="N551" s="189"/>
      <c r="O551" s="189"/>
      <c r="P551" s="189"/>
      <c r="Q551" s="189"/>
      <c r="R551" s="189"/>
      <c r="S551" s="189"/>
      <c r="T551" s="189"/>
      <c r="U551" s="189"/>
      <c r="V551" s="189"/>
      <c r="W551" s="189"/>
      <c r="X551" s="189"/>
      <c r="Y551" s="189"/>
      <c r="Z551" s="189"/>
    </row>
    <row r="552" spans="1:26" ht="15">
      <c r="A552" s="189"/>
      <c r="B552" s="189"/>
      <c r="C552" s="189"/>
      <c r="D552" s="189"/>
      <c r="E552" s="189"/>
      <c r="F552" s="189"/>
      <c r="G552" s="189"/>
      <c r="H552" s="189"/>
      <c r="I552" s="189"/>
      <c r="J552" s="189"/>
      <c r="K552" s="189"/>
      <c r="L552" s="189"/>
      <c r="M552" s="189"/>
      <c r="N552" s="189"/>
      <c r="O552" s="189"/>
      <c r="P552" s="189"/>
      <c r="Q552" s="189"/>
      <c r="R552" s="189"/>
      <c r="S552" s="189"/>
      <c r="T552" s="189"/>
      <c r="U552" s="189"/>
      <c r="V552" s="189"/>
      <c r="W552" s="189"/>
      <c r="X552" s="189"/>
      <c r="Y552" s="189"/>
      <c r="Z552" s="189"/>
    </row>
    <row r="553" spans="1:26" ht="15">
      <c r="A553" s="189"/>
      <c r="B553" s="189"/>
      <c r="C553" s="189"/>
      <c r="D553" s="189"/>
      <c r="E553" s="189"/>
      <c r="F553" s="189"/>
      <c r="G553" s="189"/>
      <c r="H553" s="189"/>
      <c r="I553" s="189"/>
      <c r="J553" s="189"/>
      <c r="K553" s="189"/>
      <c r="L553" s="189"/>
      <c r="M553" s="189"/>
      <c r="N553" s="189"/>
      <c r="O553" s="189"/>
      <c r="P553" s="189"/>
      <c r="Q553" s="189"/>
      <c r="R553" s="189"/>
      <c r="S553" s="189"/>
      <c r="T553" s="189"/>
      <c r="U553" s="189"/>
      <c r="V553" s="189"/>
      <c r="W553" s="189"/>
      <c r="X553" s="189"/>
      <c r="Y553" s="189"/>
      <c r="Z553" s="189"/>
    </row>
    <row r="554" spans="1:26" ht="15">
      <c r="A554" s="189"/>
      <c r="B554" s="189"/>
      <c r="C554" s="189"/>
      <c r="D554" s="189"/>
      <c r="E554" s="189"/>
      <c r="F554" s="189"/>
      <c r="G554" s="189"/>
      <c r="H554" s="189"/>
      <c r="I554" s="189"/>
      <c r="J554" s="189"/>
      <c r="K554" s="189"/>
      <c r="L554" s="189"/>
      <c r="M554" s="189"/>
      <c r="N554" s="189"/>
      <c r="O554" s="189"/>
      <c r="P554" s="189"/>
      <c r="Q554" s="189"/>
      <c r="R554" s="189"/>
      <c r="S554" s="189"/>
      <c r="T554" s="189"/>
      <c r="U554" s="189"/>
      <c r="V554" s="189"/>
      <c r="W554" s="189"/>
      <c r="X554" s="189"/>
      <c r="Y554" s="189"/>
      <c r="Z554" s="189"/>
    </row>
    <row r="555" spans="1:26" ht="15">
      <c r="A555" s="189"/>
      <c r="B555" s="189"/>
      <c r="C555" s="189"/>
      <c r="D555" s="189"/>
      <c r="E555" s="189"/>
      <c r="F555" s="189"/>
      <c r="G555" s="189"/>
      <c r="H555" s="189"/>
      <c r="I555" s="189"/>
      <c r="J555" s="189"/>
      <c r="K555" s="189"/>
      <c r="L555" s="189"/>
      <c r="M555" s="189"/>
      <c r="N555" s="189"/>
      <c r="O555" s="189"/>
      <c r="P555" s="189"/>
      <c r="Q555" s="189"/>
      <c r="R555" s="189"/>
      <c r="S555" s="189"/>
      <c r="T555" s="189"/>
      <c r="U555" s="189"/>
      <c r="V555" s="189"/>
      <c r="W555" s="189"/>
      <c r="X555" s="189"/>
      <c r="Y555" s="189"/>
      <c r="Z555" s="189"/>
    </row>
    <row r="556" spans="1:26" ht="15">
      <c r="A556" s="189"/>
      <c r="B556" s="189"/>
      <c r="C556" s="189"/>
      <c r="D556" s="189"/>
      <c r="E556" s="189"/>
      <c r="F556" s="189"/>
      <c r="G556" s="189"/>
      <c r="H556" s="189"/>
      <c r="I556" s="189"/>
      <c r="J556" s="189"/>
      <c r="K556" s="189"/>
      <c r="L556" s="189"/>
      <c r="M556" s="189"/>
      <c r="N556" s="189"/>
      <c r="O556" s="189"/>
      <c r="P556" s="189"/>
      <c r="Q556" s="189"/>
      <c r="R556" s="189"/>
      <c r="S556" s="189"/>
      <c r="T556" s="189"/>
      <c r="U556" s="189"/>
      <c r="V556" s="189"/>
      <c r="W556" s="189"/>
      <c r="X556" s="189"/>
      <c r="Y556" s="189"/>
      <c r="Z556" s="189"/>
    </row>
    <row r="557" spans="1:26" ht="15">
      <c r="A557" s="189"/>
      <c r="B557" s="189"/>
      <c r="C557" s="189"/>
      <c r="D557" s="189"/>
      <c r="E557" s="189"/>
      <c r="F557" s="189"/>
      <c r="G557" s="189"/>
      <c r="H557" s="189"/>
      <c r="I557" s="189"/>
      <c r="J557" s="189"/>
      <c r="K557" s="189"/>
      <c r="L557" s="189"/>
      <c r="M557" s="189"/>
      <c r="N557" s="189"/>
      <c r="O557" s="189"/>
      <c r="P557" s="189"/>
      <c r="Q557" s="189"/>
      <c r="R557" s="189"/>
      <c r="S557" s="189"/>
      <c r="T557" s="189"/>
      <c r="U557" s="189"/>
      <c r="V557" s="189"/>
      <c r="W557" s="189"/>
      <c r="X557" s="189"/>
      <c r="Y557" s="189"/>
      <c r="Z557" s="189"/>
    </row>
    <row r="558" spans="1:26" ht="15">
      <c r="A558" s="189"/>
      <c r="B558" s="189"/>
      <c r="C558" s="189"/>
      <c r="D558" s="189"/>
      <c r="E558" s="189"/>
      <c r="F558" s="189"/>
      <c r="G558" s="189"/>
      <c r="H558" s="189"/>
      <c r="I558" s="189"/>
      <c r="J558" s="189"/>
      <c r="K558" s="189"/>
      <c r="L558" s="189"/>
      <c r="M558" s="189"/>
      <c r="N558" s="189"/>
      <c r="O558" s="189"/>
      <c r="P558" s="189"/>
      <c r="Q558" s="189"/>
      <c r="R558" s="189"/>
      <c r="S558" s="189"/>
      <c r="T558" s="189"/>
      <c r="U558" s="189"/>
      <c r="V558" s="189"/>
      <c r="W558" s="189"/>
      <c r="X558" s="189"/>
      <c r="Y558" s="189"/>
      <c r="Z558" s="189"/>
    </row>
    <row r="559" spans="1:26" ht="15">
      <c r="A559" s="189"/>
      <c r="B559" s="189"/>
      <c r="C559" s="189"/>
      <c r="D559" s="189"/>
      <c r="E559" s="189"/>
      <c r="F559" s="189"/>
      <c r="G559" s="189"/>
      <c r="H559" s="189"/>
      <c r="I559" s="189"/>
      <c r="J559" s="189"/>
      <c r="K559" s="189"/>
      <c r="L559" s="189"/>
      <c r="M559" s="189"/>
      <c r="N559" s="189"/>
      <c r="O559" s="189"/>
      <c r="P559" s="189"/>
      <c r="Q559" s="189"/>
      <c r="R559" s="189"/>
      <c r="S559" s="189"/>
      <c r="T559" s="189"/>
      <c r="U559" s="189"/>
      <c r="V559" s="189"/>
      <c r="W559" s="189"/>
      <c r="X559" s="189"/>
      <c r="Y559" s="189"/>
      <c r="Z559" s="189"/>
    </row>
    <row r="560" spans="1:26" ht="15">
      <c r="A560" s="189"/>
      <c r="B560" s="189"/>
      <c r="C560" s="189"/>
      <c r="D560" s="189"/>
      <c r="E560" s="189"/>
      <c r="F560" s="189"/>
      <c r="G560" s="189"/>
      <c r="H560" s="189"/>
      <c r="I560" s="189"/>
      <c r="J560" s="189"/>
      <c r="K560" s="189"/>
      <c r="L560" s="189"/>
      <c r="M560" s="189"/>
      <c r="N560" s="189"/>
      <c r="O560" s="189"/>
      <c r="P560" s="189"/>
      <c r="Q560" s="189"/>
      <c r="R560" s="189"/>
      <c r="S560" s="189"/>
      <c r="T560" s="189"/>
      <c r="U560" s="189"/>
      <c r="V560" s="189"/>
      <c r="W560" s="189"/>
      <c r="X560" s="189"/>
      <c r="Y560" s="189"/>
      <c r="Z560" s="189"/>
    </row>
    <row r="561" spans="1:26" ht="15">
      <c r="A561" s="189"/>
      <c r="B561" s="189"/>
      <c r="C561" s="189"/>
      <c r="D561" s="189"/>
      <c r="E561" s="189"/>
      <c r="F561" s="189"/>
      <c r="G561" s="189"/>
      <c r="H561" s="189"/>
      <c r="I561" s="189"/>
      <c r="J561" s="189"/>
      <c r="K561" s="189"/>
      <c r="L561" s="189"/>
      <c r="M561" s="189"/>
      <c r="N561" s="189"/>
      <c r="O561" s="189"/>
      <c r="P561" s="189"/>
      <c r="Q561" s="189"/>
      <c r="R561" s="189"/>
      <c r="S561" s="189"/>
      <c r="T561" s="189"/>
      <c r="U561" s="189"/>
      <c r="V561" s="189"/>
      <c r="W561" s="189"/>
      <c r="X561" s="189"/>
      <c r="Y561" s="189"/>
      <c r="Z561" s="189"/>
    </row>
    <row r="562" spans="1:26" ht="15">
      <c r="A562" s="189"/>
      <c r="B562" s="189"/>
      <c r="C562" s="189"/>
      <c r="D562" s="189"/>
      <c r="E562" s="189"/>
      <c r="F562" s="189"/>
      <c r="G562" s="189"/>
      <c r="H562" s="189"/>
      <c r="I562" s="189"/>
      <c r="J562" s="189"/>
      <c r="K562" s="189"/>
      <c r="L562" s="189"/>
      <c r="M562" s="189"/>
      <c r="N562" s="189"/>
      <c r="O562" s="189"/>
      <c r="P562" s="189"/>
      <c r="Q562" s="189"/>
      <c r="R562" s="189"/>
      <c r="S562" s="189"/>
      <c r="T562" s="189"/>
      <c r="U562" s="189"/>
      <c r="V562" s="189"/>
      <c r="W562" s="189"/>
      <c r="X562" s="189"/>
      <c r="Y562" s="189"/>
      <c r="Z562" s="189"/>
    </row>
    <row r="563" spans="1:26" ht="15">
      <c r="A563" s="189"/>
      <c r="B563" s="189"/>
      <c r="C563" s="189"/>
      <c r="D563" s="189"/>
      <c r="E563" s="189"/>
      <c r="F563" s="189"/>
      <c r="G563" s="189"/>
      <c r="H563" s="189"/>
      <c r="I563" s="189"/>
      <c r="J563" s="189"/>
      <c r="K563" s="189"/>
      <c r="L563" s="189"/>
      <c r="M563" s="189"/>
      <c r="N563" s="189"/>
      <c r="O563" s="189"/>
      <c r="P563" s="189"/>
      <c r="Q563" s="189"/>
      <c r="R563" s="189"/>
      <c r="S563" s="189"/>
      <c r="T563" s="189"/>
      <c r="U563" s="189"/>
      <c r="V563" s="189"/>
      <c r="W563" s="189"/>
      <c r="X563" s="189"/>
      <c r="Y563" s="189"/>
      <c r="Z563" s="189"/>
    </row>
    <row r="564" spans="1:26" ht="15">
      <c r="A564" s="189"/>
      <c r="B564" s="189"/>
      <c r="C564" s="189"/>
      <c r="D564" s="189"/>
      <c r="E564" s="189"/>
      <c r="F564" s="189"/>
      <c r="G564" s="189"/>
      <c r="H564" s="189"/>
      <c r="I564" s="189"/>
      <c r="J564" s="189"/>
      <c r="K564" s="189"/>
      <c r="L564" s="189"/>
      <c r="M564" s="189"/>
      <c r="N564" s="189"/>
      <c r="O564" s="189"/>
      <c r="P564" s="189"/>
      <c r="Q564" s="189"/>
      <c r="R564" s="189"/>
      <c r="S564" s="189"/>
      <c r="T564" s="189"/>
      <c r="U564" s="189"/>
      <c r="V564" s="189"/>
      <c r="W564" s="189"/>
      <c r="X564" s="189"/>
      <c r="Y564" s="189"/>
      <c r="Z564" s="189"/>
    </row>
    <row r="565" spans="1:26" ht="15">
      <c r="A565" s="189"/>
      <c r="B565" s="189"/>
      <c r="C565" s="189"/>
      <c r="D565" s="189"/>
      <c r="E565" s="189"/>
      <c r="F565" s="189"/>
      <c r="G565" s="189"/>
      <c r="H565" s="189"/>
      <c r="I565" s="189"/>
      <c r="J565" s="189"/>
      <c r="K565" s="189"/>
      <c r="L565" s="189"/>
      <c r="M565" s="189"/>
      <c r="N565" s="189"/>
      <c r="O565" s="189"/>
      <c r="P565" s="189"/>
      <c r="Q565" s="189"/>
      <c r="R565" s="189"/>
      <c r="S565" s="189"/>
      <c r="T565" s="189"/>
      <c r="U565" s="189"/>
      <c r="V565" s="189"/>
      <c r="W565" s="189"/>
      <c r="X565" s="189"/>
      <c r="Y565" s="189"/>
      <c r="Z565" s="189"/>
    </row>
    <row r="566" spans="1:26" ht="15">
      <c r="A566" s="189"/>
      <c r="B566" s="189"/>
      <c r="C566" s="189"/>
      <c r="D566" s="189"/>
      <c r="E566" s="189"/>
      <c r="F566" s="189"/>
      <c r="G566" s="189"/>
      <c r="H566" s="189"/>
      <c r="I566" s="189"/>
      <c r="J566" s="189"/>
      <c r="K566" s="189"/>
      <c r="L566" s="189"/>
      <c r="M566" s="189"/>
      <c r="N566" s="189"/>
      <c r="O566" s="189"/>
      <c r="P566" s="189"/>
      <c r="Q566" s="189"/>
      <c r="R566" s="189"/>
      <c r="S566" s="189"/>
      <c r="T566" s="189"/>
      <c r="U566" s="189"/>
      <c r="V566" s="189"/>
      <c r="W566" s="189"/>
      <c r="X566" s="189"/>
      <c r="Y566" s="189"/>
      <c r="Z566" s="189"/>
    </row>
    <row r="567" spans="1:26" ht="15">
      <c r="A567" s="189"/>
      <c r="B567" s="189"/>
      <c r="C567" s="189"/>
      <c r="D567" s="189"/>
      <c r="E567" s="189"/>
      <c r="F567" s="189"/>
      <c r="G567" s="189"/>
      <c r="H567" s="189"/>
      <c r="I567" s="189"/>
      <c r="J567" s="189"/>
      <c r="K567" s="189"/>
      <c r="L567" s="189"/>
      <c r="M567" s="189"/>
      <c r="N567" s="189"/>
      <c r="O567" s="189"/>
      <c r="P567" s="189"/>
      <c r="Q567" s="189"/>
      <c r="R567" s="189"/>
      <c r="S567" s="189"/>
      <c r="T567" s="189"/>
      <c r="U567" s="189"/>
      <c r="V567" s="189"/>
      <c r="W567" s="189"/>
      <c r="X567" s="189"/>
      <c r="Y567" s="189"/>
      <c r="Z567" s="189"/>
    </row>
    <row r="568" spans="1:26" ht="15">
      <c r="A568" s="189"/>
      <c r="B568" s="189"/>
      <c r="C568" s="189"/>
      <c r="D568" s="189"/>
      <c r="E568" s="189"/>
      <c r="F568" s="189"/>
      <c r="G568" s="189"/>
      <c r="H568" s="189"/>
      <c r="I568" s="189"/>
      <c r="J568" s="189"/>
      <c r="K568" s="189"/>
      <c r="L568" s="189"/>
      <c r="M568" s="189"/>
      <c r="N568" s="189"/>
      <c r="O568" s="189"/>
      <c r="P568" s="189"/>
      <c r="Q568" s="189"/>
      <c r="R568" s="189"/>
      <c r="S568" s="189"/>
      <c r="T568" s="189"/>
      <c r="U568" s="189"/>
      <c r="V568" s="189"/>
      <c r="W568" s="189"/>
      <c r="X568" s="189"/>
      <c r="Y568" s="189"/>
      <c r="Z568" s="189"/>
    </row>
    <row r="569" spans="1:26" ht="15">
      <c r="A569" s="189"/>
      <c r="B569" s="189"/>
      <c r="C569" s="189"/>
      <c r="D569" s="189"/>
      <c r="E569" s="189"/>
      <c r="F569" s="189"/>
      <c r="G569" s="189"/>
      <c r="H569" s="189"/>
      <c r="I569" s="189"/>
      <c r="J569" s="189"/>
      <c r="K569" s="189"/>
      <c r="L569" s="189"/>
      <c r="M569" s="189"/>
      <c r="N569" s="189"/>
      <c r="O569" s="189"/>
      <c r="P569" s="189"/>
      <c r="Q569" s="189"/>
      <c r="R569" s="189"/>
      <c r="S569" s="189"/>
      <c r="T569" s="189"/>
      <c r="U569" s="189"/>
      <c r="V569" s="189"/>
      <c r="W569" s="189"/>
      <c r="X569" s="189"/>
      <c r="Y569" s="189"/>
      <c r="Z569" s="189"/>
    </row>
    <row r="570" spans="1:26" ht="15">
      <c r="A570" s="189"/>
      <c r="B570" s="189"/>
      <c r="C570" s="189"/>
      <c r="D570" s="189"/>
      <c r="E570" s="189"/>
      <c r="F570" s="189"/>
      <c r="G570" s="189"/>
      <c r="H570" s="189"/>
      <c r="I570" s="189"/>
      <c r="J570" s="189"/>
      <c r="K570" s="189"/>
      <c r="L570" s="189"/>
      <c r="M570" s="189"/>
      <c r="N570" s="189"/>
      <c r="O570" s="189"/>
      <c r="P570" s="189"/>
      <c r="Q570" s="189"/>
      <c r="R570" s="189"/>
      <c r="S570" s="189"/>
      <c r="T570" s="189"/>
      <c r="U570" s="189"/>
      <c r="V570" s="189"/>
      <c r="W570" s="189"/>
      <c r="X570" s="189"/>
      <c r="Y570" s="189"/>
      <c r="Z570" s="189"/>
    </row>
    <row r="571" spans="1:26" ht="15">
      <c r="A571" s="189"/>
      <c r="B571" s="189"/>
      <c r="C571" s="189"/>
      <c r="D571" s="189"/>
      <c r="E571" s="189"/>
      <c r="F571" s="189"/>
      <c r="G571" s="189"/>
      <c r="H571" s="189"/>
      <c r="I571" s="189"/>
      <c r="J571" s="189"/>
      <c r="K571" s="189"/>
      <c r="L571" s="189"/>
      <c r="M571" s="189"/>
      <c r="N571" s="189"/>
      <c r="O571" s="189"/>
      <c r="P571" s="189"/>
      <c r="Q571" s="189"/>
      <c r="R571" s="189"/>
      <c r="S571" s="189"/>
      <c r="T571" s="189"/>
      <c r="U571" s="189"/>
      <c r="V571" s="189"/>
      <c r="W571" s="189"/>
      <c r="X571" s="189"/>
      <c r="Y571" s="189"/>
      <c r="Z571" s="189"/>
    </row>
    <row r="572" spans="1:26" ht="15">
      <c r="A572" s="189"/>
      <c r="B572" s="189"/>
      <c r="C572" s="189"/>
      <c r="D572" s="189"/>
      <c r="E572" s="189"/>
      <c r="F572" s="189"/>
      <c r="G572" s="189"/>
      <c r="H572" s="189"/>
      <c r="I572" s="189"/>
      <c r="J572" s="189"/>
      <c r="K572" s="189"/>
      <c r="L572" s="189"/>
      <c r="M572" s="189"/>
      <c r="N572" s="189"/>
      <c r="O572" s="189"/>
      <c r="P572" s="189"/>
      <c r="Q572" s="189"/>
      <c r="R572" s="189"/>
      <c r="S572" s="189"/>
      <c r="T572" s="189"/>
      <c r="U572" s="189"/>
      <c r="V572" s="189"/>
      <c r="W572" s="189"/>
      <c r="X572" s="189"/>
      <c r="Y572" s="189"/>
      <c r="Z572" s="189"/>
    </row>
    <row r="573" spans="1:26" ht="15">
      <c r="A573" s="189"/>
      <c r="B573" s="189"/>
      <c r="C573" s="189"/>
      <c r="D573" s="189"/>
      <c r="E573" s="189"/>
      <c r="F573" s="189"/>
      <c r="G573" s="189"/>
      <c r="H573" s="189"/>
      <c r="I573" s="189"/>
      <c r="J573" s="189"/>
      <c r="K573" s="189"/>
      <c r="L573" s="189"/>
      <c r="M573" s="189"/>
      <c r="N573" s="189"/>
      <c r="O573" s="189"/>
      <c r="P573" s="189"/>
      <c r="Q573" s="189"/>
      <c r="R573" s="189"/>
      <c r="S573" s="189"/>
      <c r="T573" s="189"/>
      <c r="U573" s="189"/>
      <c r="V573" s="189"/>
      <c r="W573" s="189"/>
      <c r="X573" s="189"/>
      <c r="Y573" s="189"/>
      <c r="Z573" s="189"/>
    </row>
    <row r="574" spans="1:26" ht="15">
      <c r="A574" s="189"/>
      <c r="B574" s="189"/>
      <c r="C574" s="189"/>
      <c r="D574" s="189"/>
      <c r="E574" s="189"/>
      <c r="F574" s="189"/>
      <c r="G574" s="189"/>
      <c r="H574" s="189"/>
      <c r="I574" s="189"/>
      <c r="J574" s="189"/>
      <c r="K574" s="189"/>
      <c r="L574" s="189"/>
      <c r="M574" s="189"/>
      <c r="N574" s="189"/>
      <c r="O574" s="189"/>
      <c r="P574" s="189"/>
      <c r="Q574" s="189"/>
      <c r="R574" s="189"/>
      <c r="S574" s="189"/>
      <c r="T574" s="189"/>
      <c r="U574" s="189"/>
      <c r="V574" s="189"/>
      <c r="W574" s="189"/>
      <c r="X574" s="189"/>
      <c r="Y574" s="189"/>
      <c r="Z574" s="189"/>
    </row>
    <row r="575" spans="1:26" ht="15">
      <c r="A575" s="189"/>
      <c r="B575" s="189"/>
      <c r="C575" s="189"/>
      <c r="D575" s="189"/>
      <c r="E575" s="189"/>
      <c r="F575" s="189"/>
      <c r="G575" s="189"/>
      <c r="H575" s="189"/>
      <c r="I575" s="189"/>
      <c r="J575" s="189"/>
      <c r="K575" s="189"/>
      <c r="L575" s="189"/>
      <c r="M575" s="189"/>
      <c r="N575" s="189"/>
      <c r="O575" s="189"/>
      <c r="P575" s="189"/>
      <c r="Q575" s="189"/>
      <c r="R575" s="189"/>
      <c r="S575" s="189"/>
      <c r="T575" s="189"/>
      <c r="U575" s="189"/>
      <c r="V575" s="189"/>
      <c r="W575" s="189"/>
      <c r="X575" s="189"/>
      <c r="Y575" s="189"/>
      <c r="Z575" s="189"/>
    </row>
    <row r="576" spans="1:26" ht="15">
      <c r="A576" s="189"/>
      <c r="B576" s="189"/>
      <c r="C576" s="189"/>
      <c r="D576" s="189"/>
      <c r="E576" s="189"/>
      <c r="F576" s="189"/>
      <c r="G576" s="189"/>
      <c r="H576" s="189"/>
      <c r="I576" s="189"/>
      <c r="J576" s="189"/>
      <c r="K576" s="189"/>
      <c r="L576" s="189"/>
      <c r="M576" s="189"/>
      <c r="N576" s="189"/>
      <c r="O576" s="189"/>
      <c r="P576" s="189"/>
      <c r="Q576" s="189"/>
      <c r="R576" s="189"/>
      <c r="S576" s="189"/>
      <c r="T576" s="189"/>
      <c r="U576" s="189"/>
      <c r="V576" s="189"/>
      <c r="W576" s="189"/>
      <c r="X576" s="189"/>
      <c r="Y576" s="189"/>
      <c r="Z576" s="189"/>
    </row>
    <row r="577" spans="1:26" ht="15">
      <c r="A577" s="189"/>
      <c r="B577" s="189"/>
      <c r="C577" s="189"/>
      <c r="D577" s="189"/>
      <c r="E577" s="189"/>
      <c r="F577" s="189"/>
      <c r="G577" s="189"/>
      <c r="H577" s="189"/>
      <c r="I577" s="189"/>
      <c r="J577" s="189"/>
      <c r="K577" s="189"/>
      <c r="L577" s="189"/>
      <c r="M577" s="189"/>
      <c r="N577" s="189"/>
      <c r="O577" s="189"/>
      <c r="P577" s="189"/>
      <c r="Q577" s="189"/>
      <c r="R577" s="189"/>
      <c r="S577" s="189"/>
      <c r="T577" s="189"/>
      <c r="U577" s="189"/>
      <c r="V577" s="189"/>
      <c r="W577" s="189"/>
      <c r="X577" s="189"/>
      <c r="Y577" s="189"/>
      <c r="Z577" s="189"/>
    </row>
    <row r="578" spans="1:26" ht="15">
      <c r="A578" s="189"/>
      <c r="B578" s="189"/>
      <c r="C578" s="189"/>
      <c r="D578" s="189"/>
      <c r="E578" s="189"/>
      <c r="F578" s="189"/>
      <c r="G578" s="189"/>
      <c r="H578" s="189"/>
      <c r="I578" s="189"/>
      <c r="J578" s="189"/>
      <c r="K578" s="189"/>
      <c r="L578" s="189"/>
      <c r="M578" s="189"/>
      <c r="N578" s="189"/>
      <c r="O578" s="189"/>
      <c r="P578" s="189"/>
      <c r="Q578" s="189"/>
      <c r="R578" s="189"/>
      <c r="S578" s="189"/>
      <c r="T578" s="189"/>
      <c r="U578" s="189"/>
      <c r="V578" s="189"/>
      <c r="W578" s="189"/>
      <c r="X578" s="189"/>
      <c r="Y578" s="189"/>
      <c r="Z578" s="189"/>
    </row>
    <row r="579" spans="1:26" ht="15">
      <c r="A579" s="189"/>
      <c r="B579" s="189"/>
      <c r="C579" s="189"/>
      <c r="D579" s="189"/>
      <c r="E579" s="189"/>
      <c r="F579" s="189"/>
      <c r="G579" s="189"/>
      <c r="H579" s="189"/>
      <c r="I579" s="189"/>
      <c r="J579" s="189"/>
      <c r="K579" s="189"/>
      <c r="L579" s="189"/>
      <c r="M579" s="189"/>
      <c r="N579" s="189"/>
      <c r="O579" s="189"/>
      <c r="P579" s="189"/>
      <c r="Q579" s="189"/>
      <c r="R579" s="189"/>
      <c r="S579" s="189"/>
      <c r="T579" s="189"/>
      <c r="U579" s="189"/>
      <c r="V579" s="189"/>
      <c r="W579" s="189"/>
      <c r="X579" s="189"/>
      <c r="Y579" s="189"/>
      <c r="Z579" s="189"/>
    </row>
    <row r="580" spans="1:26" ht="15">
      <c r="A580" s="189"/>
      <c r="B580" s="189"/>
      <c r="C580" s="189"/>
      <c r="D580" s="189"/>
      <c r="E580" s="189"/>
      <c r="F580" s="189"/>
      <c r="G580" s="189"/>
      <c r="H580" s="189"/>
      <c r="I580" s="189"/>
      <c r="J580" s="189"/>
      <c r="K580" s="189"/>
      <c r="L580" s="189"/>
      <c r="M580" s="189"/>
      <c r="N580" s="189"/>
      <c r="O580" s="189"/>
      <c r="P580" s="189"/>
      <c r="Q580" s="189"/>
      <c r="R580" s="189"/>
      <c r="S580" s="189"/>
      <c r="T580" s="189"/>
      <c r="U580" s="189"/>
      <c r="V580" s="189"/>
      <c r="W580" s="189"/>
      <c r="X580" s="189"/>
      <c r="Y580" s="189"/>
      <c r="Z580" s="189"/>
    </row>
    <row r="581" spans="1:26" ht="15">
      <c r="A581" s="189"/>
      <c r="B581" s="189"/>
      <c r="C581" s="189"/>
      <c r="D581" s="189"/>
      <c r="E581" s="189"/>
      <c r="F581" s="189"/>
      <c r="G581" s="189"/>
      <c r="H581" s="189"/>
      <c r="I581" s="189"/>
      <c r="J581" s="189"/>
      <c r="K581" s="189"/>
      <c r="L581" s="189"/>
      <c r="M581" s="189"/>
      <c r="N581" s="189"/>
      <c r="O581" s="189"/>
      <c r="P581" s="189"/>
      <c r="Q581" s="189"/>
      <c r="R581" s="189"/>
      <c r="S581" s="189"/>
      <c r="T581" s="189"/>
      <c r="U581" s="189"/>
      <c r="V581" s="189"/>
      <c r="W581" s="189"/>
      <c r="X581" s="189"/>
      <c r="Y581" s="189"/>
      <c r="Z581" s="189"/>
    </row>
    <row r="582" spans="1:26" ht="15">
      <c r="A582" s="189"/>
      <c r="B582" s="189"/>
      <c r="C582" s="189"/>
      <c r="D582" s="189"/>
      <c r="E582" s="189"/>
      <c r="F582" s="189"/>
      <c r="G582" s="189"/>
      <c r="H582" s="189"/>
      <c r="I582" s="189"/>
      <c r="J582" s="189"/>
      <c r="K582" s="189"/>
      <c r="L582" s="189"/>
      <c r="M582" s="189"/>
      <c r="N582" s="189"/>
      <c r="O582" s="189"/>
      <c r="P582" s="189"/>
      <c r="Q582" s="189"/>
      <c r="R582" s="189"/>
      <c r="S582" s="189"/>
      <c r="T582" s="189"/>
      <c r="U582" s="189"/>
      <c r="V582" s="189"/>
      <c r="W582" s="189"/>
      <c r="X582" s="189"/>
      <c r="Y582" s="189"/>
      <c r="Z582" s="189"/>
    </row>
    <row r="583" spans="1:26" ht="15">
      <c r="A583" s="189"/>
      <c r="B583" s="189"/>
      <c r="C583" s="189"/>
      <c r="D583" s="189"/>
      <c r="E583" s="189"/>
      <c r="F583" s="189"/>
      <c r="G583" s="189"/>
      <c r="H583" s="189"/>
      <c r="I583" s="189"/>
      <c r="J583" s="189"/>
      <c r="K583" s="189"/>
      <c r="L583" s="189"/>
      <c r="M583" s="189"/>
      <c r="N583" s="189"/>
      <c r="O583" s="189"/>
      <c r="P583" s="189"/>
      <c r="Q583" s="189"/>
      <c r="R583" s="189"/>
      <c r="S583" s="189"/>
      <c r="T583" s="189"/>
      <c r="U583" s="189"/>
      <c r="V583" s="189"/>
      <c r="W583" s="189"/>
      <c r="X583" s="189"/>
      <c r="Y583" s="189"/>
      <c r="Z583" s="189"/>
    </row>
    <row r="584" spans="1:26" ht="15">
      <c r="A584" s="189"/>
      <c r="B584" s="189"/>
      <c r="C584" s="189"/>
      <c r="D584" s="189"/>
      <c r="E584" s="189"/>
      <c r="F584" s="189"/>
      <c r="G584" s="189"/>
      <c r="H584" s="189"/>
      <c r="I584" s="189"/>
      <c r="J584" s="189"/>
      <c r="K584" s="189"/>
      <c r="L584" s="189"/>
      <c r="M584" s="189"/>
      <c r="N584" s="189"/>
      <c r="O584" s="189"/>
      <c r="P584" s="189"/>
      <c r="Q584" s="189"/>
      <c r="R584" s="189"/>
      <c r="S584" s="189"/>
      <c r="T584" s="189"/>
      <c r="U584" s="189"/>
      <c r="V584" s="189"/>
      <c r="W584" s="189"/>
      <c r="X584" s="189"/>
      <c r="Y584" s="189"/>
      <c r="Z584" s="189"/>
    </row>
    <row r="585" spans="1:26" ht="15">
      <c r="A585" s="189"/>
      <c r="B585" s="189"/>
      <c r="C585" s="189"/>
      <c r="D585" s="189"/>
      <c r="E585" s="189"/>
      <c r="F585" s="189"/>
      <c r="G585" s="189"/>
      <c r="H585" s="189"/>
      <c r="I585" s="189"/>
      <c r="J585" s="189"/>
      <c r="K585" s="189"/>
      <c r="L585" s="189"/>
      <c r="M585" s="189"/>
      <c r="N585" s="189"/>
      <c r="O585" s="189"/>
      <c r="P585" s="189"/>
      <c r="Q585" s="189"/>
      <c r="R585" s="189"/>
      <c r="S585" s="189"/>
      <c r="T585" s="189"/>
      <c r="U585" s="189"/>
      <c r="V585" s="189"/>
      <c r="W585" s="189"/>
      <c r="X585" s="189"/>
      <c r="Y585" s="189"/>
      <c r="Z585" s="189"/>
    </row>
    <row r="586" spans="1:26" ht="15">
      <c r="A586" s="189"/>
      <c r="B586" s="189"/>
      <c r="C586" s="189"/>
      <c r="D586" s="189"/>
      <c r="E586" s="189"/>
      <c r="F586" s="189"/>
      <c r="G586" s="189"/>
      <c r="H586" s="189"/>
      <c r="I586" s="189"/>
      <c r="J586" s="189"/>
      <c r="K586" s="189"/>
      <c r="L586" s="189"/>
      <c r="M586" s="189"/>
      <c r="N586" s="189"/>
      <c r="O586" s="189"/>
      <c r="P586" s="189"/>
      <c r="Q586" s="189"/>
      <c r="R586" s="189"/>
      <c r="S586" s="189"/>
      <c r="T586" s="189"/>
      <c r="U586" s="189"/>
      <c r="V586" s="189"/>
      <c r="W586" s="189"/>
      <c r="X586" s="189"/>
      <c r="Y586" s="189"/>
      <c r="Z586" s="189"/>
    </row>
    <row r="587" spans="1:26" ht="15">
      <c r="A587" s="189"/>
      <c r="B587" s="189"/>
      <c r="C587" s="189"/>
      <c r="D587" s="189"/>
      <c r="E587" s="189"/>
      <c r="F587" s="189"/>
      <c r="G587" s="189"/>
      <c r="H587" s="189"/>
      <c r="I587" s="189"/>
      <c r="J587" s="189"/>
      <c r="K587" s="189"/>
      <c r="L587" s="189"/>
      <c r="M587" s="189"/>
      <c r="N587" s="189"/>
      <c r="O587" s="189"/>
      <c r="P587" s="189"/>
      <c r="Q587" s="189"/>
      <c r="R587" s="189"/>
      <c r="S587" s="189"/>
      <c r="T587" s="189"/>
      <c r="U587" s="189"/>
      <c r="V587" s="189"/>
      <c r="W587" s="189"/>
      <c r="X587" s="189"/>
      <c r="Y587" s="189"/>
      <c r="Z587" s="189"/>
    </row>
    <row r="588" spans="1:26" ht="15">
      <c r="A588" s="189"/>
      <c r="B588" s="189"/>
      <c r="C588" s="189"/>
      <c r="D588" s="189"/>
      <c r="E588" s="189"/>
      <c r="F588" s="189"/>
      <c r="G588" s="189"/>
      <c r="H588" s="189"/>
      <c r="I588" s="189"/>
      <c r="J588" s="189"/>
      <c r="K588" s="189"/>
      <c r="L588" s="189"/>
      <c r="M588" s="189"/>
      <c r="N588" s="189"/>
      <c r="O588" s="189"/>
      <c r="P588" s="189"/>
      <c r="Q588" s="189"/>
      <c r="R588" s="189"/>
      <c r="S588" s="189"/>
      <c r="T588" s="189"/>
      <c r="U588" s="189"/>
      <c r="V588" s="189"/>
      <c r="W588" s="189"/>
      <c r="X588" s="189"/>
      <c r="Y588" s="189"/>
      <c r="Z588" s="189"/>
    </row>
    <row r="589" spans="1:26" ht="15">
      <c r="A589" s="189"/>
      <c r="B589" s="189"/>
      <c r="C589" s="189"/>
      <c r="D589" s="189"/>
      <c r="E589" s="189"/>
      <c r="F589" s="189"/>
      <c r="G589" s="189"/>
      <c r="H589" s="189"/>
      <c r="I589" s="189"/>
      <c r="J589" s="189"/>
      <c r="K589" s="189"/>
      <c r="L589" s="189"/>
      <c r="M589" s="189"/>
      <c r="N589" s="189"/>
      <c r="O589" s="189"/>
      <c r="P589" s="189"/>
      <c r="Q589" s="189"/>
      <c r="R589" s="189"/>
      <c r="S589" s="189"/>
      <c r="T589" s="189"/>
      <c r="U589" s="189"/>
      <c r="V589" s="189"/>
      <c r="W589" s="189"/>
      <c r="X589" s="189"/>
      <c r="Y589" s="189"/>
      <c r="Z589" s="189"/>
    </row>
    <row r="590" spans="1:26" ht="15">
      <c r="A590" s="189"/>
      <c r="B590" s="189"/>
      <c r="C590" s="189"/>
      <c r="D590" s="189"/>
      <c r="E590" s="189"/>
      <c r="F590" s="189"/>
      <c r="G590" s="189"/>
      <c r="H590" s="189"/>
      <c r="I590" s="189"/>
      <c r="J590" s="189"/>
      <c r="K590" s="189"/>
      <c r="L590" s="189"/>
      <c r="M590" s="189"/>
      <c r="N590" s="189"/>
      <c r="O590" s="189"/>
      <c r="P590" s="189"/>
      <c r="Q590" s="189"/>
      <c r="R590" s="189"/>
      <c r="S590" s="189"/>
      <c r="T590" s="189"/>
      <c r="U590" s="189"/>
      <c r="V590" s="189"/>
      <c r="W590" s="189"/>
      <c r="X590" s="189"/>
      <c r="Y590" s="189"/>
      <c r="Z590" s="189"/>
    </row>
    <row r="591" spans="1:26" ht="15">
      <c r="A591" s="189"/>
      <c r="B591" s="189"/>
      <c r="C591" s="189"/>
      <c r="D591" s="189"/>
      <c r="E591" s="189"/>
      <c r="F591" s="189"/>
      <c r="G591" s="189"/>
      <c r="H591" s="189"/>
      <c r="I591" s="189"/>
      <c r="J591" s="189"/>
      <c r="K591" s="189"/>
      <c r="L591" s="189"/>
      <c r="M591" s="189"/>
      <c r="N591" s="189"/>
      <c r="O591" s="189"/>
      <c r="P591" s="189"/>
      <c r="Q591" s="189"/>
      <c r="R591" s="189"/>
      <c r="S591" s="189"/>
      <c r="T591" s="189"/>
      <c r="U591" s="189"/>
      <c r="V591" s="189"/>
      <c r="W591" s="189"/>
      <c r="X591" s="189"/>
      <c r="Y591" s="189"/>
      <c r="Z591" s="189"/>
    </row>
    <row r="592" spans="1:26" ht="15">
      <c r="A592" s="189"/>
      <c r="B592" s="189"/>
      <c r="C592" s="189"/>
      <c r="D592" s="189"/>
      <c r="E592" s="189"/>
      <c r="F592" s="189"/>
      <c r="G592" s="189"/>
      <c r="H592" s="189"/>
      <c r="I592" s="189"/>
      <c r="J592" s="189"/>
      <c r="K592" s="189"/>
      <c r="L592" s="189"/>
      <c r="M592" s="189"/>
      <c r="N592" s="189"/>
      <c r="O592" s="189"/>
      <c r="P592" s="189"/>
      <c r="Q592" s="189"/>
      <c r="R592" s="189"/>
      <c r="S592" s="189"/>
      <c r="T592" s="189"/>
      <c r="U592" s="189"/>
      <c r="V592" s="189"/>
      <c r="W592" s="189"/>
      <c r="X592" s="189"/>
      <c r="Y592" s="189"/>
      <c r="Z592" s="189"/>
    </row>
    <row r="593" spans="1:26" ht="15">
      <c r="A593" s="189"/>
      <c r="B593" s="189"/>
      <c r="C593" s="189"/>
      <c r="D593" s="189"/>
      <c r="E593" s="189"/>
      <c r="F593" s="189"/>
      <c r="G593" s="189"/>
      <c r="H593" s="189"/>
      <c r="I593" s="189"/>
      <c r="J593" s="189"/>
      <c r="K593" s="189"/>
      <c r="L593" s="189"/>
      <c r="M593" s="189"/>
      <c r="N593" s="189"/>
      <c r="O593" s="189"/>
      <c r="P593" s="189"/>
      <c r="Q593" s="189"/>
      <c r="R593" s="189"/>
      <c r="S593" s="189"/>
      <c r="T593" s="189"/>
      <c r="U593" s="189"/>
      <c r="V593" s="189"/>
      <c r="W593" s="189"/>
      <c r="X593" s="189"/>
      <c r="Y593" s="189"/>
      <c r="Z593" s="189"/>
    </row>
    <row r="594" spans="1:26" ht="15">
      <c r="A594" s="189"/>
      <c r="B594" s="189"/>
      <c r="C594" s="189"/>
      <c r="D594" s="189"/>
      <c r="E594" s="189"/>
      <c r="F594" s="189"/>
      <c r="G594" s="189"/>
      <c r="H594" s="189"/>
      <c r="I594" s="189"/>
      <c r="J594" s="189"/>
      <c r="K594" s="189"/>
      <c r="L594" s="189"/>
      <c r="M594" s="189"/>
      <c r="N594" s="189"/>
      <c r="O594" s="189"/>
      <c r="P594" s="189"/>
      <c r="Q594" s="189"/>
      <c r="R594" s="189"/>
      <c r="S594" s="189"/>
      <c r="T594" s="189"/>
      <c r="U594" s="189"/>
      <c r="V594" s="189"/>
      <c r="W594" s="189"/>
      <c r="X594" s="189"/>
      <c r="Y594" s="189"/>
      <c r="Z594" s="189"/>
    </row>
    <row r="595" spans="1:26" ht="15">
      <c r="A595" s="189"/>
      <c r="B595" s="189"/>
      <c r="C595" s="189"/>
      <c r="D595" s="189"/>
      <c r="E595" s="189"/>
      <c r="F595" s="189"/>
      <c r="G595" s="189"/>
      <c r="H595" s="189"/>
      <c r="I595" s="189"/>
      <c r="J595" s="189"/>
      <c r="K595" s="189"/>
      <c r="L595" s="189"/>
      <c r="M595" s="189"/>
      <c r="N595" s="189"/>
      <c r="O595" s="189"/>
      <c r="P595" s="189"/>
      <c r="Q595" s="189"/>
      <c r="R595" s="189"/>
      <c r="S595" s="189"/>
      <c r="T595" s="189"/>
      <c r="U595" s="189"/>
      <c r="V595" s="189"/>
      <c r="W595" s="189"/>
      <c r="X595" s="189"/>
      <c r="Y595" s="189"/>
      <c r="Z595" s="189"/>
    </row>
    <row r="596" spans="1:26" ht="15">
      <c r="A596" s="189"/>
      <c r="B596" s="189"/>
      <c r="C596" s="189"/>
      <c r="D596" s="189"/>
      <c r="E596" s="189"/>
      <c r="F596" s="189"/>
      <c r="G596" s="189"/>
      <c r="H596" s="189"/>
      <c r="I596" s="189"/>
      <c r="J596" s="189"/>
      <c r="K596" s="189"/>
      <c r="L596" s="189"/>
      <c r="M596" s="189"/>
      <c r="N596" s="189"/>
      <c r="O596" s="189"/>
      <c r="P596" s="189"/>
      <c r="Q596" s="189"/>
      <c r="R596" s="189"/>
      <c r="S596" s="189"/>
      <c r="T596" s="189"/>
      <c r="U596" s="189"/>
      <c r="V596" s="189"/>
      <c r="W596" s="189"/>
      <c r="X596" s="189"/>
      <c r="Y596" s="189"/>
      <c r="Z596" s="189"/>
    </row>
    <row r="597" spans="1:26" ht="15">
      <c r="A597" s="189"/>
      <c r="B597" s="189"/>
      <c r="C597" s="189"/>
      <c r="D597" s="189"/>
      <c r="E597" s="189"/>
      <c r="F597" s="189"/>
      <c r="G597" s="189"/>
      <c r="H597" s="189"/>
      <c r="I597" s="189"/>
      <c r="J597" s="189"/>
      <c r="K597" s="189"/>
      <c r="L597" s="189"/>
      <c r="M597" s="189"/>
      <c r="N597" s="189"/>
      <c r="O597" s="189"/>
      <c r="P597" s="189"/>
      <c r="Q597" s="189"/>
      <c r="R597" s="189"/>
      <c r="S597" s="189"/>
      <c r="T597" s="189"/>
      <c r="U597" s="189"/>
      <c r="V597" s="189"/>
      <c r="W597" s="189"/>
      <c r="X597" s="189"/>
      <c r="Y597" s="189"/>
      <c r="Z597" s="189"/>
    </row>
    <row r="598" spans="1:26" ht="15">
      <c r="A598" s="189"/>
      <c r="B598" s="189"/>
      <c r="C598" s="189"/>
      <c r="D598" s="189"/>
      <c r="E598" s="189"/>
      <c r="F598" s="189"/>
      <c r="G598" s="189"/>
      <c r="H598" s="189"/>
      <c r="I598" s="189"/>
      <c r="J598" s="189"/>
      <c r="K598" s="189"/>
      <c r="L598" s="189"/>
      <c r="M598" s="189"/>
      <c r="N598" s="189"/>
      <c r="O598" s="189"/>
      <c r="P598" s="189"/>
      <c r="Q598" s="189"/>
      <c r="R598" s="189"/>
      <c r="S598" s="189"/>
      <c r="T598" s="189"/>
      <c r="U598" s="189"/>
      <c r="V598" s="189"/>
      <c r="W598" s="189"/>
      <c r="X598" s="189"/>
      <c r="Y598" s="189"/>
      <c r="Z598" s="189"/>
    </row>
    <row r="599" spans="1:26" ht="15">
      <c r="A599" s="189"/>
      <c r="B599" s="189"/>
      <c r="C599" s="189"/>
      <c r="D599" s="189"/>
      <c r="E599" s="189"/>
      <c r="F599" s="189"/>
      <c r="G599" s="189"/>
      <c r="H599" s="189"/>
      <c r="I599" s="189"/>
      <c r="J599" s="189"/>
      <c r="K599" s="189"/>
      <c r="L599" s="189"/>
      <c r="M599" s="189"/>
      <c r="N599" s="189"/>
      <c r="O599" s="189"/>
      <c r="P599" s="189"/>
      <c r="Q599" s="189"/>
      <c r="R599" s="189"/>
      <c r="S599" s="189"/>
      <c r="T599" s="189"/>
      <c r="U599" s="189"/>
      <c r="V599" s="189"/>
      <c r="W599" s="189"/>
      <c r="X599" s="189"/>
      <c r="Y599" s="189"/>
      <c r="Z599" s="189"/>
    </row>
    <row r="600" spans="1:26" ht="15">
      <c r="A600" s="189"/>
      <c r="B600" s="189"/>
      <c r="C600" s="189"/>
      <c r="D600" s="189"/>
      <c r="E600" s="189"/>
      <c r="F600" s="189"/>
      <c r="G600" s="189"/>
      <c r="H600" s="189"/>
      <c r="I600" s="189"/>
      <c r="J600" s="189"/>
      <c r="K600" s="189"/>
      <c r="L600" s="189"/>
      <c r="M600" s="189"/>
      <c r="N600" s="189"/>
      <c r="O600" s="189"/>
      <c r="P600" s="189"/>
      <c r="Q600" s="189"/>
      <c r="R600" s="189"/>
      <c r="S600" s="189"/>
      <c r="T600" s="189"/>
      <c r="U600" s="189"/>
      <c r="V600" s="189"/>
      <c r="W600" s="189"/>
      <c r="X600" s="189"/>
      <c r="Y600" s="189"/>
      <c r="Z600" s="189"/>
    </row>
    <row r="601" spans="1:26" ht="15">
      <c r="A601" s="189"/>
      <c r="B601" s="189"/>
      <c r="C601" s="189"/>
      <c r="D601" s="189"/>
      <c r="E601" s="189"/>
      <c r="F601" s="189"/>
      <c r="G601" s="189"/>
      <c r="H601" s="189"/>
      <c r="I601" s="189"/>
      <c r="J601" s="189"/>
      <c r="K601" s="189"/>
      <c r="L601" s="189"/>
      <c r="M601" s="189"/>
      <c r="N601" s="189"/>
      <c r="O601" s="189"/>
      <c r="P601" s="189"/>
      <c r="Q601" s="189"/>
      <c r="R601" s="189"/>
      <c r="S601" s="189"/>
      <c r="T601" s="189"/>
      <c r="U601" s="189"/>
      <c r="V601" s="189"/>
      <c r="W601" s="189"/>
      <c r="X601" s="189"/>
      <c r="Y601" s="189"/>
      <c r="Z601" s="189"/>
    </row>
    <row r="602" spans="1:26" ht="15">
      <c r="A602" s="189"/>
      <c r="B602" s="189"/>
      <c r="C602" s="189"/>
      <c r="D602" s="189"/>
      <c r="E602" s="189"/>
      <c r="F602" s="189"/>
      <c r="G602" s="189"/>
      <c r="H602" s="189"/>
      <c r="I602" s="189"/>
      <c r="J602" s="189"/>
      <c r="K602" s="189"/>
      <c r="L602" s="189"/>
      <c r="M602" s="189"/>
      <c r="N602" s="189"/>
      <c r="O602" s="189"/>
      <c r="P602" s="189"/>
      <c r="Q602" s="189"/>
      <c r="R602" s="189"/>
      <c r="S602" s="189"/>
      <c r="T602" s="189"/>
      <c r="U602" s="189"/>
      <c r="V602" s="189"/>
      <c r="W602" s="189"/>
      <c r="X602" s="189"/>
      <c r="Y602" s="189"/>
      <c r="Z602" s="189"/>
    </row>
    <row r="603" spans="1:26" ht="15">
      <c r="A603" s="189"/>
      <c r="B603" s="189"/>
      <c r="C603" s="189"/>
      <c r="D603" s="189"/>
      <c r="E603" s="189"/>
      <c r="F603" s="189"/>
      <c r="G603" s="189"/>
      <c r="H603" s="189"/>
      <c r="I603" s="189"/>
      <c r="J603" s="189"/>
      <c r="K603" s="189"/>
      <c r="L603" s="189"/>
      <c r="M603" s="189"/>
      <c r="N603" s="189"/>
      <c r="O603" s="189"/>
      <c r="P603" s="189"/>
      <c r="Q603" s="189"/>
      <c r="R603" s="189"/>
      <c r="S603" s="189"/>
      <c r="T603" s="189"/>
      <c r="U603" s="189"/>
      <c r="V603" s="189"/>
      <c r="W603" s="189"/>
      <c r="X603" s="189"/>
      <c r="Y603" s="189"/>
      <c r="Z603" s="189"/>
    </row>
    <row r="604" spans="1:26" ht="15">
      <c r="A604" s="189"/>
      <c r="B604" s="189"/>
      <c r="C604" s="189"/>
      <c r="D604" s="189"/>
      <c r="E604" s="189"/>
      <c r="F604" s="189"/>
      <c r="G604" s="189"/>
      <c r="H604" s="189"/>
      <c r="I604" s="189"/>
      <c r="J604" s="189"/>
      <c r="K604" s="189"/>
      <c r="L604" s="189"/>
      <c r="M604" s="189"/>
      <c r="N604" s="189"/>
      <c r="O604" s="189"/>
      <c r="P604" s="189"/>
      <c r="Q604" s="189"/>
      <c r="R604" s="189"/>
      <c r="S604" s="189"/>
      <c r="T604" s="189"/>
      <c r="U604" s="189"/>
      <c r="V604" s="189"/>
      <c r="W604" s="189"/>
      <c r="X604" s="189"/>
      <c r="Y604" s="189"/>
      <c r="Z604" s="189"/>
    </row>
    <row r="605" spans="1:26" ht="15">
      <c r="A605" s="189"/>
      <c r="B605" s="189"/>
      <c r="C605" s="189"/>
      <c r="D605" s="189"/>
      <c r="E605" s="189"/>
      <c r="F605" s="189"/>
      <c r="G605" s="189"/>
      <c r="H605" s="189"/>
      <c r="I605" s="189"/>
      <c r="J605" s="189"/>
      <c r="K605" s="189"/>
      <c r="L605" s="189"/>
      <c r="M605" s="189"/>
      <c r="N605" s="189"/>
      <c r="O605" s="189"/>
      <c r="P605" s="189"/>
      <c r="Q605" s="189"/>
      <c r="R605" s="189"/>
      <c r="S605" s="189"/>
      <c r="T605" s="189"/>
      <c r="U605" s="189"/>
      <c r="V605" s="189"/>
      <c r="W605" s="189"/>
      <c r="X605" s="189"/>
      <c r="Y605" s="189"/>
      <c r="Z605" s="189"/>
    </row>
    <row r="606" spans="1:26" ht="15">
      <c r="A606" s="189"/>
      <c r="B606" s="189"/>
      <c r="C606" s="189"/>
      <c r="D606" s="189"/>
      <c r="E606" s="189"/>
      <c r="F606" s="189"/>
      <c r="G606" s="189"/>
      <c r="H606" s="189"/>
      <c r="I606" s="189"/>
      <c r="J606" s="189"/>
      <c r="K606" s="189"/>
      <c r="L606" s="189"/>
      <c r="M606" s="189"/>
      <c r="N606" s="189"/>
      <c r="O606" s="189"/>
      <c r="P606" s="189"/>
      <c r="Q606" s="189"/>
      <c r="R606" s="189"/>
      <c r="S606" s="189"/>
      <c r="T606" s="189"/>
      <c r="U606" s="189"/>
      <c r="V606" s="189"/>
      <c r="W606" s="189"/>
      <c r="X606" s="189"/>
      <c r="Y606" s="189"/>
      <c r="Z606" s="189"/>
    </row>
    <row r="607" spans="1:26" ht="15">
      <c r="A607" s="189"/>
      <c r="B607" s="189"/>
      <c r="C607" s="189"/>
      <c r="D607" s="189"/>
      <c r="E607" s="189"/>
      <c r="F607" s="189"/>
      <c r="G607" s="189"/>
      <c r="H607" s="189"/>
      <c r="I607" s="189"/>
      <c r="J607" s="189"/>
      <c r="K607" s="189"/>
      <c r="L607" s="189"/>
      <c r="M607" s="189"/>
      <c r="N607" s="189"/>
      <c r="O607" s="189"/>
      <c r="P607" s="189"/>
      <c r="Q607" s="189"/>
      <c r="R607" s="189"/>
      <c r="S607" s="189"/>
      <c r="T607" s="189"/>
      <c r="U607" s="189"/>
      <c r="V607" s="189"/>
      <c r="W607" s="189"/>
      <c r="X607" s="189"/>
      <c r="Y607" s="189"/>
      <c r="Z607" s="189"/>
    </row>
    <row r="608" spans="1:26" ht="15">
      <c r="A608" s="189"/>
      <c r="B608" s="189"/>
      <c r="C608" s="189"/>
      <c r="D608" s="189"/>
      <c r="E608" s="189"/>
      <c r="F608" s="189"/>
      <c r="G608" s="189"/>
      <c r="H608" s="189"/>
      <c r="I608" s="189"/>
      <c r="J608" s="189"/>
      <c r="K608" s="189"/>
      <c r="L608" s="189"/>
      <c r="M608" s="189"/>
      <c r="N608" s="189"/>
      <c r="O608" s="189"/>
      <c r="P608" s="189"/>
      <c r="Q608" s="189"/>
      <c r="R608" s="189"/>
      <c r="S608" s="189"/>
      <c r="T608" s="189"/>
      <c r="U608" s="189"/>
      <c r="V608" s="189"/>
      <c r="W608" s="189"/>
      <c r="X608" s="189"/>
      <c r="Y608" s="189"/>
      <c r="Z608" s="189"/>
    </row>
    <row r="609" spans="1:26" ht="15">
      <c r="A609" s="189"/>
      <c r="B609" s="189"/>
      <c r="C609" s="189"/>
      <c r="D609" s="189"/>
      <c r="E609" s="189"/>
      <c r="F609" s="189"/>
      <c r="G609" s="189"/>
      <c r="H609" s="189"/>
      <c r="I609" s="189"/>
      <c r="J609" s="189"/>
      <c r="K609" s="189"/>
      <c r="L609" s="189"/>
      <c r="M609" s="189"/>
      <c r="N609" s="189"/>
      <c r="O609" s="189"/>
      <c r="P609" s="189"/>
      <c r="Q609" s="189"/>
      <c r="R609" s="189"/>
      <c r="S609" s="189"/>
      <c r="T609" s="189"/>
      <c r="U609" s="189"/>
      <c r="V609" s="189"/>
      <c r="W609" s="189"/>
      <c r="X609" s="189"/>
      <c r="Y609" s="189"/>
      <c r="Z609" s="189"/>
    </row>
    <row r="610" spans="1:26" ht="15">
      <c r="A610" s="189"/>
      <c r="B610" s="189"/>
      <c r="C610" s="189"/>
      <c r="D610" s="189"/>
      <c r="E610" s="189"/>
      <c r="F610" s="189"/>
      <c r="G610" s="189"/>
      <c r="H610" s="189"/>
      <c r="I610" s="189"/>
      <c r="J610" s="189"/>
      <c r="K610" s="189"/>
      <c r="L610" s="189"/>
      <c r="M610" s="189"/>
      <c r="N610" s="189"/>
      <c r="O610" s="189"/>
      <c r="P610" s="189"/>
      <c r="Q610" s="189"/>
      <c r="R610" s="189"/>
      <c r="S610" s="189"/>
      <c r="T610" s="189"/>
      <c r="U610" s="189"/>
      <c r="V610" s="189"/>
      <c r="W610" s="189"/>
      <c r="X610" s="189"/>
      <c r="Y610" s="189"/>
      <c r="Z610" s="189"/>
    </row>
    <row r="611" spans="1:26" ht="15">
      <c r="A611" s="189"/>
      <c r="B611" s="189"/>
      <c r="C611" s="189"/>
      <c r="D611" s="189"/>
      <c r="E611" s="189"/>
      <c r="F611" s="189"/>
      <c r="G611" s="189"/>
      <c r="H611" s="189"/>
      <c r="I611" s="189"/>
      <c r="J611" s="189"/>
      <c r="K611" s="189"/>
      <c r="L611" s="189"/>
      <c r="M611" s="189"/>
      <c r="N611" s="189"/>
      <c r="O611" s="189"/>
      <c r="P611" s="189"/>
      <c r="Q611" s="189"/>
      <c r="R611" s="189"/>
      <c r="S611" s="189"/>
      <c r="T611" s="189"/>
      <c r="U611" s="189"/>
      <c r="V611" s="189"/>
      <c r="W611" s="189"/>
      <c r="X611" s="189"/>
      <c r="Y611" s="189"/>
      <c r="Z611" s="189"/>
    </row>
    <row r="612" spans="1:26" ht="15">
      <c r="A612" s="189"/>
      <c r="B612" s="189"/>
      <c r="C612" s="189"/>
      <c r="D612" s="189"/>
      <c r="E612" s="189"/>
      <c r="F612" s="189"/>
      <c r="G612" s="189"/>
      <c r="H612" s="189"/>
      <c r="I612" s="189"/>
      <c r="J612" s="189"/>
      <c r="K612" s="189"/>
      <c r="L612" s="189"/>
      <c r="M612" s="189"/>
      <c r="N612" s="189"/>
      <c r="O612" s="189"/>
      <c r="P612" s="189"/>
      <c r="Q612" s="189"/>
      <c r="R612" s="189"/>
      <c r="S612" s="189"/>
      <c r="T612" s="189"/>
      <c r="U612" s="189"/>
      <c r="V612" s="189"/>
      <c r="W612" s="189"/>
      <c r="X612" s="189"/>
      <c r="Y612" s="189"/>
      <c r="Z612" s="189"/>
    </row>
    <row r="613" spans="1:26" ht="15">
      <c r="A613" s="189"/>
      <c r="B613" s="189"/>
      <c r="C613" s="189"/>
      <c r="D613" s="189"/>
      <c r="E613" s="189"/>
      <c r="F613" s="189"/>
      <c r="G613" s="189"/>
      <c r="H613" s="189"/>
      <c r="I613" s="189"/>
      <c r="J613" s="189"/>
      <c r="K613" s="189"/>
      <c r="L613" s="189"/>
      <c r="M613" s="189"/>
      <c r="N613" s="189"/>
      <c r="O613" s="189"/>
      <c r="P613" s="189"/>
      <c r="Q613" s="189"/>
      <c r="R613" s="189"/>
      <c r="S613" s="189"/>
      <c r="T613" s="189"/>
      <c r="U613" s="189"/>
      <c r="V613" s="189"/>
      <c r="W613" s="189"/>
      <c r="X613" s="189"/>
      <c r="Y613" s="189"/>
      <c r="Z613" s="189"/>
    </row>
    <row r="614" spans="1:26" ht="15">
      <c r="A614" s="189"/>
      <c r="B614" s="189"/>
      <c r="C614" s="189"/>
      <c r="D614" s="189"/>
      <c r="E614" s="189"/>
      <c r="F614" s="189"/>
      <c r="G614" s="189"/>
      <c r="H614" s="189"/>
      <c r="I614" s="189"/>
      <c r="J614" s="189"/>
      <c r="K614" s="189"/>
      <c r="L614" s="189"/>
      <c r="M614" s="189"/>
      <c r="N614" s="189"/>
      <c r="O614" s="189"/>
      <c r="P614" s="189"/>
      <c r="Q614" s="189"/>
      <c r="R614" s="189"/>
      <c r="S614" s="189"/>
      <c r="T614" s="189"/>
      <c r="U614" s="189"/>
      <c r="V614" s="189"/>
      <c r="W614" s="189"/>
      <c r="X614" s="189"/>
      <c r="Y614" s="189"/>
      <c r="Z614" s="189"/>
    </row>
    <row r="615" spans="1:26" ht="15">
      <c r="A615" s="189"/>
      <c r="B615" s="189"/>
      <c r="C615" s="189"/>
      <c r="D615" s="189"/>
      <c r="E615" s="189"/>
      <c r="F615" s="189"/>
      <c r="G615" s="189"/>
      <c r="H615" s="189"/>
      <c r="I615" s="189"/>
      <c r="J615" s="189"/>
      <c r="K615" s="189"/>
      <c r="L615" s="189"/>
      <c r="M615" s="189"/>
      <c r="N615" s="189"/>
      <c r="O615" s="189"/>
      <c r="P615" s="189"/>
      <c r="Q615" s="189"/>
      <c r="R615" s="189"/>
      <c r="S615" s="189"/>
      <c r="T615" s="189"/>
      <c r="U615" s="189"/>
      <c r="V615" s="189"/>
      <c r="W615" s="189"/>
      <c r="X615" s="189"/>
      <c r="Y615" s="189"/>
      <c r="Z615" s="189"/>
    </row>
    <row r="616" spans="1:26" ht="15">
      <c r="A616" s="189"/>
      <c r="B616" s="189"/>
      <c r="C616" s="189"/>
      <c r="D616" s="189"/>
      <c r="E616" s="189"/>
      <c r="F616" s="189"/>
      <c r="G616" s="189"/>
      <c r="H616" s="189"/>
      <c r="I616" s="189"/>
      <c r="J616" s="189"/>
      <c r="K616" s="189"/>
      <c r="L616" s="189"/>
      <c r="M616" s="189"/>
      <c r="N616" s="189"/>
      <c r="O616" s="189"/>
      <c r="P616" s="189"/>
      <c r="Q616" s="189"/>
      <c r="R616" s="189"/>
      <c r="S616" s="189"/>
      <c r="T616" s="189"/>
      <c r="U616" s="189"/>
      <c r="V616" s="189"/>
      <c r="W616" s="189"/>
      <c r="X616" s="189"/>
      <c r="Y616" s="189"/>
      <c r="Z616" s="189"/>
    </row>
    <row r="617" spans="1:26" ht="15">
      <c r="A617" s="189"/>
      <c r="B617" s="189"/>
      <c r="C617" s="189"/>
      <c r="D617" s="189"/>
      <c r="E617" s="189"/>
      <c r="F617" s="189"/>
      <c r="G617" s="189"/>
      <c r="H617" s="189"/>
      <c r="I617" s="189"/>
      <c r="J617" s="189"/>
      <c r="K617" s="189"/>
      <c r="L617" s="189"/>
      <c r="M617" s="189"/>
      <c r="N617" s="189"/>
      <c r="O617" s="189"/>
      <c r="P617" s="189"/>
      <c r="Q617" s="189"/>
      <c r="R617" s="189"/>
      <c r="S617" s="189"/>
      <c r="T617" s="189"/>
      <c r="U617" s="189"/>
      <c r="V617" s="189"/>
      <c r="W617" s="189"/>
      <c r="X617" s="189"/>
      <c r="Y617" s="189"/>
      <c r="Z617" s="189"/>
    </row>
    <row r="618" spans="1:26" ht="15">
      <c r="A618" s="189"/>
      <c r="B618" s="189"/>
      <c r="C618" s="189"/>
      <c r="D618" s="189"/>
      <c r="E618" s="189"/>
      <c r="F618" s="189"/>
      <c r="G618" s="189"/>
      <c r="H618" s="189"/>
      <c r="I618" s="189"/>
      <c r="J618" s="189"/>
      <c r="K618" s="189"/>
      <c r="L618" s="189"/>
      <c r="M618" s="189"/>
      <c r="N618" s="189"/>
      <c r="O618" s="189"/>
      <c r="P618" s="189"/>
      <c r="Q618" s="189"/>
      <c r="R618" s="189"/>
      <c r="S618" s="189"/>
      <c r="T618" s="189"/>
      <c r="U618" s="189"/>
      <c r="V618" s="189"/>
      <c r="W618" s="189"/>
      <c r="X618" s="189"/>
      <c r="Y618" s="189"/>
      <c r="Z618" s="189"/>
    </row>
    <row r="619" spans="1:26" ht="15">
      <c r="A619" s="189"/>
      <c r="B619" s="189"/>
      <c r="C619" s="189"/>
      <c r="D619" s="189"/>
      <c r="E619" s="189"/>
      <c r="F619" s="189"/>
      <c r="G619" s="189"/>
      <c r="H619" s="189"/>
      <c r="I619" s="189"/>
      <c r="J619" s="189"/>
      <c r="K619" s="189"/>
      <c r="L619" s="189"/>
      <c r="M619" s="189"/>
      <c r="N619" s="189"/>
      <c r="O619" s="189"/>
      <c r="P619" s="189"/>
      <c r="Q619" s="189"/>
      <c r="R619" s="189"/>
      <c r="S619" s="189"/>
      <c r="T619" s="189"/>
      <c r="U619" s="189"/>
      <c r="V619" s="189"/>
      <c r="W619" s="189"/>
      <c r="X619" s="189"/>
      <c r="Y619" s="189"/>
      <c r="Z619" s="189"/>
    </row>
    <row r="620" spans="1:26" ht="15">
      <c r="A620" s="189"/>
      <c r="B620" s="189"/>
      <c r="C620" s="189"/>
      <c r="D620" s="189"/>
      <c r="E620" s="189"/>
      <c r="F620" s="189"/>
      <c r="G620" s="189"/>
      <c r="H620" s="189"/>
      <c r="I620" s="189"/>
      <c r="J620" s="189"/>
      <c r="K620" s="189"/>
      <c r="L620" s="189"/>
      <c r="M620" s="189"/>
      <c r="N620" s="189"/>
      <c r="O620" s="189"/>
      <c r="P620" s="189"/>
      <c r="Q620" s="189"/>
      <c r="R620" s="189"/>
      <c r="S620" s="189"/>
      <c r="T620" s="189"/>
      <c r="U620" s="189"/>
      <c r="V620" s="189"/>
      <c r="W620" s="189"/>
      <c r="X620" s="189"/>
      <c r="Y620" s="189"/>
      <c r="Z620" s="189"/>
    </row>
    <row r="621" spans="1:26" ht="15">
      <c r="A621" s="189"/>
      <c r="B621" s="189"/>
      <c r="C621" s="189"/>
      <c r="D621" s="189"/>
      <c r="E621" s="189"/>
      <c r="F621" s="189"/>
      <c r="G621" s="189"/>
      <c r="H621" s="189"/>
      <c r="I621" s="189"/>
      <c r="J621" s="189"/>
      <c r="K621" s="189"/>
      <c r="L621" s="189"/>
      <c r="M621" s="189"/>
      <c r="N621" s="189"/>
      <c r="O621" s="189"/>
      <c r="P621" s="189"/>
      <c r="Q621" s="189"/>
      <c r="R621" s="189"/>
      <c r="S621" s="189"/>
      <c r="T621" s="189"/>
      <c r="U621" s="189"/>
      <c r="V621" s="189"/>
      <c r="W621" s="189"/>
      <c r="X621" s="189"/>
      <c r="Y621" s="189"/>
      <c r="Z621" s="189"/>
    </row>
    <row r="622" spans="1:26" ht="15">
      <c r="A622" s="189"/>
      <c r="B622" s="189"/>
      <c r="C622" s="189"/>
      <c r="D622" s="189"/>
      <c r="E622" s="189"/>
      <c r="F622" s="189"/>
      <c r="G622" s="189"/>
      <c r="H622" s="189"/>
      <c r="I622" s="189"/>
      <c r="J622" s="189"/>
      <c r="K622" s="189"/>
      <c r="L622" s="189"/>
      <c r="M622" s="189"/>
      <c r="N622" s="189"/>
      <c r="O622" s="189"/>
      <c r="P622" s="189"/>
      <c r="Q622" s="189"/>
      <c r="R622" s="189"/>
      <c r="S622" s="189"/>
      <c r="T622" s="189"/>
      <c r="U622" s="189"/>
      <c r="V622" s="189"/>
      <c r="W622" s="189"/>
      <c r="X622" s="189"/>
      <c r="Y622" s="189"/>
      <c r="Z622" s="189"/>
    </row>
    <row r="623" spans="1:26" ht="15">
      <c r="A623" s="189"/>
      <c r="B623" s="189"/>
      <c r="C623" s="189"/>
      <c r="D623" s="189"/>
      <c r="E623" s="189"/>
      <c r="F623" s="189"/>
      <c r="G623" s="189"/>
      <c r="H623" s="189"/>
      <c r="I623" s="189"/>
      <c r="J623" s="189"/>
      <c r="K623" s="189"/>
      <c r="L623" s="189"/>
      <c r="M623" s="189"/>
      <c r="N623" s="189"/>
      <c r="O623" s="189"/>
      <c r="P623" s="189"/>
      <c r="Q623" s="189"/>
      <c r="R623" s="189"/>
      <c r="S623" s="189"/>
      <c r="T623" s="189"/>
      <c r="U623" s="189"/>
      <c r="V623" s="189"/>
      <c r="W623" s="189"/>
      <c r="X623" s="189"/>
      <c r="Y623" s="189"/>
      <c r="Z623" s="189"/>
    </row>
    <row r="624" spans="1:26" ht="15">
      <c r="A624" s="189"/>
      <c r="B624" s="189"/>
      <c r="C624" s="189"/>
      <c r="D624" s="189"/>
      <c r="E624" s="189"/>
      <c r="F624" s="189"/>
      <c r="G624" s="189"/>
      <c r="H624" s="189"/>
      <c r="I624" s="189"/>
      <c r="J624" s="189"/>
      <c r="K624" s="189"/>
      <c r="L624" s="189"/>
      <c r="M624" s="189"/>
      <c r="N624" s="189"/>
      <c r="O624" s="189"/>
      <c r="P624" s="189"/>
      <c r="Q624" s="189"/>
      <c r="R624" s="189"/>
      <c r="S624" s="189"/>
      <c r="T624" s="189"/>
      <c r="U624" s="189"/>
      <c r="V624" s="189"/>
      <c r="W624" s="189"/>
      <c r="X624" s="189"/>
      <c r="Y624" s="189"/>
      <c r="Z624" s="189"/>
    </row>
    <row r="625" spans="1:26" ht="15">
      <c r="A625" s="189"/>
      <c r="B625" s="189"/>
      <c r="C625" s="189"/>
      <c r="D625" s="189"/>
      <c r="E625" s="189"/>
      <c r="F625" s="189"/>
      <c r="G625" s="189"/>
      <c r="H625" s="189"/>
      <c r="I625" s="189"/>
      <c r="J625" s="189"/>
      <c r="K625" s="189"/>
      <c r="L625" s="189"/>
      <c r="M625" s="189"/>
      <c r="N625" s="189"/>
      <c r="O625" s="189"/>
      <c r="P625" s="189"/>
      <c r="Q625" s="189"/>
      <c r="R625" s="189"/>
      <c r="S625" s="189"/>
      <c r="T625" s="189"/>
      <c r="U625" s="189"/>
      <c r="V625" s="189"/>
      <c r="W625" s="189"/>
      <c r="X625" s="189"/>
      <c r="Y625" s="189"/>
      <c r="Z625" s="189"/>
    </row>
    <row r="626" spans="1:26" ht="15">
      <c r="A626" s="189"/>
      <c r="B626" s="189"/>
      <c r="C626" s="189"/>
      <c r="D626" s="189"/>
      <c r="E626" s="189"/>
      <c r="F626" s="189"/>
      <c r="G626" s="189"/>
      <c r="H626" s="189"/>
      <c r="I626" s="189"/>
      <c r="J626" s="189"/>
      <c r="K626" s="189"/>
      <c r="L626" s="189"/>
      <c r="M626" s="189"/>
      <c r="N626" s="189"/>
      <c r="O626" s="189"/>
      <c r="P626" s="189"/>
      <c r="Q626" s="189"/>
      <c r="R626" s="189"/>
      <c r="S626" s="189"/>
      <c r="T626" s="189"/>
      <c r="U626" s="189"/>
      <c r="V626" s="189"/>
      <c r="W626" s="189"/>
      <c r="X626" s="189"/>
      <c r="Y626" s="189"/>
      <c r="Z626" s="189"/>
    </row>
    <row r="627" spans="1:26" ht="15">
      <c r="A627" s="189"/>
      <c r="B627" s="189"/>
      <c r="C627" s="189"/>
      <c r="D627" s="189"/>
      <c r="E627" s="189"/>
      <c r="F627" s="189"/>
      <c r="G627" s="189"/>
      <c r="H627" s="189"/>
      <c r="I627" s="189"/>
      <c r="J627" s="189"/>
      <c r="K627" s="189"/>
      <c r="L627" s="189"/>
      <c r="M627" s="189"/>
      <c r="N627" s="189"/>
      <c r="O627" s="189"/>
      <c r="P627" s="189"/>
      <c r="Q627" s="189"/>
      <c r="R627" s="189"/>
      <c r="S627" s="189"/>
      <c r="T627" s="189"/>
      <c r="U627" s="189"/>
      <c r="V627" s="189"/>
      <c r="W627" s="189"/>
      <c r="X627" s="189"/>
      <c r="Y627" s="189"/>
      <c r="Z627" s="189"/>
    </row>
    <row r="628" spans="1:26" ht="15">
      <c r="A628" s="189"/>
      <c r="B628" s="189"/>
      <c r="C628" s="189"/>
      <c r="D628" s="189"/>
      <c r="E628" s="189"/>
      <c r="F628" s="189"/>
      <c r="G628" s="189"/>
      <c r="H628" s="189"/>
      <c r="I628" s="189"/>
      <c r="J628" s="189"/>
      <c r="K628" s="189"/>
      <c r="L628" s="189"/>
      <c r="M628" s="189"/>
      <c r="N628" s="189"/>
      <c r="O628" s="189"/>
      <c r="P628" s="189"/>
      <c r="Q628" s="189"/>
      <c r="R628" s="189"/>
      <c r="S628" s="189"/>
      <c r="T628" s="189"/>
      <c r="U628" s="189"/>
      <c r="V628" s="189"/>
      <c r="W628" s="189"/>
      <c r="X628" s="189"/>
      <c r="Y628" s="189"/>
      <c r="Z628" s="189"/>
    </row>
    <row r="629" spans="1:26" ht="15">
      <c r="A629" s="189"/>
      <c r="B629" s="189"/>
      <c r="C629" s="189"/>
      <c r="D629" s="189"/>
      <c r="E629" s="189"/>
      <c r="F629" s="189"/>
      <c r="G629" s="189"/>
      <c r="H629" s="189"/>
      <c r="I629" s="189"/>
      <c r="J629" s="189"/>
      <c r="K629" s="189"/>
      <c r="L629" s="189"/>
      <c r="M629" s="189"/>
      <c r="N629" s="189"/>
      <c r="O629" s="189"/>
      <c r="P629" s="189"/>
      <c r="Q629" s="189"/>
      <c r="R629" s="189"/>
      <c r="S629" s="189"/>
      <c r="T629" s="189"/>
      <c r="U629" s="189"/>
      <c r="V629" s="189"/>
      <c r="W629" s="189"/>
      <c r="X629" s="189"/>
      <c r="Y629" s="189"/>
      <c r="Z629" s="189"/>
    </row>
    <row r="630" spans="1:26" ht="15">
      <c r="A630" s="189"/>
      <c r="B630" s="189"/>
      <c r="C630" s="189"/>
      <c r="D630" s="189"/>
      <c r="E630" s="189"/>
      <c r="F630" s="189"/>
      <c r="G630" s="189"/>
      <c r="H630" s="189"/>
      <c r="I630" s="189"/>
      <c r="J630" s="189"/>
      <c r="K630" s="189"/>
      <c r="L630" s="189"/>
      <c r="M630" s="189"/>
      <c r="N630" s="189"/>
      <c r="O630" s="189"/>
      <c r="P630" s="189"/>
      <c r="Q630" s="189"/>
      <c r="R630" s="189"/>
      <c r="S630" s="189"/>
      <c r="T630" s="189"/>
      <c r="U630" s="189"/>
      <c r="V630" s="189"/>
      <c r="W630" s="189"/>
      <c r="X630" s="189"/>
      <c r="Y630" s="189"/>
      <c r="Z630" s="189"/>
    </row>
    <row r="631" spans="1:26" ht="15">
      <c r="A631" s="189"/>
      <c r="B631" s="189"/>
      <c r="C631" s="189"/>
      <c r="D631" s="189"/>
      <c r="E631" s="189"/>
      <c r="F631" s="189"/>
      <c r="G631" s="189"/>
      <c r="H631" s="189"/>
      <c r="I631" s="189"/>
      <c r="J631" s="189"/>
      <c r="K631" s="189"/>
      <c r="L631" s="189"/>
      <c r="M631" s="189"/>
      <c r="N631" s="189"/>
      <c r="O631" s="189"/>
      <c r="P631" s="189"/>
      <c r="Q631" s="189"/>
      <c r="R631" s="189"/>
      <c r="S631" s="189"/>
      <c r="T631" s="189"/>
      <c r="U631" s="189"/>
      <c r="V631" s="189"/>
      <c r="W631" s="189"/>
      <c r="X631" s="189"/>
      <c r="Y631" s="189"/>
      <c r="Z631" s="189"/>
    </row>
    <row r="632" spans="1:26" ht="15">
      <c r="A632" s="189"/>
      <c r="B632" s="189"/>
      <c r="C632" s="189"/>
      <c r="D632" s="189"/>
      <c r="E632" s="189"/>
      <c r="F632" s="189"/>
      <c r="G632" s="189"/>
      <c r="H632" s="189"/>
      <c r="I632" s="189"/>
      <c r="J632" s="189"/>
      <c r="K632" s="189"/>
      <c r="L632" s="189"/>
      <c r="M632" s="189"/>
      <c r="N632" s="189"/>
      <c r="O632" s="189"/>
      <c r="P632" s="189"/>
      <c r="Q632" s="189"/>
      <c r="R632" s="189"/>
      <c r="S632" s="189"/>
      <c r="T632" s="189"/>
      <c r="U632" s="189"/>
      <c r="V632" s="189"/>
      <c r="W632" s="189"/>
      <c r="X632" s="189"/>
      <c r="Y632" s="189"/>
      <c r="Z632" s="189"/>
    </row>
    <row r="633" spans="1:26" ht="15">
      <c r="A633" s="189"/>
      <c r="B633" s="189"/>
      <c r="C633" s="189"/>
      <c r="D633" s="189"/>
      <c r="E633" s="189"/>
      <c r="F633" s="189"/>
      <c r="G633" s="189"/>
      <c r="H633" s="189"/>
      <c r="I633" s="189"/>
      <c r="J633" s="189"/>
      <c r="K633" s="189"/>
      <c r="L633" s="189"/>
      <c r="M633" s="189"/>
      <c r="N633" s="189"/>
      <c r="O633" s="189"/>
      <c r="P633" s="189"/>
      <c r="Q633" s="189"/>
      <c r="R633" s="189"/>
      <c r="S633" s="189"/>
      <c r="T633" s="189"/>
      <c r="U633" s="189"/>
      <c r="V633" s="189"/>
      <c r="W633" s="189"/>
      <c r="X633" s="189"/>
      <c r="Y633" s="189"/>
      <c r="Z633" s="189"/>
    </row>
    <row r="634" spans="1:26" ht="15">
      <c r="A634" s="189"/>
      <c r="B634" s="189"/>
      <c r="C634" s="189"/>
      <c r="D634" s="189"/>
      <c r="E634" s="189"/>
      <c r="F634" s="189"/>
      <c r="G634" s="189"/>
      <c r="H634" s="189"/>
      <c r="I634" s="189"/>
      <c r="J634" s="189"/>
      <c r="K634" s="189"/>
      <c r="L634" s="189"/>
      <c r="M634" s="189"/>
      <c r="N634" s="189"/>
      <c r="O634" s="189"/>
      <c r="P634" s="189"/>
      <c r="Q634" s="189"/>
      <c r="R634" s="189"/>
      <c r="S634" s="189"/>
      <c r="T634" s="189"/>
      <c r="U634" s="189"/>
      <c r="V634" s="189"/>
      <c r="W634" s="189"/>
      <c r="X634" s="189"/>
      <c r="Y634" s="189"/>
      <c r="Z634" s="189"/>
    </row>
    <row r="635" spans="1:26" ht="15">
      <c r="A635" s="189"/>
      <c r="B635" s="189"/>
      <c r="C635" s="189"/>
      <c r="D635" s="189"/>
      <c r="E635" s="189"/>
      <c r="F635" s="189"/>
      <c r="G635" s="189"/>
      <c r="H635" s="189"/>
      <c r="I635" s="189"/>
      <c r="J635" s="189"/>
      <c r="K635" s="189"/>
      <c r="L635" s="189"/>
      <c r="M635" s="189"/>
      <c r="N635" s="189"/>
      <c r="O635" s="189"/>
      <c r="P635" s="189"/>
      <c r="Q635" s="189"/>
      <c r="R635" s="189"/>
      <c r="S635" s="189"/>
      <c r="T635" s="189"/>
      <c r="U635" s="189"/>
      <c r="V635" s="189"/>
      <c r="W635" s="189"/>
      <c r="X635" s="189"/>
      <c r="Y635" s="189"/>
      <c r="Z635" s="189"/>
    </row>
    <row r="636" spans="1:26" ht="15">
      <c r="A636" s="189"/>
      <c r="B636" s="189"/>
      <c r="C636" s="189"/>
      <c r="D636" s="189"/>
      <c r="E636" s="189"/>
      <c r="F636" s="189"/>
      <c r="G636" s="189"/>
      <c r="H636" s="189"/>
      <c r="I636" s="189"/>
      <c r="J636" s="189"/>
      <c r="K636" s="189"/>
      <c r="L636" s="189"/>
      <c r="M636" s="189"/>
      <c r="N636" s="189"/>
      <c r="O636" s="189"/>
      <c r="P636" s="189"/>
      <c r="Q636" s="189"/>
      <c r="R636" s="189"/>
      <c r="S636" s="189"/>
      <c r="T636" s="189"/>
      <c r="U636" s="189"/>
      <c r="V636" s="189"/>
      <c r="W636" s="189"/>
      <c r="X636" s="189"/>
      <c r="Y636" s="189"/>
      <c r="Z636" s="189"/>
    </row>
    <row r="637" spans="1:26" ht="15">
      <c r="A637" s="189"/>
      <c r="B637" s="189"/>
      <c r="C637" s="189"/>
      <c r="D637" s="189"/>
      <c r="E637" s="189"/>
      <c r="F637" s="189"/>
      <c r="G637" s="189"/>
      <c r="H637" s="189"/>
      <c r="I637" s="189"/>
      <c r="J637" s="189"/>
      <c r="K637" s="189"/>
      <c r="L637" s="189"/>
      <c r="M637" s="189"/>
      <c r="N637" s="189"/>
      <c r="O637" s="189"/>
      <c r="P637" s="189"/>
      <c r="Q637" s="189"/>
      <c r="R637" s="189"/>
      <c r="S637" s="189"/>
      <c r="T637" s="189"/>
      <c r="U637" s="189"/>
      <c r="V637" s="189"/>
      <c r="W637" s="189"/>
      <c r="X637" s="189"/>
      <c r="Y637" s="189"/>
      <c r="Z637" s="189"/>
    </row>
    <row r="638" spans="1:26" ht="15">
      <c r="A638" s="189"/>
      <c r="B638" s="189"/>
      <c r="C638" s="189"/>
      <c r="D638" s="189"/>
      <c r="E638" s="189"/>
      <c r="F638" s="189"/>
      <c r="G638" s="189"/>
      <c r="H638" s="189"/>
      <c r="I638" s="189"/>
      <c r="J638" s="189"/>
      <c r="K638" s="189"/>
      <c r="L638" s="189"/>
      <c r="M638" s="189"/>
      <c r="N638" s="189"/>
      <c r="O638" s="189"/>
      <c r="P638" s="189"/>
      <c r="Q638" s="189"/>
      <c r="R638" s="189"/>
      <c r="S638" s="189"/>
      <c r="T638" s="189"/>
      <c r="U638" s="189"/>
      <c r="V638" s="189"/>
      <c r="W638" s="189"/>
      <c r="X638" s="189"/>
      <c r="Y638" s="189"/>
      <c r="Z638" s="189"/>
    </row>
    <row r="639" spans="1:26" ht="15">
      <c r="A639" s="189"/>
      <c r="B639" s="189"/>
      <c r="C639" s="189"/>
      <c r="D639" s="189"/>
      <c r="E639" s="189"/>
      <c r="F639" s="189"/>
      <c r="G639" s="189"/>
      <c r="H639" s="189"/>
      <c r="I639" s="189"/>
      <c r="J639" s="189"/>
      <c r="K639" s="189"/>
      <c r="L639" s="189"/>
      <c r="M639" s="189"/>
      <c r="N639" s="189"/>
      <c r="O639" s="189"/>
      <c r="P639" s="189"/>
      <c r="Q639" s="189"/>
      <c r="R639" s="189"/>
      <c r="S639" s="189"/>
      <c r="T639" s="189"/>
      <c r="U639" s="189"/>
      <c r="V639" s="189"/>
      <c r="W639" s="189"/>
      <c r="X639" s="189"/>
      <c r="Y639" s="189"/>
      <c r="Z639" s="189"/>
    </row>
    <row r="640" spans="1:26" ht="15">
      <c r="A640" s="189"/>
      <c r="B640" s="189"/>
      <c r="C640" s="189"/>
      <c r="D640" s="189"/>
      <c r="E640" s="189"/>
      <c r="F640" s="189"/>
      <c r="G640" s="189"/>
      <c r="H640" s="189"/>
      <c r="I640" s="189"/>
      <c r="J640" s="189"/>
      <c r="K640" s="189"/>
      <c r="L640" s="189"/>
      <c r="M640" s="189"/>
      <c r="N640" s="189"/>
      <c r="O640" s="189"/>
      <c r="P640" s="189"/>
      <c r="Q640" s="189"/>
      <c r="R640" s="189"/>
      <c r="S640" s="189"/>
      <c r="T640" s="189"/>
      <c r="U640" s="189"/>
      <c r="V640" s="189"/>
      <c r="W640" s="189"/>
      <c r="X640" s="189"/>
      <c r="Y640" s="189"/>
      <c r="Z640" s="189"/>
    </row>
    <row r="641" spans="1:26" ht="15">
      <c r="A641" s="189"/>
      <c r="B641" s="189"/>
      <c r="C641" s="189"/>
      <c r="D641" s="189"/>
      <c r="E641" s="189"/>
      <c r="F641" s="189"/>
      <c r="G641" s="189"/>
      <c r="H641" s="189"/>
      <c r="I641" s="189"/>
      <c r="J641" s="189"/>
      <c r="K641" s="189"/>
      <c r="L641" s="189"/>
      <c r="M641" s="189"/>
      <c r="N641" s="189"/>
      <c r="O641" s="189"/>
      <c r="P641" s="189"/>
      <c r="Q641" s="189"/>
      <c r="R641" s="189"/>
      <c r="S641" s="189"/>
      <c r="T641" s="189"/>
      <c r="U641" s="189"/>
      <c r="V641" s="189"/>
      <c r="W641" s="189"/>
      <c r="X641" s="189"/>
      <c r="Y641" s="189"/>
      <c r="Z641" s="189"/>
    </row>
    <row r="642" spans="1:26" ht="15">
      <c r="A642" s="189"/>
      <c r="B642" s="189"/>
      <c r="C642" s="189"/>
      <c r="D642" s="189"/>
      <c r="E642" s="189"/>
      <c r="F642" s="189"/>
      <c r="G642" s="189"/>
      <c r="H642" s="189"/>
      <c r="I642" s="189"/>
      <c r="J642" s="189"/>
      <c r="K642" s="189"/>
      <c r="L642" s="189"/>
      <c r="M642" s="189"/>
      <c r="N642" s="189"/>
      <c r="O642" s="189"/>
      <c r="P642" s="189"/>
      <c r="Q642" s="189"/>
      <c r="R642" s="189"/>
      <c r="S642" s="189"/>
      <c r="T642" s="189"/>
      <c r="U642" s="189"/>
      <c r="V642" s="189"/>
      <c r="W642" s="189"/>
      <c r="X642" s="189"/>
      <c r="Y642" s="189"/>
      <c r="Z642" s="189"/>
    </row>
    <row r="643" spans="1:26" ht="15">
      <c r="A643" s="189"/>
      <c r="B643" s="189"/>
      <c r="C643" s="189"/>
      <c r="D643" s="189"/>
      <c r="E643" s="189"/>
      <c r="F643" s="189"/>
      <c r="G643" s="189"/>
      <c r="H643" s="189"/>
      <c r="I643" s="189"/>
      <c r="J643" s="189"/>
      <c r="K643" s="189"/>
      <c r="L643" s="189"/>
      <c r="M643" s="189"/>
      <c r="N643" s="189"/>
      <c r="O643" s="189"/>
      <c r="P643" s="189"/>
      <c r="Q643" s="189"/>
      <c r="R643" s="189"/>
      <c r="S643" s="189"/>
      <c r="T643" s="189"/>
      <c r="U643" s="189"/>
      <c r="V643" s="189"/>
      <c r="W643" s="189"/>
      <c r="X643" s="189"/>
      <c r="Y643" s="189"/>
      <c r="Z643" s="189"/>
    </row>
    <row r="644" spans="1:26" ht="15">
      <c r="A644" s="189"/>
      <c r="B644" s="189"/>
      <c r="C644" s="189"/>
      <c r="D644" s="189"/>
      <c r="E644" s="189"/>
      <c r="F644" s="189"/>
      <c r="G644" s="189"/>
      <c r="H644" s="189"/>
      <c r="I644" s="189"/>
      <c r="J644" s="189"/>
      <c r="K644" s="189"/>
      <c r="L644" s="189"/>
      <c r="M644" s="189"/>
      <c r="N644" s="189"/>
      <c r="O644" s="189"/>
      <c r="P644" s="189"/>
      <c r="Q644" s="189"/>
      <c r="R644" s="189"/>
      <c r="S644" s="189"/>
      <c r="T644" s="189"/>
      <c r="U644" s="189"/>
      <c r="V644" s="189"/>
      <c r="W644" s="189"/>
      <c r="X644" s="189"/>
      <c r="Y644" s="189"/>
      <c r="Z644" s="189"/>
    </row>
    <row r="645" spans="1:26" ht="15">
      <c r="A645" s="189"/>
      <c r="B645" s="189"/>
      <c r="C645" s="189"/>
      <c r="D645" s="189"/>
      <c r="E645" s="189"/>
      <c r="F645" s="189"/>
      <c r="G645" s="189"/>
      <c r="H645" s="189"/>
      <c r="I645" s="189"/>
      <c r="J645" s="189"/>
      <c r="K645" s="189"/>
      <c r="L645" s="189"/>
      <c r="M645" s="189"/>
      <c r="N645" s="189"/>
      <c r="O645" s="189"/>
      <c r="P645" s="189"/>
      <c r="Q645" s="189"/>
      <c r="R645" s="189"/>
      <c r="S645" s="189"/>
      <c r="T645" s="189"/>
      <c r="U645" s="189"/>
      <c r="V645" s="189"/>
      <c r="W645" s="189"/>
      <c r="X645" s="189"/>
      <c r="Y645" s="189"/>
      <c r="Z645" s="189"/>
    </row>
    <row r="646" spans="1:26" ht="15">
      <c r="A646" s="189"/>
      <c r="B646" s="189"/>
      <c r="C646" s="189"/>
      <c r="D646" s="189"/>
      <c r="E646" s="189"/>
      <c r="F646" s="189"/>
      <c r="G646" s="189"/>
      <c r="H646" s="189"/>
      <c r="I646" s="189"/>
      <c r="J646" s="189"/>
      <c r="K646" s="189"/>
      <c r="L646" s="189"/>
      <c r="M646" s="189"/>
      <c r="N646" s="189"/>
      <c r="O646" s="189"/>
      <c r="P646" s="189"/>
      <c r="Q646" s="189"/>
      <c r="R646" s="189"/>
      <c r="S646" s="189"/>
      <c r="T646" s="189"/>
      <c r="U646" s="189"/>
      <c r="V646" s="189"/>
      <c r="W646" s="189"/>
      <c r="X646" s="189"/>
      <c r="Y646" s="189"/>
      <c r="Z646" s="189"/>
    </row>
    <row r="647" spans="1:26" ht="15">
      <c r="A647" s="189"/>
      <c r="B647" s="189"/>
      <c r="C647" s="189"/>
      <c r="D647" s="189"/>
      <c r="E647" s="189"/>
      <c r="F647" s="189"/>
      <c r="G647" s="189"/>
      <c r="H647" s="189"/>
      <c r="I647" s="189"/>
      <c r="J647" s="189"/>
      <c r="K647" s="189"/>
      <c r="L647" s="189"/>
      <c r="M647" s="189"/>
      <c r="N647" s="189"/>
      <c r="O647" s="189"/>
      <c r="P647" s="189"/>
      <c r="Q647" s="189"/>
      <c r="R647" s="189"/>
      <c r="S647" s="189"/>
      <c r="T647" s="189"/>
      <c r="U647" s="189"/>
      <c r="V647" s="189"/>
      <c r="W647" s="189"/>
      <c r="X647" s="189"/>
      <c r="Y647" s="189"/>
      <c r="Z647" s="189"/>
    </row>
    <row r="648" spans="1:26" ht="15">
      <c r="A648" s="189"/>
      <c r="B648" s="189"/>
      <c r="C648" s="189"/>
      <c r="D648" s="189"/>
      <c r="E648" s="189"/>
      <c r="F648" s="189"/>
      <c r="G648" s="189"/>
      <c r="H648" s="189"/>
      <c r="I648" s="189"/>
      <c r="J648" s="189"/>
      <c r="K648" s="189"/>
      <c r="L648" s="189"/>
      <c r="M648" s="189"/>
      <c r="N648" s="189"/>
      <c r="O648" s="189"/>
      <c r="P648" s="189"/>
      <c r="Q648" s="189"/>
      <c r="R648" s="189"/>
      <c r="S648" s="189"/>
      <c r="T648" s="189"/>
      <c r="U648" s="189"/>
      <c r="V648" s="189"/>
      <c r="W648" s="189"/>
      <c r="X648" s="189"/>
      <c r="Y648" s="189"/>
      <c r="Z648" s="189"/>
    </row>
    <row r="649" spans="1:26" ht="15">
      <c r="A649" s="189"/>
      <c r="B649" s="189"/>
      <c r="C649" s="189"/>
      <c r="D649" s="189"/>
      <c r="E649" s="189"/>
      <c r="F649" s="189"/>
      <c r="G649" s="189"/>
      <c r="H649" s="189"/>
      <c r="I649" s="189"/>
      <c r="J649" s="189"/>
      <c r="K649" s="189"/>
      <c r="L649" s="189"/>
      <c r="M649" s="189"/>
      <c r="N649" s="189"/>
      <c r="O649" s="189"/>
      <c r="P649" s="189"/>
      <c r="Q649" s="189"/>
      <c r="R649" s="189"/>
      <c r="S649" s="189"/>
      <c r="T649" s="189"/>
      <c r="U649" s="189"/>
      <c r="V649" s="189"/>
      <c r="W649" s="189"/>
      <c r="X649" s="189"/>
      <c r="Y649" s="189"/>
      <c r="Z649" s="189"/>
    </row>
    <row r="650" spans="1:26" ht="15">
      <c r="A650" s="189"/>
      <c r="B650" s="189"/>
      <c r="C650" s="189"/>
      <c r="D650" s="189"/>
      <c r="E650" s="189"/>
      <c r="F650" s="189"/>
      <c r="G650" s="189"/>
      <c r="H650" s="189"/>
      <c r="I650" s="189"/>
      <c r="J650" s="189"/>
      <c r="K650" s="189"/>
      <c r="L650" s="189"/>
      <c r="M650" s="189"/>
      <c r="N650" s="189"/>
      <c r="O650" s="189"/>
      <c r="P650" s="189"/>
      <c r="Q650" s="189"/>
      <c r="R650" s="189"/>
      <c r="S650" s="189"/>
      <c r="T650" s="189"/>
      <c r="U650" s="189"/>
      <c r="V650" s="189"/>
      <c r="W650" s="189"/>
      <c r="X650" s="189"/>
      <c r="Y650" s="189"/>
      <c r="Z650" s="189"/>
    </row>
    <row r="651" spans="1:26" ht="15">
      <c r="A651" s="189"/>
      <c r="B651" s="189"/>
      <c r="C651" s="189"/>
      <c r="D651" s="189"/>
      <c r="E651" s="189"/>
      <c r="F651" s="189"/>
      <c r="G651" s="189"/>
      <c r="H651" s="189"/>
      <c r="I651" s="189"/>
      <c r="J651" s="189"/>
      <c r="K651" s="189"/>
      <c r="L651" s="189"/>
      <c r="M651" s="189"/>
      <c r="N651" s="189"/>
      <c r="O651" s="189"/>
      <c r="P651" s="189"/>
      <c r="Q651" s="189"/>
      <c r="R651" s="189"/>
      <c r="S651" s="189"/>
      <c r="T651" s="189"/>
      <c r="U651" s="189"/>
      <c r="V651" s="189"/>
      <c r="W651" s="189"/>
      <c r="X651" s="189"/>
      <c r="Y651" s="189"/>
      <c r="Z651" s="189"/>
    </row>
    <row r="652" spans="1:26" ht="15">
      <c r="A652" s="189"/>
      <c r="B652" s="189"/>
      <c r="C652" s="189"/>
      <c r="D652" s="189"/>
      <c r="E652" s="189"/>
      <c r="F652" s="189"/>
      <c r="G652" s="189"/>
      <c r="H652" s="189"/>
      <c r="I652" s="189"/>
      <c r="J652" s="189"/>
      <c r="K652" s="189"/>
      <c r="L652" s="189"/>
      <c r="M652" s="189"/>
      <c r="N652" s="189"/>
      <c r="O652" s="189"/>
      <c r="P652" s="189"/>
      <c r="Q652" s="189"/>
      <c r="R652" s="189"/>
      <c r="S652" s="189"/>
      <c r="T652" s="189"/>
      <c r="U652" s="189"/>
      <c r="V652" s="189"/>
      <c r="W652" s="189"/>
      <c r="X652" s="189"/>
      <c r="Y652" s="189"/>
      <c r="Z652" s="189"/>
    </row>
    <row r="653" spans="1:26" ht="15">
      <c r="A653" s="189"/>
      <c r="B653" s="189"/>
      <c r="C653" s="189"/>
      <c r="D653" s="189"/>
      <c r="E653" s="189"/>
      <c r="F653" s="189"/>
      <c r="G653" s="189"/>
      <c r="H653" s="189"/>
      <c r="I653" s="189"/>
      <c r="J653" s="189"/>
      <c r="K653" s="189"/>
      <c r="L653" s="189"/>
      <c r="M653" s="189"/>
      <c r="N653" s="189"/>
      <c r="O653" s="189"/>
      <c r="P653" s="189"/>
      <c r="Q653" s="189"/>
      <c r="R653" s="189"/>
      <c r="S653" s="189"/>
      <c r="T653" s="189"/>
      <c r="U653" s="189"/>
      <c r="V653" s="189"/>
      <c r="W653" s="189"/>
      <c r="X653" s="189"/>
      <c r="Y653" s="189"/>
      <c r="Z653" s="189"/>
    </row>
    <row r="654" spans="1:26" ht="15">
      <c r="A654" s="189"/>
      <c r="B654" s="189"/>
      <c r="C654" s="189"/>
      <c r="D654" s="189"/>
      <c r="E654" s="189"/>
      <c r="F654" s="189"/>
      <c r="G654" s="189"/>
      <c r="H654" s="189"/>
      <c r="I654" s="189"/>
      <c r="J654" s="189"/>
      <c r="K654" s="189"/>
      <c r="L654" s="189"/>
      <c r="M654" s="189"/>
      <c r="N654" s="189"/>
      <c r="O654" s="189"/>
      <c r="P654" s="189"/>
      <c r="Q654" s="189"/>
      <c r="R654" s="189"/>
      <c r="S654" s="189"/>
      <c r="T654" s="189"/>
      <c r="U654" s="189"/>
      <c r="V654" s="189"/>
      <c r="W654" s="189"/>
      <c r="X654" s="189"/>
      <c r="Y654" s="189"/>
      <c r="Z654" s="189"/>
    </row>
    <row r="655" spans="1:26" ht="15">
      <c r="A655" s="189"/>
      <c r="B655" s="189"/>
      <c r="C655" s="189"/>
      <c r="D655" s="189"/>
      <c r="E655" s="189"/>
      <c r="F655" s="189"/>
      <c r="G655" s="189"/>
      <c r="H655" s="189"/>
      <c r="I655" s="189"/>
      <c r="J655" s="189"/>
      <c r="K655" s="189"/>
      <c r="L655" s="189"/>
      <c r="M655" s="189"/>
      <c r="N655" s="189"/>
      <c r="O655" s="189"/>
      <c r="P655" s="189"/>
      <c r="Q655" s="189"/>
      <c r="R655" s="189"/>
      <c r="S655" s="189"/>
      <c r="T655" s="189"/>
      <c r="U655" s="189"/>
      <c r="V655" s="189"/>
      <c r="W655" s="189"/>
      <c r="X655" s="189"/>
      <c r="Y655" s="189"/>
      <c r="Z655" s="189"/>
    </row>
    <row r="656" spans="1:26" ht="15">
      <c r="A656" s="189"/>
      <c r="B656" s="189"/>
      <c r="C656" s="189"/>
      <c r="D656" s="189"/>
      <c r="E656" s="189"/>
      <c r="F656" s="189"/>
      <c r="G656" s="189"/>
      <c r="H656" s="189"/>
      <c r="I656" s="189"/>
      <c r="J656" s="189"/>
      <c r="K656" s="189"/>
      <c r="L656" s="189"/>
      <c r="M656" s="189"/>
      <c r="N656" s="189"/>
      <c r="O656" s="189"/>
      <c r="P656" s="189"/>
      <c r="Q656" s="189"/>
      <c r="R656" s="189"/>
      <c r="S656" s="189"/>
      <c r="T656" s="189"/>
      <c r="U656" s="189"/>
      <c r="V656" s="189"/>
      <c r="W656" s="189"/>
      <c r="X656" s="189"/>
      <c r="Y656" s="189"/>
      <c r="Z656" s="189"/>
    </row>
    <row r="657" spans="1:26" ht="15">
      <c r="A657" s="189"/>
      <c r="B657" s="189"/>
      <c r="C657" s="189"/>
      <c r="D657" s="189"/>
      <c r="E657" s="189"/>
      <c r="F657" s="189"/>
      <c r="G657" s="189"/>
      <c r="H657" s="189"/>
      <c r="I657" s="189"/>
      <c r="J657" s="189"/>
      <c r="K657" s="189"/>
      <c r="L657" s="189"/>
      <c r="M657" s="189"/>
      <c r="N657" s="189"/>
      <c r="O657" s="189"/>
      <c r="P657" s="189"/>
      <c r="Q657" s="189"/>
      <c r="R657" s="189"/>
      <c r="S657" s="189"/>
      <c r="T657" s="189"/>
      <c r="U657" s="189"/>
      <c r="V657" s="189"/>
      <c r="W657" s="189"/>
      <c r="X657" s="189"/>
      <c r="Y657" s="189"/>
      <c r="Z657" s="189"/>
    </row>
    <row r="658" spans="1:26" ht="15">
      <c r="A658" s="189"/>
      <c r="B658" s="189"/>
      <c r="C658" s="189"/>
      <c r="D658" s="189"/>
      <c r="E658" s="189"/>
      <c r="F658" s="189"/>
      <c r="G658" s="189"/>
      <c r="H658" s="189"/>
      <c r="I658" s="189"/>
      <c r="J658" s="189"/>
      <c r="K658" s="189"/>
      <c r="L658" s="189"/>
      <c r="M658" s="189"/>
      <c r="N658" s="189"/>
      <c r="O658" s="189"/>
      <c r="P658" s="189"/>
      <c r="Q658" s="189"/>
      <c r="R658" s="189"/>
      <c r="S658" s="189"/>
      <c r="T658" s="189"/>
      <c r="U658" s="189"/>
      <c r="V658" s="189"/>
      <c r="W658" s="189"/>
      <c r="X658" s="189"/>
      <c r="Y658" s="189"/>
      <c r="Z658" s="189"/>
    </row>
    <row r="659" spans="1:26" ht="15">
      <c r="A659" s="189"/>
      <c r="B659" s="189"/>
      <c r="C659" s="189"/>
      <c r="D659" s="189"/>
      <c r="E659" s="189"/>
      <c r="F659" s="189"/>
      <c r="G659" s="189"/>
      <c r="H659" s="189"/>
      <c r="I659" s="189"/>
      <c r="J659" s="189"/>
      <c r="K659" s="189"/>
      <c r="L659" s="189"/>
      <c r="M659" s="189"/>
      <c r="N659" s="189"/>
      <c r="O659" s="189"/>
      <c r="P659" s="189"/>
      <c r="Q659" s="189"/>
      <c r="R659" s="189"/>
      <c r="S659" s="189"/>
      <c r="T659" s="189"/>
      <c r="U659" s="189"/>
      <c r="V659" s="189"/>
      <c r="W659" s="189"/>
      <c r="X659" s="189"/>
      <c r="Y659" s="189"/>
      <c r="Z659" s="189"/>
    </row>
    <row r="660" spans="1:26" ht="15">
      <c r="A660" s="189"/>
      <c r="B660" s="189"/>
      <c r="C660" s="189"/>
      <c r="D660" s="189"/>
      <c r="E660" s="189"/>
      <c r="F660" s="189"/>
      <c r="G660" s="189"/>
      <c r="H660" s="189"/>
      <c r="I660" s="189"/>
      <c r="J660" s="189"/>
      <c r="K660" s="189"/>
      <c r="L660" s="189"/>
      <c r="M660" s="189"/>
      <c r="N660" s="189"/>
      <c r="O660" s="189"/>
      <c r="P660" s="189"/>
      <c r="Q660" s="189"/>
      <c r="R660" s="189"/>
      <c r="S660" s="189"/>
      <c r="T660" s="189"/>
      <c r="U660" s="189"/>
      <c r="V660" s="189"/>
      <c r="W660" s="189"/>
      <c r="X660" s="189"/>
      <c r="Y660" s="189"/>
      <c r="Z660" s="189"/>
    </row>
    <row r="661" spans="1:26" ht="15">
      <c r="A661" s="189"/>
      <c r="B661" s="189"/>
      <c r="C661" s="189"/>
      <c r="D661" s="189"/>
      <c r="E661" s="189"/>
      <c r="F661" s="189"/>
      <c r="G661" s="189"/>
      <c r="H661" s="189"/>
      <c r="I661" s="189"/>
      <c r="J661" s="189"/>
      <c r="K661" s="189"/>
      <c r="L661" s="189"/>
      <c r="M661" s="189"/>
      <c r="N661" s="189"/>
      <c r="O661" s="189"/>
      <c r="P661" s="189"/>
      <c r="Q661" s="189"/>
      <c r="R661" s="189"/>
      <c r="S661" s="189"/>
      <c r="T661" s="189"/>
      <c r="U661" s="189"/>
      <c r="V661" s="189"/>
      <c r="W661" s="189"/>
      <c r="X661" s="189"/>
      <c r="Y661" s="189"/>
      <c r="Z661" s="189"/>
    </row>
    <row r="662" spans="1:26" ht="15">
      <c r="A662" s="189"/>
      <c r="B662" s="189"/>
      <c r="C662" s="189"/>
      <c r="D662" s="189"/>
      <c r="E662" s="189"/>
      <c r="F662" s="189"/>
      <c r="G662" s="189"/>
      <c r="H662" s="189"/>
      <c r="I662" s="189"/>
      <c r="J662" s="189"/>
      <c r="K662" s="189"/>
      <c r="L662" s="189"/>
      <c r="M662" s="189"/>
      <c r="N662" s="189"/>
      <c r="O662" s="189"/>
      <c r="P662" s="189"/>
      <c r="Q662" s="189"/>
      <c r="R662" s="189"/>
      <c r="S662" s="189"/>
      <c r="T662" s="189"/>
      <c r="U662" s="189"/>
      <c r="V662" s="189"/>
      <c r="W662" s="189"/>
      <c r="X662" s="189"/>
      <c r="Y662" s="189"/>
      <c r="Z662" s="189"/>
    </row>
    <row r="663" spans="1:26" ht="15">
      <c r="A663" s="189"/>
      <c r="B663" s="189"/>
      <c r="C663" s="189"/>
      <c r="D663" s="189"/>
      <c r="E663" s="189"/>
      <c r="F663" s="189"/>
      <c r="G663" s="189"/>
      <c r="H663" s="189"/>
      <c r="I663" s="189"/>
      <c r="J663" s="189"/>
      <c r="K663" s="189"/>
      <c r="L663" s="189"/>
      <c r="M663" s="189"/>
      <c r="N663" s="189"/>
      <c r="O663" s="189"/>
      <c r="P663" s="189"/>
      <c r="Q663" s="189"/>
      <c r="R663" s="189"/>
      <c r="S663" s="189"/>
      <c r="T663" s="189"/>
      <c r="U663" s="189"/>
      <c r="V663" s="189"/>
      <c r="W663" s="189"/>
      <c r="X663" s="189"/>
      <c r="Y663" s="189"/>
      <c r="Z663" s="189"/>
    </row>
    <row r="664" spans="1:26" ht="15">
      <c r="A664" s="189"/>
      <c r="B664" s="189"/>
      <c r="C664" s="189"/>
      <c r="D664" s="189"/>
      <c r="E664" s="189"/>
      <c r="F664" s="189"/>
      <c r="G664" s="189"/>
      <c r="H664" s="189"/>
      <c r="I664" s="189"/>
      <c r="J664" s="189"/>
      <c r="K664" s="189"/>
      <c r="L664" s="189"/>
      <c r="M664" s="189"/>
      <c r="N664" s="189"/>
      <c r="O664" s="189"/>
      <c r="P664" s="189"/>
      <c r="Q664" s="189"/>
      <c r="R664" s="189"/>
      <c r="S664" s="189"/>
      <c r="T664" s="189"/>
      <c r="U664" s="189"/>
      <c r="V664" s="189"/>
      <c r="W664" s="189"/>
      <c r="X664" s="189"/>
      <c r="Y664" s="189"/>
      <c r="Z664" s="189"/>
    </row>
    <row r="665" spans="1:26" ht="15">
      <c r="A665" s="189"/>
      <c r="B665" s="189"/>
      <c r="C665" s="189"/>
      <c r="D665" s="189"/>
      <c r="E665" s="189"/>
      <c r="F665" s="189"/>
      <c r="G665" s="189"/>
      <c r="H665" s="189"/>
      <c r="I665" s="189"/>
      <c r="J665" s="189"/>
      <c r="K665" s="189"/>
      <c r="L665" s="189"/>
      <c r="M665" s="189"/>
      <c r="N665" s="189"/>
      <c r="O665" s="189"/>
      <c r="P665" s="189"/>
      <c r="Q665" s="189"/>
      <c r="R665" s="189"/>
      <c r="S665" s="189"/>
      <c r="T665" s="189"/>
      <c r="U665" s="189"/>
      <c r="V665" s="189"/>
      <c r="W665" s="189"/>
      <c r="X665" s="189"/>
      <c r="Y665" s="189"/>
      <c r="Z665" s="189"/>
    </row>
    <row r="666" spans="1:26" ht="15">
      <c r="A666" s="189"/>
      <c r="B666" s="189"/>
      <c r="C666" s="189"/>
      <c r="D666" s="189"/>
      <c r="E666" s="189"/>
      <c r="F666" s="189"/>
      <c r="G666" s="189"/>
      <c r="H666" s="189"/>
      <c r="I666" s="189"/>
      <c r="J666" s="189"/>
      <c r="K666" s="189"/>
      <c r="L666" s="189"/>
      <c r="M666" s="189"/>
      <c r="N666" s="189"/>
      <c r="O666" s="189"/>
      <c r="P666" s="189"/>
      <c r="Q666" s="189"/>
      <c r="R666" s="189"/>
      <c r="S666" s="189"/>
      <c r="T666" s="189"/>
      <c r="U666" s="189"/>
      <c r="V666" s="189"/>
      <c r="W666" s="189"/>
      <c r="X666" s="189"/>
      <c r="Y666" s="189"/>
      <c r="Z666" s="189"/>
    </row>
    <row r="667" spans="1:26" ht="15">
      <c r="A667" s="189"/>
      <c r="B667" s="189"/>
      <c r="C667" s="189"/>
      <c r="D667" s="189"/>
      <c r="E667" s="189"/>
      <c r="F667" s="189"/>
      <c r="G667" s="189"/>
      <c r="H667" s="189"/>
      <c r="I667" s="189"/>
      <c r="J667" s="189"/>
      <c r="K667" s="189"/>
      <c r="L667" s="189"/>
      <c r="M667" s="189"/>
      <c r="N667" s="189"/>
      <c r="O667" s="189"/>
      <c r="P667" s="189"/>
      <c r="Q667" s="189"/>
      <c r="R667" s="189"/>
      <c r="S667" s="189"/>
      <c r="T667" s="189"/>
      <c r="U667" s="189"/>
      <c r="V667" s="189"/>
      <c r="W667" s="189"/>
      <c r="X667" s="189"/>
      <c r="Y667" s="189"/>
      <c r="Z667" s="189"/>
    </row>
    <row r="668" spans="1:26" ht="15">
      <c r="A668" s="189"/>
      <c r="B668" s="189"/>
      <c r="C668" s="189"/>
      <c r="D668" s="189"/>
      <c r="E668" s="189"/>
      <c r="F668" s="189"/>
      <c r="G668" s="189"/>
      <c r="H668" s="189"/>
      <c r="I668" s="189"/>
      <c r="J668" s="189"/>
      <c r="K668" s="189"/>
      <c r="L668" s="189"/>
      <c r="M668" s="189"/>
      <c r="N668" s="189"/>
      <c r="O668" s="189"/>
      <c r="P668" s="189"/>
      <c r="Q668" s="189"/>
      <c r="R668" s="189"/>
      <c r="S668" s="189"/>
      <c r="T668" s="189"/>
      <c r="U668" s="189"/>
      <c r="V668" s="189"/>
      <c r="W668" s="189"/>
      <c r="X668" s="189"/>
      <c r="Y668" s="189"/>
      <c r="Z668" s="189"/>
    </row>
    <row r="669" spans="1:26" ht="15">
      <c r="A669" s="189"/>
      <c r="B669" s="189"/>
      <c r="C669" s="189"/>
      <c r="D669" s="189"/>
      <c r="E669" s="189"/>
      <c r="F669" s="189"/>
      <c r="G669" s="189"/>
      <c r="H669" s="189"/>
      <c r="I669" s="189"/>
      <c r="J669" s="189"/>
      <c r="K669" s="189"/>
      <c r="L669" s="189"/>
      <c r="M669" s="189"/>
      <c r="N669" s="189"/>
      <c r="O669" s="189"/>
      <c r="P669" s="189"/>
      <c r="Q669" s="189"/>
      <c r="R669" s="189"/>
      <c r="S669" s="189"/>
      <c r="T669" s="189"/>
      <c r="U669" s="189"/>
      <c r="V669" s="189"/>
      <c r="W669" s="189"/>
      <c r="X669" s="189"/>
      <c r="Y669" s="189"/>
      <c r="Z669" s="189"/>
    </row>
    <row r="670" spans="1:26" ht="15">
      <c r="A670" s="189"/>
      <c r="B670" s="189"/>
      <c r="C670" s="189"/>
      <c r="D670" s="189"/>
      <c r="E670" s="189"/>
      <c r="F670" s="189"/>
      <c r="G670" s="189"/>
      <c r="H670" s="189"/>
      <c r="I670" s="189"/>
      <c r="J670" s="189"/>
      <c r="K670" s="189"/>
      <c r="L670" s="189"/>
      <c r="M670" s="189"/>
      <c r="N670" s="189"/>
      <c r="O670" s="189"/>
      <c r="P670" s="189"/>
      <c r="Q670" s="189"/>
      <c r="R670" s="189"/>
      <c r="S670" s="189"/>
      <c r="T670" s="189"/>
      <c r="U670" s="189"/>
      <c r="V670" s="189"/>
      <c r="W670" s="189"/>
      <c r="X670" s="189"/>
      <c r="Y670" s="189"/>
      <c r="Z670" s="189"/>
    </row>
    <row r="671" spans="1:26" ht="15">
      <c r="A671" s="189"/>
      <c r="B671" s="189"/>
      <c r="C671" s="189"/>
      <c r="D671" s="189"/>
      <c r="E671" s="189"/>
      <c r="F671" s="189"/>
      <c r="G671" s="189"/>
      <c r="H671" s="189"/>
      <c r="I671" s="189"/>
      <c r="J671" s="189"/>
      <c r="K671" s="189"/>
      <c r="L671" s="189"/>
      <c r="M671" s="189"/>
      <c r="N671" s="189"/>
      <c r="O671" s="189"/>
      <c r="P671" s="189"/>
      <c r="Q671" s="189"/>
      <c r="R671" s="189"/>
      <c r="S671" s="189"/>
      <c r="T671" s="189"/>
      <c r="U671" s="189"/>
      <c r="V671" s="189"/>
      <c r="W671" s="189"/>
      <c r="X671" s="189"/>
      <c r="Y671" s="189"/>
      <c r="Z671" s="189"/>
    </row>
    <row r="672" spans="1:26" ht="15">
      <c r="A672" s="189"/>
      <c r="B672" s="189"/>
      <c r="C672" s="189"/>
      <c r="D672" s="189"/>
      <c r="E672" s="189"/>
      <c r="F672" s="189"/>
      <c r="G672" s="189"/>
      <c r="H672" s="189"/>
      <c r="I672" s="189"/>
      <c r="J672" s="189"/>
      <c r="K672" s="189"/>
      <c r="L672" s="189"/>
      <c r="M672" s="189"/>
      <c r="N672" s="189"/>
      <c r="O672" s="189"/>
      <c r="P672" s="189"/>
      <c r="Q672" s="189"/>
      <c r="R672" s="189"/>
      <c r="S672" s="189"/>
      <c r="T672" s="189"/>
      <c r="U672" s="189"/>
      <c r="V672" s="189"/>
      <c r="W672" s="189"/>
      <c r="X672" s="189"/>
      <c r="Y672" s="189"/>
      <c r="Z672" s="189"/>
    </row>
    <row r="673" spans="1:26" ht="15">
      <c r="A673" s="189"/>
      <c r="B673" s="189"/>
      <c r="C673" s="189"/>
      <c r="D673" s="189"/>
      <c r="E673" s="189"/>
      <c r="F673" s="189"/>
      <c r="G673" s="189"/>
      <c r="H673" s="189"/>
      <c r="I673" s="189"/>
      <c r="J673" s="189"/>
      <c r="K673" s="189"/>
      <c r="L673" s="189"/>
      <c r="M673" s="189"/>
      <c r="N673" s="189"/>
      <c r="O673" s="189"/>
      <c r="P673" s="189"/>
      <c r="Q673" s="189"/>
      <c r="R673" s="189"/>
      <c r="S673" s="189"/>
      <c r="T673" s="189"/>
      <c r="U673" s="189"/>
      <c r="V673" s="189"/>
      <c r="W673" s="189"/>
      <c r="X673" s="189"/>
      <c r="Y673" s="189"/>
      <c r="Z673" s="189"/>
    </row>
    <row r="674" spans="1:26" ht="15">
      <c r="A674" s="189"/>
      <c r="B674" s="189"/>
      <c r="C674" s="189"/>
      <c r="D674" s="189"/>
      <c r="E674" s="189"/>
      <c r="F674" s="189"/>
      <c r="G674" s="189"/>
      <c r="H674" s="189"/>
      <c r="I674" s="189"/>
      <c r="J674" s="189"/>
      <c r="K674" s="189"/>
      <c r="L674" s="189"/>
      <c r="M674" s="189"/>
      <c r="N674" s="189"/>
      <c r="O674" s="189"/>
      <c r="P674" s="189"/>
      <c r="Q674" s="189"/>
      <c r="R674" s="189"/>
      <c r="S674" s="189"/>
      <c r="T674" s="189"/>
      <c r="U674" s="189"/>
      <c r="V674" s="189"/>
      <c r="W674" s="189"/>
      <c r="X674" s="189"/>
      <c r="Y674" s="189"/>
      <c r="Z674" s="189"/>
    </row>
    <row r="675" spans="1:26" ht="15">
      <c r="A675" s="189"/>
      <c r="B675" s="189"/>
      <c r="C675" s="189"/>
      <c r="D675" s="189"/>
      <c r="E675" s="189"/>
      <c r="F675" s="189"/>
      <c r="G675" s="189"/>
      <c r="H675" s="189"/>
      <c r="I675" s="189"/>
      <c r="J675" s="189"/>
      <c r="K675" s="189"/>
      <c r="L675" s="189"/>
      <c r="M675" s="189"/>
      <c r="N675" s="189"/>
      <c r="O675" s="189"/>
      <c r="P675" s="189"/>
      <c r="Q675" s="189"/>
      <c r="R675" s="189"/>
      <c r="S675" s="189"/>
      <c r="T675" s="189"/>
      <c r="U675" s="189"/>
      <c r="V675" s="189"/>
      <c r="W675" s="189"/>
      <c r="X675" s="189"/>
      <c r="Y675" s="189"/>
      <c r="Z675" s="189"/>
    </row>
    <row r="676" spans="1:26" ht="15">
      <c r="A676" s="189"/>
      <c r="B676" s="189"/>
      <c r="C676" s="189"/>
      <c r="D676" s="189"/>
      <c r="E676" s="189"/>
      <c r="F676" s="189"/>
      <c r="G676" s="189"/>
      <c r="H676" s="189"/>
      <c r="I676" s="189"/>
      <c r="J676" s="189"/>
      <c r="K676" s="189"/>
      <c r="L676" s="189"/>
      <c r="M676" s="189"/>
      <c r="N676" s="189"/>
      <c r="O676" s="189"/>
      <c r="P676" s="189"/>
      <c r="Q676" s="189"/>
      <c r="R676" s="189"/>
      <c r="S676" s="189"/>
      <c r="T676" s="189"/>
      <c r="U676" s="189"/>
      <c r="V676" s="189"/>
      <c r="W676" s="189"/>
      <c r="X676" s="189"/>
      <c r="Y676" s="189"/>
      <c r="Z676" s="189"/>
    </row>
    <row r="677" spans="1:26" ht="15">
      <c r="A677" s="189"/>
      <c r="B677" s="189"/>
      <c r="C677" s="189"/>
      <c r="D677" s="189"/>
      <c r="E677" s="189"/>
      <c r="F677" s="189"/>
      <c r="G677" s="189"/>
      <c r="H677" s="189"/>
      <c r="I677" s="189"/>
      <c r="J677" s="189"/>
      <c r="K677" s="189"/>
      <c r="L677" s="189"/>
      <c r="M677" s="189"/>
      <c r="N677" s="189"/>
      <c r="O677" s="189"/>
      <c r="P677" s="189"/>
      <c r="Q677" s="189"/>
      <c r="R677" s="189"/>
      <c r="S677" s="189"/>
      <c r="T677" s="189"/>
      <c r="U677" s="189"/>
      <c r="V677" s="189"/>
      <c r="W677" s="189"/>
      <c r="X677" s="189"/>
      <c r="Y677" s="189"/>
      <c r="Z677" s="189"/>
    </row>
    <row r="678" spans="1:26" ht="15">
      <c r="A678" s="189"/>
      <c r="B678" s="189"/>
      <c r="C678" s="189"/>
      <c r="D678" s="189"/>
      <c r="E678" s="189"/>
      <c r="F678" s="189"/>
      <c r="G678" s="189"/>
      <c r="H678" s="189"/>
      <c r="I678" s="189"/>
      <c r="J678" s="189"/>
      <c r="K678" s="189"/>
      <c r="L678" s="189"/>
      <c r="M678" s="189"/>
      <c r="N678" s="189"/>
      <c r="O678" s="189"/>
      <c r="P678" s="189"/>
      <c r="Q678" s="189"/>
      <c r="R678" s="189"/>
      <c r="S678" s="189"/>
      <c r="T678" s="189"/>
      <c r="U678" s="189"/>
      <c r="V678" s="189"/>
      <c r="W678" s="189"/>
      <c r="X678" s="189"/>
      <c r="Y678" s="189"/>
      <c r="Z678" s="189"/>
    </row>
    <row r="679" spans="1:26" ht="15">
      <c r="A679" s="189"/>
      <c r="B679" s="189"/>
      <c r="C679" s="189"/>
      <c r="D679" s="189"/>
      <c r="E679" s="189"/>
      <c r="F679" s="189"/>
      <c r="G679" s="189"/>
      <c r="H679" s="189"/>
      <c r="I679" s="189"/>
      <c r="J679" s="189"/>
      <c r="K679" s="189"/>
      <c r="L679" s="189"/>
      <c r="M679" s="189"/>
      <c r="N679" s="189"/>
      <c r="O679" s="189"/>
      <c r="P679" s="189"/>
      <c r="Q679" s="189"/>
      <c r="R679" s="189"/>
      <c r="S679" s="189"/>
      <c r="T679" s="189"/>
      <c r="U679" s="189"/>
      <c r="V679" s="189"/>
      <c r="W679" s="189"/>
      <c r="X679" s="189"/>
      <c r="Y679" s="189"/>
      <c r="Z679" s="189"/>
    </row>
    <row r="680" spans="1:26" ht="15">
      <c r="A680" s="189"/>
      <c r="B680" s="189"/>
      <c r="C680" s="189"/>
      <c r="D680" s="189"/>
      <c r="E680" s="189"/>
      <c r="F680" s="189"/>
      <c r="G680" s="189"/>
      <c r="H680" s="189"/>
      <c r="I680" s="189"/>
      <c r="J680" s="189"/>
      <c r="K680" s="189"/>
      <c r="L680" s="189"/>
      <c r="M680" s="189"/>
      <c r="N680" s="189"/>
      <c r="O680" s="189"/>
      <c r="P680" s="189"/>
      <c r="Q680" s="189"/>
      <c r="R680" s="189"/>
      <c r="S680" s="189"/>
      <c r="T680" s="189"/>
      <c r="U680" s="189"/>
      <c r="V680" s="189"/>
      <c r="W680" s="189"/>
      <c r="X680" s="189"/>
      <c r="Y680" s="189"/>
      <c r="Z680" s="189"/>
    </row>
    <row r="681" spans="1:26" ht="15">
      <c r="A681" s="189"/>
      <c r="B681" s="189"/>
      <c r="C681" s="189"/>
      <c r="D681" s="189"/>
      <c r="E681" s="189"/>
      <c r="F681" s="189"/>
      <c r="G681" s="189"/>
      <c r="H681" s="189"/>
      <c r="I681" s="189"/>
      <c r="J681" s="189"/>
      <c r="K681" s="189"/>
      <c r="L681" s="189"/>
      <c r="M681" s="189"/>
      <c r="N681" s="189"/>
      <c r="O681" s="189"/>
      <c r="P681" s="189"/>
      <c r="Q681" s="189"/>
      <c r="R681" s="189"/>
      <c r="S681" s="189"/>
      <c r="T681" s="189"/>
      <c r="U681" s="189"/>
      <c r="V681" s="189"/>
      <c r="W681" s="189"/>
      <c r="X681" s="189"/>
      <c r="Y681" s="189"/>
      <c r="Z681" s="189"/>
    </row>
    <row r="682" spans="1:26" ht="15">
      <c r="A682" s="189"/>
      <c r="B682" s="189"/>
      <c r="C682" s="189"/>
      <c r="D682" s="189"/>
      <c r="E682" s="189"/>
      <c r="F682" s="189"/>
      <c r="G682" s="189"/>
      <c r="H682" s="189"/>
      <c r="I682" s="189"/>
      <c r="J682" s="189"/>
      <c r="K682" s="189"/>
      <c r="L682" s="189"/>
      <c r="M682" s="189"/>
      <c r="N682" s="189"/>
      <c r="O682" s="189"/>
      <c r="P682" s="189"/>
      <c r="Q682" s="189"/>
      <c r="R682" s="189"/>
      <c r="S682" s="189"/>
      <c r="T682" s="189"/>
      <c r="U682" s="189"/>
      <c r="V682" s="189"/>
      <c r="W682" s="189"/>
      <c r="X682" s="189"/>
      <c r="Y682" s="189"/>
      <c r="Z682" s="189"/>
    </row>
    <row r="683" spans="1:26" ht="15">
      <c r="A683" s="189"/>
      <c r="B683" s="189"/>
      <c r="C683" s="189"/>
      <c r="D683" s="189"/>
      <c r="E683" s="189"/>
      <c r="F683" s="189"/>
      <c r="G683" s="189"/>
      <c r="H683" s="189"/>
      <c r="I683" s="189"/>
      <c r="J683" s="189"/>
      <c r="K683" s="189"/>
      <c r="L683" s="189"/>
      <c r="M683" s="189"/>
      <c r="N683" s="189"/>
      <c r="O683" s="189"/>
      <c r="P683" s="189"/>
      <c r="Q683" s="189"/>
      <c r="R683" s="189"/>
      <c r="S683" s="189"/>
      <c r="T683" s="189"/>
      <c r="U683" s="189"/>
      <c r="V683" s="189"/>
      <c r="W683" s="189"/>
      <c r="X683" s="189"/>
      <c r="Y683" s="189"/>
      <c r="Z683" s="189"/>
    </row>
    <row r="684" spans="1:26" ht="15">
      <c r="A684" s="189"/>
      <c r="B684" s="189"/>
      <c r="C684" s="189"/>
      <c r="D684" s="189"/>
      <c r="E684" s="189"/>
      <c r="F684" s="189"/>
      <c r="G684" s="189"/>
      <c r="H684" s="189"/>
      <c r="I684" s="189"/>
      <c r="J684" s="189"/>
      <c r="K684" s="189"/>
      <c r="L684" s="189"/>
      <c r="M684" s="189"/>
      <c r="N684" s="189"/>
      <c r="O684" s="189"/>
      <c r="P684" s="189"/>
      <c r="Q684" s="189"/>
      <c r="R684" s="189"/>
      <c r="S684" s="189"/>
      <c r="T684" s="189"/>
      <c r="U684" s="189"/>
      <c r="V684" s="189"/>
      <c r="W684" s="189"/>
      <c r="X684" s="189"/>
      <c r="Y684" s="189"/>
      <c r="Z684" s="189"/>
    </row>
    <row r="685" spans="1:26" ht="15">
      <c r="A685" s="189"/>
      <c r="B685" s="189"/>
      <c r="C685" s="189"/>
      <c r="D685" s="189"/>
      <c r="E685" s="189"/>
      <c r="F685" s="189"/>
      <c r="G685" s="189"/>
      <c r="H685" s="189"/>
      <c r="I685" s="189"/>
      <c r="J685" s="189"/>
      <c r="K685" s="189"/>
      <c r="L685" s="189"/>
      <c r="M685" s="189"/>
      <c r="N685" s="189"/>
      <c r="O685" s="189"/>
      <c r="P685" s="189"/>
      <c r="Q685" s="189"/>
      <c r="R685" s="189"/>
      <c r="S685" s="189"/>
      <c r="T685" s="189"/>
      <c r="U685" s="189"/>
      <c r="V685" s="189"/>
      <c r="W685" s="189"/>
      <c r="X685" s="189"/>
      <c r="Y685" s="189"/>
      <c r="Z685" s="189"/>
    </row>
    <row r="686" spans="1:26" ht="15">
      <c r="A686" s="189"/>
      <c r="B686" s="189"/>
      <c r="C686" s="189"/>
      <c r="D686" s="189"/>
      <c r="E686" s="189"/>
      <c r="F686" s="189"/>
      <c r="G686" s="189"/>
      <c r="H686" s="189"/>
      <c r="I686" s="189"/>
      <c r="J686" s="189"/>
      <c r="K686" s="189"/>
      <c r="L686" s="189"/>
      <c r="M686" s="189"/>
      <c r="N686" s="189"/>
      <c r="O686" s="189"/>
      <c r="P686" s="189"/>
      <c r="Q686" s="189"/>
      <c r="R686" s="189"/>
      <c r="S686" s="189"/>
      <c r="T686" s="189"/>
      <c r="U686" s="189"/>
      <c r="V686" s="189"/>
      <c r="W686" s="189"/>
      <c r="X686" s="189"/>
      <c r="Y686" s="189"/>
      <c r="Z686" s="189"/>
    </row>
    <row r="687" spans="1:26" ht="15">
      <c r="A687" s="189"/>
      <c r="B687" s="189"/>
      <c r="C687" s="189"/>
      <c r="D687" s="189"/>
      <c r="E687" s="189"/>
      <c r="F687" s="189"/>
      <c r="G687" s="189"/>
      <c r="H687" s="189"/>
      <c r="I687" s="189"/>
      <c r="J687" s="189"/>
      <c r="K687" s="189"/>
      <c r="L687" s="189"/>
      <c r="M687" s="189"/>
      <c r="N687" s="189"/>
      <c r="O687" s="189"/>
      <c r="P687" s="189"/>
      <c r="Q687" s="189"/>
      <c r="R687" s="189"/>
      <c r="S687" s="189"/>
      <c r="T687" s="189"/>
      <c r="U687" s="189"/>
      <c r="V687" s="189"/>
      <c r="W687" s="189"/>
      <c r="X687" s="189"/>
      <c r="Y687" s="189"/>
      <c r="Z687" s="189"/>
    </row>
    <row r="688" spans="1:26" ht="15">
      <c r="A688" s="189"/>
      <c r="B688" s="189"/>
      <c r="C688" s="189"/>
      <c r="D688" s="189"/>
      <c r="E688" s="189"/>
      <c r="F688" s="189"/>
      <c r="G688" s="189"/>
      <c r="H688" s="189"/>
      <c r="I688" s="189"/>
      <c r="J688" s="189"/>
      <c r="K688" s="189"/>
      <c r="L688" s="189"/>
      <c r="M688" s="189"/>
      <c r="N688" s="189"/>
      <c r="O688" s="189"/>
      <c r="P688" s="189"/>
      <c r="Q688" s="189"/>
      <c r="R688" s="189"/>
      <c r="S688" s="189"/>
      <c r="T688" s="189"/>
      <c r="U688" s="189"/>
      <c r="V688" s="189"/>
      <c r="W688" s="189"/>
      <c r="X688" s="189"/>
      <c r="Y688" s="189"/>
      <c r="Z688" s="189"/>
    </row>
    <row r="689" spans="1:26" ht="15">
      <c r="A689" s="189"/>
      <c r="B689" s="189"/>
      <c r="C689" s="189"/>
      <c r="D689" s="189"/>
      <c r="E689" s="189"/>
      <c r="F689" s="189"/>
      <c r="G689" s="189"/>
      <c r="H689" s="189"/>
      <c r="I689" s="189"/>
      <c r="J689" s="189"/>
      <c r="K689" s="189"/>
      <c r="L689" s="189"/>
      <c r="M689" s="189"/>
      <c r="N689" s="189"/>
      <c r="O689" s="189"/>
      <c r="P689" s="189"/>
      <c r="Q689" s="189"/>
      <c r="R689" s="189"/>
      <c r="S689" s="189"/>
      <c r="T689" s="189"/>
      <c r="U689" s="189"/>
      <c r="V689" s="189"/>
      <c r="W689" s="189"/>
      <c r="X689" s="189"/>
      <c r="Y689" s="189"/>
      <c r="Z689" s="189"/>
    </row>
    <row r="690" spans="1:26" ht="15">
      <c r="A690" s="189"/>
      <c r="B690" s="189"/>
      <c r="C690" s="189"/>
      <c r="D690" s="189"/>
      <c r="E690" s="189"/>
      <c r="F690" s="189"/>
      <c r="G690" s="189"/>
      <c r="H690" s="189"/>
      <c r="I690" s="189"/>
      <c r="J690" s="189"/>
      <c r="K690" s="189"/>
      <c r="L690" s="189"/>
      <c r="M690" s="189"/>
      <c r="N690" s="189"/>
      <c r="O690" s="189"/>
      <c r="P690" s="189"/>
      <c r="Q690" s="189"/>
      <c r="R690" s="189"/>
      <c r="S690" s="189"/>
      <c r="T690" s="189"/>
      <c r="U690" s="189"/>
      <c r="V690" s="189"/>
      <c r="W690" s="189"/>
      <c r="X690" s="189"/>
      <c r="Y690" s="189"/>
      <c r="Z690" s="189"/>
    </row>
    <row r="691" spans="1:26" ht="15">
      <c r="A691" s="189"/>
      <c r="B691" s="189"/>
      <c r="C691" s="189"/>
      <c r="D691" s="189"/>
      <c r="E691" s="189"/>
      <c r="F691" s="189"/>
      <c r="G691" s="189"/>
      <c r="H691" s="189"/>
      <c r="I691" s="189"/>
      <c r="J691" s="189"/>
      <c r="K691" s="189"/>
      <c r="L691" s="189"/>
      <c r="M691" s="189"/>
      <c r="N691" s="189"/>
      <c r="O691" s="189"/>
      <c r="P691" s="189"/>
      <c r="Q691" s="189"/>
      <c r="R691" s="189"/>
      <c r="S691" s="189"/>
      <c r="T691" s="189"/>
      <c r="U691" s="189"/>
      <c r="V691" s="189"/>
      <c r="W691" s="189"/>
      <c r="X691" s="189"/>
      <c r="Y691" s="189"/>
      <c r="Z691" s="189"/>
    </row>
    <row r="692" spans="1:26" ht="15">
      <c r="A692" s="189"/>
      <c r="B692" s="189"/>
      <c r="C692" s="189"/>
      <c r="D692" s="189"/>
      <c r="E692" s="189"/>
      <c r="F692" s="189"/>
      <c r="G692" s="189"/>
      <c r="H692" s="189"/>
      <c r="I692" s="189"/>
      <c r="J692" s="189"/>
      <c r="K692" s="189"/>
      <c r="L692" s="189"/>
      <c r="M692" s="189"/>
      <c r="N692" s="189"/>
      <c r="O692" s="189"/>
      <c r="P692" s="189"/>
      <c r="Q692" s="189"/>
      <c r="R692" s="189"/>
      <c r="S692" s="189"/>
      <c r="T692" s="189"/>
      <c r="U692" s="189"/>
      <c r="V692" s="189"/>
      <c r="W692" s="189"/>
      <c r="X692" s="189"/>
      <c r="Y692" s="189"/>
      <c r="Z692" s="189"/>
    </row>
    <row r="693" spans="1:26" ht="15">
      <c r="A693" s="189"/>
      <c r="B693" s="189"/>
      <c r="C693" s="189"/>
      <c r="D693" s="189"/>
      <c r="E693" s="189"/>
      <c r="F693" s="189"/>
      <c r="G693" s="189"/>
      <c r="H693" s="189"/>
      <c r="I693" s="189"/>
      <c r="J693" s="189"/>
      <c r="K693" s="189"/>
      <c r="L693" s="189"/>
      <c r="M693" s="189"/>
      <c r="N693" s="189"/>
      <c r="O693" s="189"/>
      <c r="P693" s="189"/>
      <c r="Q693" s="189"/>
      <c r="R693" s="189"/>
      <c r="S693" s="189"/>
      <c r="T693" s="189"/>
      <c r="U693" s="189"/>
      <c r="V693" s="189"/>
      <c r="W693" s="189"/>
      <c r="X693" s="189"/>
      <c r="Y693" s="189"/>
      <c r="Z693" s="189"/>
    </row>
    <row r="694" spans="1:26" ht="15">
      <c r="A694" s="189"/>
      <c r="B694" s="189"/>
      <c r="C694" s="189"/>
      <c r="D694" s="189"/>
      <c r="E694" s="189"/>
      <c r="F694" s="189"/>
      <c r="G694" s="189"/>
      <c r="H694" s="189"/>
      <c r="I694" s="189"/>
      <c r="J694" s="189"/>
      <c r="K694" s="189"/>
      <c r="L694" s="189"/>
      <c r="M694" s="189"/>
      <c r="N694" s="189"/>
      <c r="O694" s="189"/>
      <c r="P694" s="189"/>
      <c r="Q694" s="189"/>
      <c r="R694" s="189"/>
      <c r="S694" s="189"/>
      <c r="T694" s="189"/>
      <c r="U694" s="189"/>
      <c r="V694" s="189"/>
      <c r="W694" s="189"/>
      <c r="X694" s="189"/>
      <c r="Y694" s="189"/>
      <c r="Z694" s="189"/>
    </row>
    <row r="695" spans="1:26" ht="15">
      <c r="A695" s="189"/>
      <c r="B695" s="189"/>
      <c r="C695" s="189"/>
      <c r="D695" s="189"/>
      <c r="E695" s="189"/>
      <c r="F695" s="189"/>
      <c r="G695" s="189"/>
      <c r="H695" s="189"/>
      <c r="I695" s="189"/>
      <c r="J695" s="189"/>
      <c r="K695" s="189"/>
      <c r="L695" s="189"/>
      <c r="M695" s="189"/>
      <c r="N695" s="189"/>
      <c r="O695" s="189"/>
      <c r="P695" s="189"/>
      <c r="Q695" s="189"/>
      <c r="R695" s="189"/>
      <c r="S695" s="189"/>
      <c r="T695" s="189"/>
      <c r="U695" s="189"/>
      <c r="V695" s="189"/>
      <c r="W695" s="189"/>
      <c r="X695" s="189"/>
      <c r="Y695" s="189"/>
      <c r="Z695" s="189"/>
    </row>
    <row r="696" spans="1:26" ht="15">
      <c r="A696" s="189"/>
      <c r="B696" s="189"/>
      <c r="C696" s="189"/>
      <c r="D696" s="189"/>
      <c r="E696" s="189"/>
      <c r="F696" s="189"/>
      <c r="G696" s="189"/>
      <c r="H696" s="189"/>
      <c r="I696" s="189"/>
      <c r="J696" s="189"/>
      <c r="K696" s="189"/>
      <c r="L696" s="189"/>
      <c r="M696" s="189"/>
      <c r="N696" s="189"/>
      <c r="O696" s="189"/>
      <c r="P696" s="189"/>
      <c r="Q696" s="189"/>
      <c r="R696" s="189"/>
      <c r="S696" s="189"/>
      <c r="T696" s="189"/>
      <c r="U696" s="189"/>
      <c r="V696" s="189"/>
      <c r="W696" s="189"/>
      <c r="X696" s="189"/>
      <c r="Y696" s="189"/>
      <c r="Z696" s="189"/>
    </row>
    <row r="697" spans="1:26" ht="15">
      <c r="A697" s="189"/>
      <c r="B697" s="189"/>
      <c r="C697" s="189"/>
      <c r="D697" s="189"/>
      <c r="E697" s="189"/>
      <c r="F697" s="189"/>
      <c r="G697" s="189"/>
      <c r="H697" s="189"/>
      <c r="I697" s="189"/>
      <c r="J697" s="189"/>
      <c r="K697" s="189"/>
      <c r="L697" s="189"/>
      <c r="M697" s="189"/>
      <c r="N697" s="189"/>
      <c r="O697" s="189"/>
      <c r="P697" s="189"/>
      <c r="Q697" s="189"/>
      <c r="R697" s="189"/>
      <c r="S697" s="189"/>
      <c r="T697" s="189"/>
      <c r="U697" s="189"/>
      <c r="V697" s="189"/>
      <c r="W697" s="189"/>
      <c r="X697" s="189"/>
      <c r="Y697" s="189"/>
      <c r="Z697" s="189"/>
    </row>
    <row r="698" spans="1:26" ht="15">
      <c r="A698" s="189"/>
      <c r="B698" s="189"/>
      <c r="C698" s="189"/>
      <c r="D698" s="189"/>
      <c r="E698" s="189"/>
      <c r="F698" s="189"/>
      <c r="G698" s="189"/>
      <c r="H698" s="189"/>
      <c r="I698" s="189"/>
      <c r="J698" s="189"/>
      <c r="K698" s="189"/>
      <c r="L698" s="189"/>
      <c r="M698" s="189"/>
      <c r="N698" s="189"/>
      <c r="O698" s="189"/>
      <c r="P698" s="189"/>
      <c r="Q698" s="189"/>
      <c r="R698" s="189"/>
      <c r="S698" s="189"/>
      <c r="T698" s="189"/>
      <c r="U698" s="189"/>
      <c r="V698" s="189"/>
      <c r="W698" s="189"/>
      <c r="X698" s="189"/>
      <c r="Y698" s="189"/>
      <c r="Z698" s="189"/>
    </row>
    <row r="699" spans="1:26" ht="15">
      <c r="A699" s="189"/>
      <c r="B699" s="189"/>
      <c r="C699" s="189"/>
      <c r="D699" s="189"/>
      <c r="E699" s="189"/>
      <c r="F699" s="189"/>
      <c r="G699" s="189"/>
      <c r="H699" s="189"/>
      <c r="I699" s="189"/>
      <c r="J699" s="189"/>
      <c r="K699" s="189"/>
      <c r="L699" s="189"/>
      <c r="M699" s="189"/>
      <c r="N699" s="189"/>
      <c r="O699" s="189"/>
      <c r="P699" s="189"/>
      <c r="Q699" s="189"/>
      <c r="R699" s="189"/>
      <c r="S699" s="189"/>
      <c r="T699" s="189"/>
      <c r="U699" s="189"/>
      <c r="V699" s="189"/>
      <c r="W699" s="189"/>
      <c r="X699" s="189"/>
      <c r="Y699" s="189"/>
      <c r="Z699" s="189"/>
    </row>
    <row r="700" spans="1:26" ht="15">
      <c r="A700" s="189"/>
      <c r="B700" s="189"/>
      <c r="C700" s="189"/>
      <c r="D700" s="189"/>
      <c r="E700" s="189"/>
      <c r="F700" s="189"/>
      <c r="G700" s="189"/>
      <c r="H700" s="189"/>
      <c r="I700" s="189"/>
      <c r="J700" s="189"/>
      <c r="K700" s="189"/>
      <c r="L700" s="189"/>
      <c r="M700" s="189"/>
      <c r="N700" s="189"/>
      <c r="O700" s="189"/>
      <c r="P700" s="189"/>
      <c r="Q700" s="189"/>
      <c r="R700" s="189"/>
      <c r="S700" s="189"/>
      <c r="T700" s="189"/>
      <c r="U700" s="189"/>
      <c r="V700" s="189"/>
      <c r="W700" s="189"/>
      <c r="X700" s="189"/>
      <c r="Y700" s="189"/>
      <c r="Z700" s="189"/>
    </row>
    <row r="701" spans="1:26" ht="15">
      <c r="A701" s="189"/>
      <c r="B701" s="189"/>
      <c r="C701" s="189"/>
      <c r="D701" s="189"/>
      <c r="E701" s="189"/>
      <c r="F701" s="189"/>
      <c r="G701" s="189"/>
      <c r="H701" s="189"/>
      <c r="I701" s="189"/>
      <c r="J701" s="189"/>
      <c r="K701" s="189"/>
      <c r="L701" s="189"/>
      <c r="M701" s="189"/>
      <c r="N701" s="189"/>
      <c r="O701" s="189"/>
      <c r="P701" s="189"/>
      <c r="Q701" s="189"/>
      <c r="R701" s="189"/>
      <c r="S701" s="189"/>
      <c r="T701" s="189"/>
      <c r="U701" s="189"/>
      <c r="V701" s="189"/>
      <c r="W701" s="189"/>
      <c r="X701" s="189"/>
      <c r="Y701" s="189"/>
      <c r="Z701" s="189"/>
    </row>
    <row r="702" spans="1:26" ht="15">
      <c r="A702" s="189"/>
      <c r="B702" s="189"/>
      <c r="C702" s="189"/>
      <c r="D702" s="189"/>
      <c r="E702" s="189"/>
      <c r="F702" s="189"/>
      <c r="G702" s="189"/>
      <c r="H702" s="189"/>
      <c r="I702" s="189"/>
      <c r="J702" s="189"/>
      <c r="K702" s="189"/>
      <c r="L702" s="189"/>
      <c r="M702" s="189"/>
      <c r="N702" s="189"/>
      <c r="O702" s="189"/>
      <c r="P702" s="189"/>
      <c r="Q702" s="189"/>
      <c r="R702" s="189"/>
      <c r="S702" s="189"/>
      <c r="T702" s="189"/>
      <c r="U702" s="189"/>
      <c r="V702" s="189"/>
      <c r="W702" s="189"/>
      <c r="X702" s="189"/>
      <c r="Y702" s="189"/>
      <c r="Z702" s="189"/>
    </row>
    <row r="703" spans="1:26" ht="15">
      <c r="A703" s="189"/>
      <c r="B703" s="189"/>
      <c r="C703" s="189"/>
      <c r="D703" s="189"/>
      <c r="E703" s="189"/>
      <c r="F703" s="189"/>
      <c r="G703" s="189"/>
      <c r="H703" s="189"/>
      <c r="I703" s="189"/>
      <c r="J703" s="189"/>
      <c r="K703" s="189"/>
      <c r="L703" s="189"/>
      <c r="M703" s="189"/>
      <c r="N703" s="189"/>
      <c r="O703" s="189"/>
      <c r="P703" s="189"/>
      <c r="Q703" s="189"/>
      <c r="R703" s="189"/>
      <c r="S703" s="189"/>
      <c r="T703" s="189"/>
      <c r="U703" s="189"/>
      <c r="V703" s="189"/>
      <c r="W703" s="189"/>
      <c r="X703" s="189"/>
      <c r="Y703" s="189"/>
      <c r="Z703" s="189"/>
    </row>
    <row r="704" spans="1:26" ht="15">
      <c r="A704" s="189"/>
      <c r="B704" s="189"/>
      <c r="C704" s="189"/>
      <c r="D704" s="189"/>
      <c r="E704" s="189"/>
      <c r="F704" s="189"/>
      <c r="G704" s="189"/>
      <c r="H704" s="189"/>
      <c r="I704" s="189"/>
      <c r="J704" s="189"/>
      <c r="K704" s="189"/>
      <c r="L704" s="189"/>
      <c r="M704" s="189"/>
      <c r="N704" s="189"/>
      <c r="O704" s="189"/>
      <c r="P704" s="189"/>
      <c r="Q704" s="189"/>
      <c r="R704" s="189"/>
      <c r="S704" s="189"/>
      <c r="T704" s="189"/>
      <c r="U704" s="189"/>
      <c r="V704" s="189"/>
      <c r="W704" s="189"/>
      <c r="X704" s="189"/>
      <c r="Y704" s="189"/>
      <c r="Z704" s="189"/>
    </row>
    <row r="705" spans="1:26" ht="15">
      <c r="A705" s="189"/>
      <c r="B705" s="189"/>
      <c r="C705" s="189"/>
      <c r="D705" s="189"/>
      <c r="E705" s="189"/>
      <c r="F705" s="189"/>
      <c r="G705" s="189"/>
      <c r="H705" s="189"/>
      <c r="I705" s="189"/>
      <c r="J705" s="189"/>
      <c r="K705" s="189"/>
      <c r="L705" s="189"/>
      <c r="M705" s="189"/>
      <c r="N705" s="189"/>
      <c r="O705" s="189"/>
      <c r="P705" s="189"/>
      <c r="Q705" s="189"/>
      <c r="R705" s="189"/>
      <c r="S705" s="189"/>
      <c r="T705" s="189"/>
      <c r="U705" s="189"/>
      <c r="V705" s="189"/>
      <c r="W705" s="189"/>
      <c r="X705" s="189"/>
      <c r="Y705" s="189"/>
      <c r="Z705" s="189"/>
    </row>
    <row r="706" spans="1:26" ht="15">
      <c r="A706" s="189"/>
      <c r="B706" s="189"/>
      <c r="C706" s="189"/>
      <c r="D706" s="189"/>
      <c r="E706" s="189"/>
      <c r="F706" s="189"/>
      <c r="G706" s="189"/>
      <c r="H706" s="189"/>
      <c r="I706" s="189"/>
      <c r="J706" s="189"/>
      <c r="K706" s="189"/>
      <c r="L706" s="189"/>
      <c r="M706" s="189"/>
      <c r="N706" s="189"/>
      <c r="O706" s="189"/>
      <c r="P706" s="189"/>
      <c r="Q706" s="189"/>
      <c r="R706" s="189"/>
      <c r="S706" s="189"/>
      <c r="T706" s="189"/>
      <c r="U706" s="189"/>
      <c r="V706" s="189"/>
      <c r="W706" s="189"/>
      <c r="X706" s="189"/>
      <c r="Y706" s="189"/>
      <c r="Z706" s="189"/>
    </row>
    <row r="707" spans="1:26" ht="15">
      <c r="A707" s="189"/>
      <c r="B707" s="189"/>
      <c r="C707" s="189"/>
      <c r="D707" s="189"/>
      <c r="E707" s="189"/>
      <c r="F707" s="189"/>
      <c r="G707" s="189"/>
      <c r="H707" s="189"/>
      <c r="I707" s="189"/>
      <c r="J707" s="189"/>
      <c r="K707" s="189"/>
      <c r="L707" s="189"/>
      <c r="M707" s="189"/>
      <c r="N707" s="189"/>
      <c r="O707" s="189"/>
      <c r="P707" s="189"/>
      <c r="Q707" s="189"/>
      <c r="R707" s="189"/>
      <c r="S707" s="189"/>
      <c r="T707" s="189"/>
      <c r="U707" s="189"/>
      <c r="V707" s="189"/>
      <c r="W707" s="189"/>
      <c r="X707" s="189"/>
      <c r="Y707" s="189"/>
      <c r="Z707" s="189"/>
    </row>
    <row r="708" spans="1:26" ht="15">
      <c r="A708" s="189"/>
      <c r="B708" s="189"/>
      <c r="C708" s="189"/>
      <c r="D708" s="189"/>
      <c r="E708" s="189"/>
      <c r="F708" s="189"/>
      <c r="G708" s="189"/>
      <c r="H708" s="189"/>
      <c r="I708" s="189"/>
      <c r="J708" s="189"/>
      <c r="K708" s="189"/>
      <c r="L708" s="189"/>
      <c r="M708" s="189"/>
      <c r="N708" s="189"/>
      <c r="O708" s="189"/>
      <c r="P708" s="189"/>
      <c r="Q708" s="189"/>
      <c r="R708" s="189"/>
      <c r="S708" s="189"/>
      <c r="T708" s="189"/>
      <c r="U708" s="189"/>
      <c r="V708" s="189"/>
      <c r="W708" s="189"/>
      <c r="X708" s="189"/>
      <c r="Y708" s="189"/>
      <c r="Z708" s="189"/>
    </row>
    <row r="709" spans="1:26" ht="15">
      <c r="A709" s="189"/>
      <c r="B709" s="189"/>
      <c r="C709" s="189"/>
      <c r="D709" s="189"/>
      <c r="E709" s="189"/>
      <c r="F709" s="189"/>
      <c r="G709" s="189"/>
      <c r="H709" s="189"/>
      <c r="I709" s="189"/>
      <c r="J709" s="189"/>
      <c r="K709" s="189"/>
      <c r="L709" s="189"/>
      <c r="M709" s="189"/>
      <c r="N709" s="189"/>
      <c r="O709" s="189"/>
      <c r="P709" s="189"/>
      <c r="Q709" s="189"/>
      <c r="R709" s="189"/>
      <c r="S709" s="189"/>
      <c r="T709" s="189"/>
      <c r="U709" s="189"/>
      <c r="V709" s="189"/>
      <c r="W709" s="189"/>
      <c r="X709" s="189"/>
      <c r="Y709" s="189"/>
      <c r="Z709" s="189"/>
    </row>
    <row r="710" spans="1:26" ht="15">
      <c r="A710" s="189"/>
      <c r="B710" s="189"/>
      <c r="C710" s="189"/>
      <c r="D710" s="189"/>
      <c r="E710" s="189"/>
      <c r="F710" s="189"/>
      <c r="G710" s="189"/>
      <c r="H710" s="189"/>
      <c r="I710" s="189"/>
      <c r="J710" s="189"/>
      <c r="K710" s="189"/>
      <c r="L710" s="189"/>
      <c r="M710" s="189"/>
      <c r="N710" s="189"/>
      <c r="O710" s="189"/>
      <c r="P710" s="189"/>
      <c r="Q710" s="189"/>
      <c r="R710" s="189"/>
      <c r="S710" s="189"/>
      <c r="T710" s="189"/>
      <c r="U710" s="189"/>
      <c r="V710" s="189"/>
      <c r="W710" s="189"/>
      <c r="X710" s="189"/>
      <c r="Y710" s="189"/>
      <c r="Z710" s="189"/>
    </row>
    <row r="711" spans="1:26" ht="15">
      <c r="A711" s="189"/>
      <c r="B711" s="189"/>
      <c r="C711" s="189"/>
      <c r="D711" s="189"/>
      <c r="E711" s="189"/>
      <c r="F711" s="189"/>
      <c r="G711" s="189"/>
      <c r="H711" s="189"/>
      <c r="I711" s="189"/>
      <c r="J711" s="189"/>
      <c r="K711" s="189"/>
      <c r="L711" s="189"/>
      <c r="M711" s="189"/>
      <c r="N711" s="189"/>
      <c r="O711" s="189"/>
      <c r="P711" s="189"/>
      <c r="Q711" s="189"/>
      <c r="R711" s="189"/>
      <c r="S711" s="189"/>
      <c r="T711" s="189"/>
      <c r="U711" s="189"/>
      <c r="V711" s="189"/>
      <c r="W711" s="189"/>
      <c r="X711" s="189"/>
      <c r="Y711" s="189"/>
      <c r="Z711" s="189"/>
    </row>
    <row r="712" spans="1:26" ht="15">
      <c r="A712" s="189"/>
      <c r="B712" s="189"/>
      <c r="C712" s="189"/>
      <c r="D712" s="189"/>
      <c r="E712" s="189"/>
      <c r="F712" s="189"/>
      <c r="G712" s="189"/>
      <c r="H712" s="189"/>
      <c r="I712" s="189"/>
      <c r="J712" s="189"/>
      <c r="K712" s="189"/>
      <c r="L712" s="189"/>
      <c r="M712" s="189"/>
      <c r="N712" s="189"/>
      <c r="O712" s="189"/>
      <c r="P712" s="189"/>
      <c r="Q712" s="189"/>
      <c r="R712" s="189"/>
      <c r="S712" s="189"/>
      <c r="T712" s="189"/>
      <c r="U712" s="189"/>
      <c r="V712" s="189"/>
      <c r="W712" s="189"/>
      <c r="X712" s="189"/>
      <c r="Y712" s="189"/>
      <c r="Z712" s="189"/>
    </row>
    <row r="713" spans="1:26" ht="15">
      <c r="A713" s="189"/>
      <c r="B713" s="189"/>
      <c r="C713" s="189"/>
      <c r="D713" s="189"/>
      <c r="E713" s="189"/>
      <c r="F713" s="189"/>
      <c r="G713" s="189"/>
      <c r="H713" s="189"/>
      <c r="I713" s="189"/>
      <c r="J713" s="189"/>
      <c r="K713" s="189"/>
      <c r="L713" s="189"/>
      <c r="M713" s="189"/>
      <c r="N713" s="189"/>
      <c r="O713" s="189"/>
      <c r="P713" s="189"/>
      <c r="Q713" s="189"/>
      <c r="R713" s="189"/>
      <c r="S713" s="189"/>
      <c r="T713" s="189"/>
      <c r="U713" s="189"/>
      <c r="V713" s="189"/>
      <c r="W713" s="189"/>
      <c r="X713" s="189"/>
      <c r="Y713" s="189"/>
      <c r="Z713" s="189"/>
    </row>
    <row r="714" spans="1:26" ht="15">
      <c r="A714" s="189"/>
      <c r="B714" s="189"/>
      <c r="C714" s="189"/>
      <c r="D714" s="189"/>
      <c r="E714" s="189"/>
      <c r="F714" s="189"/>
      <c r="G714" s="189"/>
      <c r="H714" s="189"/>
      <c r="I714" s="189"/>
      <c r="J714" s="189"/>
      <c r="K714" s="189"/>
      <c r="L714" s="189"/>
      <c r="M714" s="189"/>
      <c r="N714" s="189"/>
      <c r="O714" s="189"/>
      <c r="P714" s="189"/>
      <c r="Q714" s="189"/>
      <c r="R714" s="189"/>
      <c r="S714" s="189"/>
      <c r="T714" s="189"/>
      <c r="U714" s="189"/>
      <c r="V714" s="189"/>
      <c r="W714" s="189"/>
      <c r="X714" s="189"/>
      <c r="Y714" s="189"/>
      <c r="Z714" s="189"/>
    </row>
    <row r="715" spans="1:26" ht="15">
      <c r="A715" s="189"/>
      <c r="B715" s="189"/>
      <c r="C715" s="189"/>
      <c r="D715" s="189"/>
      <c r="E715" s="189"/>
      <c r="F715" s="189"/>
      <c r="G715" s="189"/>
      <c r="H715" s="189"/>
      <c r="I715" s="189"/>
      <c r="J715" s="189"/>
      <c r="K715" s="189"/>
      <c r="L715" s="189"/>
      <c r="M715" s="189"/>
      <c r="N715" s="189"/>
      <c r="O715" s="189"/>
      <c r="P715" s="189"/>
      <c r="Q715" s="189"/>
      <c r="R715" s="189"/>
      <c r="S715" s="189"/>
      <c r="T715" s="189"/>
      <c r="U715" s="189"/>
      <c r="V715" s="189"/>
      <c r="W715" s="189"/>
      <c r="X715" s="189"/>
      <c r="Y715" s="189"/>
      <c r="Z715" s="189"/>
    </row>
    <row r="716" spans="1:26" ht="15">
      <c r="A716" s="189"/>
      <c r="B716" s="189"/>
      <c r="C716" s="189"/>
      <c r="D716" s="189"/>
      <c r="E716" s="189"/>
      <c r="F716" s="189"/>
      <c r="G716" s="189"/>
      <c r="H716" s="189"/>
      <c r="I716" s="189"/>
      <c r="J716" s="189"/>
      <c r="K716" s="189"/>
      <c r="L716" s="189"/>
      <c r="M716" s="189"/>
      <c r="N716" s="189"/>
      <c r="O716" s="189"/>
      <c r="P716" s="189"/>
      <c r="Q716" s="189"/>
      <c r="R716" s="189"/>
      <c r="S716" s="189"/>
      <c r="T716" s="189"/>
      <c r="U716" s="189"/>
      <c r="V716" s="189"/>
      <c r="W716" s="189"/>
      <c r="X716" s="189"/>
      <c r="Y716" s="189"/>
      <c r="Z716" s="189"/>
    </row>
    <row r="717" spans="1:26" ht="15">
      <c r="A717" s="189"/>
      <c r="B717" s="189"/>
      <c r="C717" s="189"/>
      <c r="D717" s="189"/>
      <c r="E717" s="189"/>
      <c r="F717" s="189"/>
      <c r="G717" s="189"/>
      <c r="H717" s="189"/>
      <c r="I717" s="189"/>
      <c r="J717" s="189"/>
      <c r="K717" s="189"/>
      <c r="L717" s="189"/>
      <c r="M717" s="189"/>
      <c r="N717" s="189"/>
      <c r="O717" s="189"/>
      <c r="P717" s="189"/>
      <c r="Q717" s="189"/>
      <c r="R717" s="189"/>
      <c r="S717" s="189"/>
      <c r="T717" s="189"/>
      <c r="U717" s="189"/>
      <c r="V717" s="189"/>
      <c r="W717" s="189"/>
      <c r="X717" s="189"/>
      <c r="Y717" s="189"/>
      <c r="Z717" s="189"/>
    </row>
    <row r="718" spans="1:26" ht="15">
      <c r="A718" s="189"/>
      <c r="B718" s="189"/>
      <c r="C718" s="189"/>
      <c r="D718" s="189"/>
      <c r="E718" s="189"/>
      <c r="F718" s="189"/>
      <c r="G718" s="189"/>
      <c r="H718" s="189"/>
      <c r="I718" s="189"/>
      <c r="J718" s="189"/>
      <c r="K718" s="189"/>
      <c r="L718" s="189"/>
      <c r="M718" s="189"/>
      <c r="N718" s="189"/>
      <c r="O718" s="189"/>
      <c r="P718" s="189"/>
      <c r="Q718" s="189"/>
      <c r="R718" s="189"/>
      <c r="S718" s="189"/>
      <c r="T718" s="189"/>
      <c r="U718" s="189"/>
      <c r="V718" s="189"/>
      <c r="W718" s="189"/>
      <c r="X718" s="189"/>
      <c r="Y718" s="189"/>
      <c r="Z718" s="189"/>
    </row>
    <row r="719" spans="1:26" ht="15">
      <c r="A719" s="189"/>
      <c r="B719" s="189"/>
      <c r="C719" s="189"/>
      <c r="D719" s="189"/>
      <c r="E719" s="189"/>
      <c r="F719" s="189"/>
      <c r="G719" s="189"/>
      <c r="H719" s="189"/>
      <c r="I719" s="189"/>
      <c r="J719" s="189"/>
      <c r="K719" s="189"/>
      <c r="L719" s="189"/>
      <c r="M719" s="189"/>
      <c r="N719" s="189"/>
      <c r="O719" s="189"/>
      <c r="P719" s="189"/>
      <c r="Q719" s="189"/>
      <c r="R719" s="189"/>
      <c r="S719" s="189"/>
      <c r="T719" s="189"/>
      <c r="U719" s="189"/>
      <c r="V719" s="189"/>
      <c r="W719" s="189"/>
      <c r="X719" s="189"/>
      <c r="Y719" s="189"/>
      <c r="Z719" s="189"/>
    </row>
    <row r="720" spans="1:26" ht="15">
      <c r="A720" s="189"/>
      <c r="B720" s="189"/>
      <c r="C720" s="189"/>
      <c r="D720" s="189"/>
      <c r="E720" s="189"/>
      <c r="F720" s="189"/>
      <c r="G720" s="189"/>
      <c r="H720" s="189"/>
      <c r="I720" s="189"/>
      <c r="J720" s="189"/>
      <c r="K720" s="189"/>
      <c r="L720" s="189"/>
      <c r="M720" s="189"/>
      <c r="N720" s="189"/>
      <c r="O720" s="189"/>
      <c r="P720" s="189"/>
      <c r="Q720" s="189"/>
      <c r="R720" s="189"/>
      <c r="S720" s="189"/>
      <c r="T720" s="189"/>
      <c r="U720" s="189"/>
      <c r="V720" s="189"/>
      <c r="W720" s="189"/>
      <c r="X720" s="189"/>
      <c r="Y720" s="189"/>
      <c r="Z720" s="189"/>
    </row>
    <row r="721" spans="1:26" ht="15">
      <c r="A721" s="189"/>
      <c r="B721" s="189"/>
      <c r="C721" s="189"/>
      <c r="D721" s="189"/>
      <c r="E721" s="189"/>
      <c r="F721" s="189"/>
      <c r="G721" s="189"/>
      <c r="H721" s="189"/>
      <c r="I721" s="189"/>
      <c r="J721" s="189"/>
      <c r="K721" s="189"/>
      <c r="L721" s="189"/>
      <c r="M721" s="189"/>
      <c r="N721" s="189"/>
      <c r="O721" s="189"/>
      <c r="P721" s="189"/>
      <c r="Q721" s="189"/>
      <c r="R721" s="189"/>
      <c r="S721" s="189"/>
      <c r="T721" s="189"/>
      <c r="U721" s="189"/>
      <c r="V721" s="189"/>
      <c r="W721" s="189"/>
      <c r="X721" s="189"/>
      <c r="Y721" s="189"/>
      <c r="Z721" s="189"/>
    </row>
    <row r="722" spans="1:26" ht="15">
      <c r="A722" s="189"/>
      <c r="B722" s="189"/>
      <c r="C722" s="189"/>
      <c r="D722" s="189"/>
      <c r="E722" s="189"/>
      <c r="F722" s="189"/>
      <c r="G722" s="189"/>
      <c r="H722" s="189"/>
      <c r="I722" s="189"/>
      <c r="J722" s="189"/>
      <c r="K722" s="189"/>
      <c r="L722" s="189"/>
      <c r="M722" s="189"/>
      <c r="N722" s="189"/>
      <c r="O722" s="189"/>
      <c r="P722" s="189"/>
      <c r="Q722" s="189"/>
      <c r="R722" s="189"/>
      <c r="S722" s="189"/>
      <c r="T722" s="189"/>
      <c r="U722" s="189"/>
      <c r="V722" s="189"/>
      <c r="W722" s="189"/>
      <c r="X722" s="189"/>
      <c r="Y722" s="189"/>
      <c r="Z722" s="189"/>
    </row>
    <row r="723" spans="1:26" ht="15">
      <c r="A723" s="189"/>
      <c r="B723" s="189"/>
      <c r="C723" s="189"/>
      <c r="D723" s="189"/>
      <c r="E723" s="189"/>
      <c r="F723" s="189"/>
      <c r="G723" s="189"/>
      <c r="H723" s="189"/>
      <c r="I723" s="189"/>
      <c r="J723" s="189"/>
      <c r="K723" s="189"/>
      <c r="L723" s="189"/>
      <c r="M723" s="189"/>
      <c r="N723" s="189"/>
      <c r="O723" s="189"/>
      <c r="P723" s="189"/>
      <c r="Q723" s="189"/>
      <c r="R723" s="189"/>
      <c r="S723" s="189"/>
      <c r="T723" s="189"/>
      <c r="U723" s="189"/>
      <c r="V723" s="189"/>
      <c r="W723" s="189"/>
      <c r="X723" s="189"/>
      <c r="Y723" s="189"/>
      <c r="Z723" s="189"/>
    </row>
    <row r="724" spans="1:26" ht="15">
      <c r="A724" s="189"/>
      <c r="B724" s="189"/>
      <c r="C724" s="189"/>
      <c r="D724" s="189"/>
      <c r="E724" s="189"/>
      <c r="F724" s="189"/>
      <c r="G724" s="189"/>
      <c r="H724" s="189"/>
      <c r="I724" s="189"/>
      <c r="J724" s="189"/>
      <c r="K724" s="189"/>
      <c r="L724" s="189"/>
      <c r="M724" s="189"/>
      <c r="N724" s="189"/>
      <c r="O724" s="189"/>
      <c r="P724" s="189"/>
      <c r="Q724" s="189"/>
      <c r="R724" s="189"/>
      <c r="S724" s="189"/>
      <c r="T724" s="189"/>
      <c r="U724" s="189"/>
      <c r="V724" s="189"/>
      <c r="W724" s="189"/>
      <c r="X724" s="189"/>
      <c r="Y724" s="189"/>
      <c r="Z724" s="189"/>
    </row>
    <row r="725" spans="1:26" ht="15">
      <c r="A725" s="189"/>
      <c r="B725" s="189"/>
      <c r="C725" s="189"/>
      <c r="D725" s="189"/>
      <c r="E725" s="189"/>
      <c r="F725" s="189"/>
      <c r="G725" s="189"/>
      <c r="H725" s="189"/>
      <c r="I725" s="189"/>
      <c r="J725" s="189"/>
      <c r="K725" s="189"/>
      <c r="L725" s="189"/>
      <c r="M725" s="189"/>
      <c r="N725" s="189"/>
      <c r="O725" s="189"/>
      <c r="P725" s="189"/>
      <c r="Q725" s="189"/>
      <c r="R725" s="189"/>
      <c r="S725" s="189"/>
      <c r="T725" s="189"/>
      <c r="U725" s="189"/>
      <c r="V725" s="189"/>
      <c r="W725" s="189"/>
      <c r="X725" s="189"/>
      <c r="Y725" s="189"/>
      <c r="Z725" s="189"/>
    </row>
    <row r="726" spans="1:26" ht="15">
      <c r="A726" s="189"/>
      <c r="B726" s="189"/>
      <c r="C726" s="189"/>
      <c r="D726" s="189"/>
      <c r="E726" s="189"/>
      <c r="F726" s="189"/>
      <c r="G726" s="189"/>
      <c r="H726" s="189"/>
      <c r="I726" s="189"/>
      <c r="J726" s="189"/>
      <c r="K726" s="189"/>
      <c r="L726" s="189"/>
      <c r="M726" s="189"/>
      <c r="N726" s="189"/>
      <c r="O726" s="189"/>
      <c r="P726" s="189"/>
      <c r="Q726" s="189"/>
      <c r="R726" s="189"/>
      <c r="S726" s="189"/>
      <c r="T726" s="189"/>
      <c r="U726" s="189"/>
      <c r="V726" s="189"/>
      <c r="W726" s="189"/>
      <c r="X726" s="189"/>
      <c r="Y726" s="189"/>
      <c r="Z726" s="189"/>
    </row>
    <row r="727" spans="1:26" ht="15">
      <c r="A727" s="189"/>
      <c r="B727" s="189"/>
      <c r="C727" s="189"/>
      <c r="D727" s="189"/>
      <c r="E727" s="189"/>
      <c r="F727" s="189"/>
      <c r="G727" s="189"/>
      <c r="H727" s="189"/>
      <c r="I727" s="189"/>
      <c r="J727" s="189"/>
      <c r="K727" s="189"/>
      <c r="L727" s="189"/>
      <c r="M727" s="189"/>
      <c r="N727" s="189"/>
      <c r="O727" s="189"/>
      <c r="P727" s="189"/>
      <c r="Q727" s="189"/>
      <c r="R727" s="189"/>
      <c r="S727" s="189"/>
      <c r="T727" s="189"/>
      <c r="U727" s="189"/>
      <c r="V727" s="189"/>
      <c r="W727" s="189"/>
      <c r="X727" s="189"/>
      <c r="Y727" s="189"/>
      <c r="Z727" s="189"/>
    </row>
    <row r="728" spans="1:26" ht="15">
      <c r="A728" s="189"/>
      <c r="B728" s="189"/>
      <c r="C728" s="189"/>
      <c r="D728" s="189"/>
      <c r="E728" s="189"/>
      <c r="F728" s="189"/>
      <c r="G728" s="189"/>
      <c r="H728" s="189"/>
      <c r="I728" s="189"/>
      <c r="J728" s="189"/>
      <c r="K728" s="189"/>
      <c r="L728" s="189"/>
      <c r="M728" s="189"/>
      <c r="N728" s="189"/>
      <c r="O728" s="189"/>
      <c r="P728" s="189"/>
      <c r="Q728" s="189"/>
      <c r="R728" s="189"/>
      <c r="S728" s="189"/>
      <c r="T728" s="189"/>
      <c r="U728" s="189"/>
      <c r="V728" s="189"/>
      <c r="W728" s="189"/>
      <c r="X728" s="189"/>
      <c r="Y728" s="189"/>
      <c r="Z728" s="189"/>
    </row>
    <row r="729" spans="1:26" ht="15">
      <c r="A729" s="189"/>
      <c r="B729" s="189"/>
      <c r="C729" s="189"/>
      <c r="D729" s="189"/>
      <c r="E729" s="189"/>
      <c r="F729" s="189"/>
      <c r="G729" s="189"/>
      <c r="H729" s="189"/>
      <c r="I729" s="189"/>
      <c r="J729" s="189"/>
      <c r="K729" s="189"/>
      <c r="L729" s="189"/>
      <c r="M729" s="189"/>
      <c r="N729" s="189"/>
      <c r="O729" s="189"/>
      <c r="P729" s="189"/>
      <c r="Q729" s="189"/>
      <c r="R729" s="189"/>
      <c r="S729" s="189"/>
      <c r="T729" s="189"/>
      <c r="U729" s="189"/>
      <c r="V729" s="189"/>
      <c r="W729" s="189"/>
      <c r="X729" s="189"/>
      <c r="Y729" s="189"/>
      <c r="Z729" s="189"/>
    </row>
    <row r="730" spans="1:26" ht="15">
      <c r="A730" s="189"/>
      <c r="B730" s="189"/>
      <c r="C730" s="189"/>
      <c r="D730" s="189"/>
      <c r="E730" s="189"/>
      <c r="F730" s="189"/>
      <c r="G730" s="189"/>
      <c r="H730" s="189"/>
      <c r="I730" s="189"/>
      <c r="J730" s="189"/>
      <c r="K730" s="189"/>
      <c r="L730" s="189"/>
      <c r="M730" s="189"/>
      <c r="N730" s="189"/>
      <c r="O730" s="189"/>
      <c r="P730" s="189"/>
      <c r="Q730" s="189"/>
      <c r="R730" s="189"/>
      <c r="S730" s="189"/>
      <c r="T730" s="189"/>
      <c r="U730" s="189"/>
      <c r="V730" s="189"/>
      <c r="W730" s="189"/>
      <c r="X730" s="189"/>
      <c r="Y730" s="189"/>
      <c r="Z730" s="189"/>
    </row>
    <row r="731" spans="1:26" ht="15">
      <c r="A731" s="189"/>
      <c r="B731" s="189"/>
      <c r="C731" s="189"/>
      <c r="D731" s="189"/>
      <c r="E731" s="189"/>
      <c r="F731" s="189"/>
      <c r="G731" s="189"/>
      <c r="H731" s="189"/>
      <c r="I731" s="189"/>
      <c r="J731" s="189"/>
      <c r="K731" s="189"/>
      <c r="L731" s="189"/>
      <c r="M731" s="189"/>
      <c r="N731" s="189"/>
      <c r="O731" s="189"/>
      <c r="P731" s="189"/>
      <c r="Q731" s="189"/>
      <c r="R731" s="189"/>
      <c r="S731" s="189"/>
      <c r="T731" s="189"/>
      <c r="U731" s="189"/>
      <c r="V731" s="189"/>
      <c r="W731" s="189"/>
      <c r="X731" s="189"/>
      <c r="Y731" s="189"/>
      <c r="Z731" s="189"/>
    </row>
    <row r="732" spans="1:26" ht="15">
      <c r="A732" s="189"/>
      <c r="B732" s="189"/>
      <c r="C732" s="189"/>
      <c r="D732" s="189"/>
      <c r="E732" s="189"/>
      <c r="F732" s="189"/>
      <c r="G732" s="189"/>
      <c r="H732" s="189"/>
      <c r="I732" s="189"/>
      <c r="J732" s="189"/>
      <c r="K732" s="189"/>
      <c r="L732" s="189"/>
      <c r="M732" s="189"/>
      <c r="N732" s="189"/>
      <c r="O732" s="189"/>
      <c r="P732" s="189"/>
      <c r="Q732" s="189"/>
      <c r="R732" s="189"/>
      <c r="S732" s="189"/>
      <c r="T732" s="189"/>
      <c r="U732" s="189"/>
      <c r="V732" s="189"/>
      <c r="W732" s="189"/>
      <c r="X732" s="189"/>
      <c r="Y732" s="189"/>
      <c r="Z732" s="189"/>
    </row>
    <row r="733" spans="1:26" ht="15">
      <c r="A733" s="189"/>
      <c r="B733" s="189"/>
      <c r="C733" s="189"/>
      <c r="D733" s="189"/>
      <c r="E733" s="189"/>
      <c r="F733" s="189"/>
      <c r="G733" s="189"/>
      <c r="H733" s="189"/>
      <c r="I733" s="189"/>
      <c r="J733" s="189"/>
      <c r="K733" s="189"/>
      <c r="L733" s="189"/>
      <c r="M733" s="189"/>
      <c r="N733" s="189"/>
      <c r="O733" s="189"/>
      <c r="P733" s="189"/>
      <c r="Q733" s="189"/>
      <c r="R733" s="189"/>
      <c r="S733" s="189"/>
      <c r="T733" s="189"/>
      <c r="U733" s="189"/>
      <c r="V733" s="189"/>
      <c r="W733" s="189"/>
      <c r="X733" s="189"/>
      <c r="Y733" s="189"/>
      <c r="Z733" s="189"/>
    </row>
    <row r="734" spans="1:26" ht="15">
      <c r="A734" s="189"/>
      <c r="B734" s="189"/>
      <c r="C734" s="189"/>
      <c r="D734" s="189"/>
      <c r="E734" s="189"/>
      <c r="F734" s="189"/>
      <c r="G734" s="189"/>
      <c r="H734" s="189"/>
      <c r="I734" s="189"/>
      <c r="J734" s="189"/>
      <c r="K734" s="189"/>
      <c r="L734" s="189"/>
      <c r="M734" s="189"/>
      <c r="N734" s="189"/>
      <c r="O734" s="189"/>
      <c r="P734" s="189"/>
      <c r="Q734" s="189"/>
      <c r="R734" s="189"/>
      <c r="S734" s="189"/>
      <c r="T734" s="189"/>
      <c r="U734" s="189"/>
      <c r="V734" s="189"/>
      <c r="W734" s="189"/>
      <c r="X734" s="189"/>
      <c r="Y734" s="189"/>
      <c r="Z734" s="189"/>
    </row>
    <row r="735" spans="1:26" ht="15">
      <c r="A735" s="189"/>
      <c r="B735" s="189"/>
      <c r="C735" s="189"/>
      <c r="D735" s="189"/>
      <c r="E735" s="189"/>
      <c r="F735" s="189"/>
      <c r="G735" s="189"/>
      <c r="H735" s="189"/>
      <c r="I735" s="189"/>
      <c r="J735" s="189"/>
      <c r="K735" s="189"/>
      <c r="L735" s="189"/>
      <c r="M735" s="189"/>
      <c r="N735" s="189"/>
      <c r="O735" s="189"/>
      <c r="P735" s="189"/>
      <c r="Q735" s="189"/>
      <c r="R735" s="189"/>
      <c r="S735" s="189"/>
      <c r="T735" s="189"/>
      <c r="U735" s="189"/>
      <c r="V735" s="189"/>
      <c r="W735" s="189"/>
      <c r="X735" s="189"/>
      <c r="Y735" s="189"/>
      <c r="Z735" s="189"/>
    </row>
    <row r="736" spans="1:26" ht="15">
      <c r="A736" s="189"/>
      <c r="B736" s="189"/>
      <c r="C736" s="189"/>
      <c r="D736" s="189"/>
      <c r="E736" s="189"/>
      <c r="F736" s="189"/>
      <c r="G736" s="189"/>
      <c r="H736" s="189"/>
      <c r="I736" s="189"/>
      <c r="J736" s="189"/>
      <c r="K736" s="189"/>
      <c r="L736" s="189"/>
      <c r="M736" s="189"/>
      <c r="N736" s="189"/>
      <c r="O736" s="189"/>
      <c r="P736" s="189"/>
      <c r="Q736" s="189"/>
      <c r="R736" s="189"/>
      <c r="S736" s="189"/>
      <c r="T736" s="189"/>
      <c r="U736" s="189"/>
      <c r="V736" s="189"/>
      <c r="W736" s="189"/>
      <c r="X736" s="189"/>
      <c r="Y736" s="189"/>
      <c r="Z736" s="189"/>
    </row>
    <row r="737" spans="1:26" ht="15">
      <c r="A737" s="189"/>
      <c r="B737" s="189"/>
      <c r="C737" s="189"/>
      <c r="D737" s="189"/>
      <c r="E737" s="189"/>
      <c r="F737" s="189"/>
      <c r="G737" s="189"/>
      <c r="H737" s="189"/>
      <c r="I737" s="189"/>
      <c r="J737" s="189"/>
      <c r="K737" s="189"/>
      <c r="L737" s="189"/>
      <c r="M737" s="189"/>
      <c r="N737" s="189"/>
      <c r="O737" s="189"/>
      <c r="P737" s="189"/>
      <c r="Q737" s="189"/>
      <c r="R737" s="189"/>
      <c r="S737" s="189"/>
      <c r="T737" s="189"/>
      <c r="U737" s="189"/>
      <c r="V737" s="189"/>
      <c r="W737" s="189"/>
      <c r="X737" s="189"/>
      <c r="Y737" s="189"/>
      <c r="Z737" s="189"/>
    </row>
    <row r="738" spans="1:26" ht="15">
      <c r="A738" s="189"/>
      <c r="B738" s="189"/>
      <c r="C738" s="189"/>
      <c r="D738" s="189"/>
      <c r="E738" s="189"/>
      <c r="F738" s="189"/>
      <c r="G738" s="189"/>
      <c r="H738" s="189"/>
      <c r="I738" s="189"/>
      <c r="J738" s="189"/>
      <c r="K738" s="189"/>
      <c r="L738" s="189"/>
      <c r="M738" s="189"/>
      <c r="N738" s="189"/>
      <c r="O738" s="189"/>
      <c r="P738" s="189"/>
      <c r="Q738" s="189"/>
      <c r="R738" s="189"/>
      <c r="S738" s="189"/>
      <c r="T738" s="189"/>
      <c r="U738" s="189"/>
      <c r="V738" s="189"/>
      <c r="W738" s="189"/>
      <c r="X738" s="189"/>
      <c r="Y738" s="189"/>
      <c r="Z738" s="189"/>
    </row>
    <row r="739" spans="1:26" ht="15">
      <c r="A739" s="189"/>
      <c r="B739" s="189"/>
      <c r="C739" s="189"/>
      <c r="D739" s="189"/>
      <c r="E739" s="189"/>
      <c r="F739" s="189"/>
      <c r="G739" s="189"/>
      <c r="H739" s="189"/>
      <c r="I739" s="189"/>
      <c r="J739" s="189"/>
      <c r="K739" s="189"/>
      <c r="L739" s="189"/>
      <c r="M739" s="189"/>
      <c r="N739" s="189"/>
      <c r="O739" s="189"/>
      <c r="P739" s="189"/>
      <c r="Q739" s="189"/>
      <c r="R739" s="189"/>
      <c r="S739" s="189"/>
      <c r="T739" s="189"/>
      <c r="U739" s="189"/>
      <c r="V739" s="189"/>
      <c r="W739" s="189"/>
      <c r="X739" s="189"/>
      <c r="Y739" s="189"/>
      <c r="Z739" s="189"/>
    </row>
    <row r="740" spans="1:26" ht="15">
      <c r="A740" s="189"/>
      <c r="B740" s="189"/>
      <c r="C740" s="189"/>
      <c r="D740" s="189"/>
      <c r="E740" s="189"/>
      <c r="F740" s="189"/>
      <c r="G740" s="189"/>
      <c r="H740" s="189"/>
      <c r="I740" s="189"/>
      <c r="J740" s="189"/>
      <c r="K740" s="189"/>
      <c r="L740" s="189"/>
      <c r="M740" s="189"/>
      <c r="N740" s="189"/>
      <c r="O740" s="189"/>
      <c r="P740" s="189"/>
      <c r="Q740" s="189"/>
      <c r="R740" s="189"/>
      <c r="S740" s="189"/>
      <c r="T740" s="189"/>
      <c r="U740" s="189"/>
      <c r="V740" s="189"/>
      <c r="W740" s="189"/>
      <c r="X740" s="189"/>
      <c r="Y740" s="189"/>
      <c r="Z740" s="189"/>
    </row>
    <row r="741" spans="1:26" ht="15">
      <c r="A741" s="189"/>
      <c r="B741" s="189"/>
      <c r="C741" s="189"/>
      <c r="D741" s="189"/>
      <c r="E741" s="189"/>
      <c r="F741" s="189"/>
      <c r="G741" s="189"/>
      <c r="H741" s="189"/>
      <c r="I741" s="189"/>
      <c r="J741" s="189"/>
      <c r="K741" s="189"/>
      <c r="L741" s="189"/>
      <c r="M741" s="189"/>
      <c r="N741" s="189"/>
      <c r="O741" s="189"/>
      <c r="P741" s="189"/>
      <c r="Q741" s="189"/>
      <c r="R741" s="189"/>
      <c r="S741" s="189"/>
      <c r="T741" s="189"/>
      <c r="U741" s="189"/>
      <c r="V741" s="189"/>
      <c r="W741" s="189"/>
      <c r="X741" s="189"/>
      <c r="Y741" s="189"/>
      <c r="Z741" s="189"/>
    </row>
    <row r="742" spans="1:26" ht="15">
      <c r="A742" s="189"/>
      <c r="B742" s="189"/>
      <c r="C742" s="189"/>
      <c r="D742" s="189"/>
      <c r="E742" s="189"/>
      <c r="F742" s="189"/>
      <c r="G742" s="189"/>
      <c r="H742" s="189"/>
      <c r="I742" s="189"/>
      <c r="J742" s="189"/>
      <c r="K742" s="189"/>
      <c r="L742" s="189"/>
      <c r="M742" s="189"/>
      <c r="N742" s="189"/>
      <c r="O742" s="189"/>
      <c r="P742" s="189"/>
      <c r="Q742" s="189"/>
      <c r="R742" s="189"/>
      <c r="S742" s="189"/>
      <c r="T742" s="189"/>
      <c r="U742" s="189"/>
      <c r="V742" s="189"/>
      <c r="W742" s="189"/>
      <c r="X742" s="189"/>
      <c r="Y742" s="189"/>
      <c r="Z742" s="189"/>
    </row>
    <row r="743" spans="1:26" ht="15">
      <c r="A743" s="189"/>
      <c r="B743" s="189"/>
      <c r="C743" s="189"/>
      <c r="D743" s="189"/>
      <c r="E743" s="189"/>
      <c r="F743" s="189"/>
      <c r="G743" s="189"/>
      <c r="H743" s="189"/>
      <c r="I743" s="189"/>
      <c r="J743" s="189"/>
      <c r="K743" s="189"/>
      <c r="L743" s="189"/>
      <c r="M743" s="189"/>
      <c r="N743" s="189"/>
      <c r="O743" s="189"/>
      <c r="P743" s="189"/>
      <c r="Q743" s="189"/>
      <c r="R743" s="189"/>
      <c r="S743" s="189"/>
      <c r="T743" s="189"/>
      <c r="U743" s="189"/>
      <c r="V743" s="189"/>
      <c r="W743" s="189"/>
      <c r="X743" s="189"/>
      <c r="Y743" s="189"/>
      <c r="Z743" s="189"/>
    </row>
    <row r="744" spans="1:26" ht="15">
      <c r="A744" s="189"/>
      <c r="B744" s="189"/>
      <c r="C744" s="189"/>
      <c r="D744" s="189"/>
      <c r="E744" s="189"/>
      <c r="F744" s="189"/>
      <c r="G744" s="189"/>
      <c r="H744" s="189"/>
      <c r="I744" s="189"/>
      <c r="J744" s="189"/>
      <c r="K744" s="189"/>
      <c r="L744" s="189"/>
      <c r="M744" s="189"/>
      <c r="N744" s="189"/>
      <c r="O744" s="189"/>
      <c r="P744" s="189"/>
      <c r="Q744" s="189"/>
      <c r="R744" s="189"/>
      <c r="S744" s="189"/>
      <c r="T744" s="189"/>
      <c r="U744" s="189"/>
      <c r="V744" s="189"/>
      <c r="W744" s="189"/>
      <c r="X744" s="189"/>
      <c r="Y744" s="189"/>
      <c r="Z744" s="189"/>
    </row>
    <row r="745" spans="1:26" ht="15">
      <c r="A745" s="189"/>
      <c r="B745" s="189"/>
      <c r="C745" s="189"/>
      <c r="D745" s="189"/>
      <c r="E745" s="189"/>
      <c r="F745" s="189"/>
      <c r="G745" s="189"/>
      <c r="H745" s="189"/>
      <c r="I745" s="189"/>
      <c r="J745" s="189"/>
      <c r="K745" s="189"/>
      <c r="L745" s="189"/>
      <c r="M745" s="189"/>
      <c r="N745" s="189"/>
      <c r="O745" s="189"/>
      <c r="P745" s="189"/>
      <c r="Q745" s="189"/>
      <c r="R745" s="189"/>
      <c r="S745" s="189"/>
      <c r="T745" s="189"/>
      <c r="U745" s="189"/>
      <c r="V745" s="189"/>
      <c r="W745" s="189"/>
      <c r="X745" s="189"/>
      <c r="Y745" s="189"/>
      <c r="Z745" s="189"/>
    </row>
    <row r="746" spans="1:26" ht="15">
      <c r="A746" s="189"/>
      <c r="B746" s="189"/>
      <c r="C746" s="189"/>
      <c r="D746" s="189"/>
      <c r="E746" s="189"/>
      <c r="F746" s="189"/>
      <c r="G746" s="189"/>
      <c r="H746" s="189"/>
      <c r="I746" s="189"/>
      <c r="J746" s="189"/>
      <c r="K746" s="189"/>
      <c r="L746" s="189"/>
      <c r="M746" s="189"/>
      <c r="N746" s="189"/>
      <c r="O746" s="189"/>
      <c r="P746" s="189"/>
      <c r="Q746" s="189"/>
      <c r="R746" s="189"/>
      <c r="S746" s="189"/>
      <c r="T746" s="189"/>
      <c r="U746" s="189"/>
      <c r="V746" s="189"/>
      <c r="W746" s="189"/>
      <c r="X746" s="189"/>
      <c r="Y746" s="189"/>
      <c r="Z746" s="189"/>
    </row>
    <row r="747" spans="1:26" ht="15">
      <c r="A747" s="189"/>
      <c r="B747" s="189"/>
      <c r="C747" s="189"/>
      <c r="D747" s="189"/>
      <c r="E747" s="189"/>
      <c r="F747" s="189"/>
      <c r="G747" s="189"/>
      <c r="H747" s="189"/>
      <c r="I747" s="189"/>
      <c r="J747" s="189"/>
      <c r="K747" s="189"/>
      <c r="L747" s="189"/>
      <c r="M747" s="189"/>
      <c r="N747" s="189"/>
      <c r="O747" s="189"/>
      <c r="P747" s="189"/>
      <c r="Q747" s="189"/>
      <c r="R747" s="189"/>
      <c r="S747" s="189"/>
      <c r="T747" s="189"/>
      <c r="U747" s="189"/>
      <c r="V747" s="189"/>
      <c r="W747" s="189"/>
      <c r="X747" s="189"/>
      <c r="Y747" s="189"/>
      <c r="Z747" s="189"/>
    </row>
    <row r="748" spans="1:26" ht="15">
      <c r="A748" s="189"/>
      <c r="B748" s="189"/>
      <c r="C748" s="189"/>
      <c r="D748" s="189"/>
      <c r="E748" s="189"/>
      <c r="F748" s="189"/>
      <c r="G748" s="189"/>
      <c r="H748" s="189"/>
      <c r="I748" s="189"/>
      <c r="J748" s="189"/>
      <c r="K748" s="189"/>
      <c r="L748" s="189"/>
      <c r="M748" s="189"/>
      <c r="N748" s="189"/>
      <c r="O748" s="189"/>
      <c r="P748" s="189"/>
      <c r="Q748" s="189"/>
      <c r="R748" s="189"/>
      <c r="S748" s="189"/>
      <c r="T748" s="189"/>
      <c r="U748" s="189"/>
      <c r="V748" s="189"/>
      <c r="W748" s="189"/>
      <c r="X748" s="189"/>
      <c r="Y748" s="189"/>
      <c r="Z748" s="189"/>
    </row>
    <row r="749" spans="1:26" ht="15">
      <c r="A749" s="189"/>
      <c r="B749" s="189"/>
      <c r="C749" s="189"/>
      <c r="D749" s="189"/>
      <c r="E749" s="189"/>
      <c r="F749" s="189"/>
      <c r="G749" s="189"/>
      <c r="H749" s="189"/>
      <c r="I749" s="189"/>
      <c r="J749" s="189"/>
      <c r="K749" s="189"/>
      <c r="L749" s="189"/>
      <c r="M749" s="189"/>
      <c r="N749" s="189"/>
      <c r="O749" s="189"/>
      <c r="P749" s="189"/>
      <c r="Q749" s="189"/>
      <c r="R749" s="189"/>
      <c r="S749" s="189"/>
      <c r="T749" s="189"/>
      <c r="U749" s="189"/>
      <c r="V749" s="189"/>
      <c r="W749" s="189"/>
      <c r="X749" s="189"/>
      <c r="Y749" s="189"/>
      <c r="Z749" s="189"/>
    </row>
    <row r="750" spans="1:26" ht="15">
      <c r="A750" s="189"/>
      <c r="B750" s="189"/>
      <c r="C750" s="189"/>
      <c r="D750" s="189"/>
      <c r="E750" s="189"/>
      <c r="F750" s="189"/>
      <c r="G750" s="189"/>
      <c r="H750" s="189"/>
      <c r="I750" s="189"/>
      <c r="J750" s="189"/>
      <c r="K750" s="189"/>
      <c r="L750" s="189"/>
      <c r="M750" s="189"/>
      <c r="N750" s="189"/>
      <c r="O750" s="189"/>
      <c r="P750" s="189"/>
      <c r="Q750" s="189"/>
      <c r="R750" s="189"/>
      <c r="S750" s="189"/>
      <c r="T750" s="189"/>
      <c r="U750" s="189"/>
      <c r="V750" s="189"/>
      <c r="W750" s="189"/>
      <c r="X750" s="189"/>
      <c r="Y750" s="189"/>
      <c r="Z750" s="189"/>
    </row>
    <row r="751" spans="1:26" ht="15">
      <c r="A751" s="189"/>
      <c r="B751" s="189"/>
      <c r="C751" s="189"/>
      <c r="D751" s="189"/>
      <c r="E751" s="189"/>
      <c r="F751" s="189"/>
      <c r="G751" s="189"/>
      <c r="H751" s="189"/>
      <c r="I751" s="189"/>
      <c r="J751" s="189"/>
      <c r="K751" s="189"/>
      <c r="L751" s="189"/>
      <c r="M751" s="189"/>
      <c r="N751" s="189"/>
      <c r="O751" s="189"/>
      <c r="P751" s="189"/>
      <c r="Q751" s="189"/>
      <c r="R751" s="189"/>
      <c r="S751" s="189"/>
      <c r="T751" s="189"/>
      <c r="U751" s="189"/>
      <c r="V751" s="189"/>
      <c r="W751" s="189"/>
      <c r="X751" s="189"/>
      <c r="Y751" s="189"/>
      <c r="Z751" s="189"/>
    </row>
    <row r="752" spans="1:26" ht="15">
      <c r="A752" s="189"/>
      <c r="B752" s="189"/>
      <c r="C752" s="189"/>
      <c r="D752" s="189"/>
      <c r="E752" s="189"/>
      <c r="F752" s="189"/>
      <c r="G752" s="189"/>
      <c r="H752" s="189"/>
      <c r="I752" s="189"/>
      <c r="J752" s="189"/>
      <c r="K752" s="189"/>
      <c r="L752" s="189"/>
      <c r="M752" s="189"/>
      <c r="N752" s="189"/>
      <c r="O752" s="189"/>
      <c r="P752" s="189"/>
      <c r="Q752" s="189"/>
      <c r="R752" s="189"/>
      <c r="S752" s="189"/>
      <c r="T752" s="189"/>
      <c r="U752" s="189"/>
      <c r="V752" s="189"/>
      <c r="W752" s="189"/>
      <c r="X752" s="189"/>
      <c r="Y752" s="189"/>
      <c r="Z752" s="189"/>
    </row>
    <row r="753" spans="1:26" ht="15">
      <c r="A753" s="189"/>
      <c r="B753" s="189"/>
      <c r="C753" s="189"/>
      <c r="D753" s="189"/>
      <c r="E753" s="189"/>
      <c r="F753" s="189"/>
      <c r="G753" s="189"/>
      <c r="H753" s="189"/>
      <c r="I753" s="189"/>
      <c r="J753" s="189"/>
      <c r="K753" s="189"/>
      <c r="L753" s="189"/>
      <c r="M753" s="189"/>
      <c r="N753" s="189"/>
      <c r="O753" s="189"/>
      <c r="P753" s="189"/>
      <c r="Q753" s="189"/>
      <c r="R753" s="189"/>
      <c r="S753" s="189"/>
      <c r="T753" s="189"/>
      <c r="U753" s="189"/>
      <c r="V753" s="189"/>
      <c r="W753" s="189"/>
      <c r="X753" s="189"/>
      <c r="Y753" s="189"/>
      <c r="Z753" s="189"/>
    </row>
    <row r="754" spans="1:26" ht="15">
      <c r="A754" s="189"/>
      <c r="B754" s="189"/>
      <c r="C754" s="189"/>
      <c r="D754" s="189"/>
      <c r="E754" s="189"/>
      <c r="F754" s="189"/>
      <c r="G754" s="189"/>
      <c r="H754" s="189"/>
      <c r="I754" s="189"/>
      <c r="J754" s="189"/>
      <c r="K754" s="189"/>
      <c r="L754" s="189"/>
      <c r="M754" s="189"/>
      <c r="N754" s="189"/>
      <c r="O754" s="189"/>
      <c r="P754" s="189"/>
      <c r="Q754" s="189"/>
      <c r="R754" s="189"/>
      <c r="S754" s="189"/>
      <c r="T754" s="189"/>
      <c r="U754" s="189"/>
      <c r="V754" s="189"/>
      <c r="W754" s="189"/>
      <c r="X754" s="189"/>
      <c r="Y754" s="189"/>
      <c r="Z754" s="189"/>
    </row>
    <row r="755" spans="1:26" ht="15">
      <c r="A755" s="189"/>
      <c r="B755" s="189"/>
      <c r="C755" s="189"/>
      <c r="D755" s="189"/>
      <c r="E755" s="189"/>
      <c r="F755" s="189"/>
      <c r="G755" s="189"/>
      <c r="H755" s="189"/>
      <c r="I755" s="189"/>
      <c r="J755" s="189"/>
      <c r="K755" s="189"/>
      <c r="L755" s="189"/>
      <c r="M755" s="189"/>
      <c r="N755" s="189"/>
      <c r="O755" s="189"/>
      <c r="P755" s="189"/>
      <c r="Q755" s="189"/>
      <c r="R755" s="189"/>
      <c r="S755" s="189"/>
      <c r="T755" s="189"/>
      <c r="U755" s="189"/>
      <c r="V755" s="189"/>
      <c r="W755" s="189"/>
      <c r="X755" s="189"/>
      <c r="Y755" s="189"/>
      <c r="Z755" s="189"/>
    </row>
    <row r="756" spans="1:26" ht="15">
      <c r="A756" s="189"/>
      <c r="B756" s="189"/>
      <c r="C756" s="189"/>
      <c r="D756" s="189"/>
      <c r="E756" s="189"/>
      <c r="F756" s="189"/>
      <c r="G756" s="189"/>
      <c r="H756" s="189"/>
      <c r="I756" s="189"/>
      <c r="J756" s="189"/>
      <c r="K756" s="189"/>
      <c r="L756" s="189"/>
      <c r="M756" s="189"/>
      <c r="N756" s="189"/>
      <c r="O756" s="189"/>
      <c r="P756" s="189"/>
      <c r="Q756" s="189"/>
      <c r="R756" s="189"/>
      <c r="S756" s="189"/>
      <c r="T756" s="189"/>
      <c r="U756" s="189"/>
      <c r="V756" s="189"/>
      <c r="W756" s="189"/>
      <c r="X756" s="189"/>
      <c r="Y756" s="189"/>
      <c r="Z756" s="189"/>
    </row>
    <row r="757" spans="1:26" ht="15">
      <c r="A757" s="189"/>
      <c r="B757" s="189"/>
      <c r="C757" s="189"/>
      <c r="D757" s="189"/>
      <c r="E757" s="189"/>
      <c r="F757" s="189"/>
      <c r="G757" s="189"/>
      <c r="H757" s="189"/>
      <c r="I757" s="189"/>
      <c r="J757" s="189"/>
      <c r="K757" s="189"/>
      <c r="L757" s="189"/>
      <c r="M757" s="189"/>
      <c r="N757" s="189"/>
      <c r="O757" s="189"/>
      <c r="P757" s="189"/>
      <c r="Q757" s="189"/>
      <c r="R757" s="189"/>
      <c r="S757" s="189"/>
      <c r="T757" s="189"/>
      <c r="U757" s="189"/>
      <c r="V757" s="189"/>
      <c r="W757" s="189"/>
      <c r="X757" s="189"/>
      <c r="Y757" s="189"/>
      <c r="Z757" s="189"/>
    </row>
    <row r="758" spans="1:26" ht="15">
      <c r="A758" s="189"/>
      <c r="B758" s="189"/>
      <c r="C758" s="189"/>
      <c r="D758" s="189"/>
      <c r="E758" s="189"/>
      <c r="F758" s="189"/>
      <c r="G758" s="189"/>
      <c r="H758" s="189"/>
      <c r="I758" s="189"/>
      <c r="J758" s="189"/>
      <c r="K758" s="189"/>
      <c r="L758" s="189"/>
      <c r="M758" s="189"/>
      <c r="N758" s="189"/>
      <c r="O758" s="189"/>
      <c r="P758" s="189"/>
      <c r="Q758" s="189"/>
      <c r="R758" s="189"/>
      <c r="S758" s="189"/>
      <c r="T758" s="189"/>
      <c r="U758" s="189"/>
      <c r="V758" s="189"/>
      <c r="W758" s="189"/>
      <c r="X758" s="189"/>
      <c r="Y758" s="189"/>
      <c r="Z758" s="189"/>
    </row>
    <row r="759" spans="1:26" ht="15">
      <c r="A759" s="189"/>
      <c r="B759" s="189"/>
      <c r="C759" s="189"/>
      <c r="D759" s="189"/>
      <c r="E759" s="189"/>
      <c r="F759" s="189"/>
      <c r="G759" s="189"/>
      <c r="H759" s="189"/>
      <c r="I759" s="189"/>
      <c r="J759" s="189"/>
      <c r="K759" s="189"/>
      <c r="L759" s="189"/>
      <c r="M759" s="189"/>
      <c r="N759" s="189"/>
      <c r="O759" s="189"/>
      <c r="P759" s="189"/>
      <c r="Q759" s="189"/>
      <c r="R759" s="189"/>
      <c r="S759" s="189"/>
      <c r="T759" s="189"/>
      <c r="U759" s="189"/>
      <c r="V759" s="189"/>
      <c r="W759" s="189"/>
      <c r="X759" s="189"/>
      <c r="Y759" s="189"/>
      <c r="Z759" s="189"/>
    </row>
    <row r="760" spans="1:26" ht="15">
      <c r="A760" s="189"/>
      <c r="B760" s="189"/>
      <c r="C760" s="189"/>
      <c r="D760" s="189"/>
      <c r="E760" s="189"/>
      <c r="F760" s="189"/>
      <c r="G760" s="189"/>
      <c r="H760" s="189"/>
      <c r="I760" s="189"/>
      <c r="J760" s="189"/>
      <c r="K760" s="189"/>
      <c r="L760" s="189"/>
      <c r="M760" s="189"/>
      <c r="N760" s="189"/>
      <c r="O760" s="189"/>
      <c r="P760" s="189"/>
      <c r="Q760" s="189"/>
      <c r="R760" s="189"/>
      <c r="S760" s="189"/>
      <c r="T760" s="189"/>
      <c r="U760" s="189"/>
      <c r="V760" s="189"/>
      <c r="W760" s="189"/>
      <c r="X760" s="189"/>
      <c r="Y760" s="189"/>
      <c r="Z760" s="189"/>
    </row>
    <row r="761" spans="1:26" ht="15">
      <c r="A761" s="189"/>
      <c r="B761" s="189"/>
      <c r="C761" s="189"/>
      <c r="D761" s="189"/>
      <c r="E761" s="189"/>
      <c r="F761" s="189"/>
      <c r="G761" s="189"/>
      <c r="H761" s="189"/>
      <c r="I761" s="189"/>
      <c r="J761" s="189"/>
      <c r="K761" s="189"/>
      <c r="L761" s="189"/>
      <c r="M761" s="189"/>
      <c r="N761" s="189"/>
      <c r="O761" s="189"/>
      <c r="P761" s="189"/>
      <c r="Q761" s="189"/>
      <c r="R761" s="189"/>
      <c r="S761" s="189"/>
      <c r="T761" s="189"/>
      <c r="U761" s="189"/>
      <c r="V761" s="189"/>
      <c r="W761" s="189"/>
      <c r="X761" s="189"/>
      <c r="Y761" s="189"/>
      <c r="Z761" s="189"/>
    </row>
    <row r="762" spans="1:26" ht="15">
      <c r="A762" s="189"/>
      <c r="B762" s="189"/>
      <c r="C762" s="189"/>
      <c r="D762" s="189"/>
      <c r="E762" s="189"/>
      <c r="F762" s="189"/>
      <c r="G762" s="189"/>
      <c r="H762" s="189"/>
      <c r="I762" s="189"/>
      <c r="J762" s="189"/>
      <c r="K762" s="189"/>
      <c r="L762" s="189"/>
      <c r="M762" s="189"/>
      <c r="N762" s="189"/>
      <c r="O762" s="189"/>
      <c r="P762" s="189"/>
      <c r="Q762" s="189"/>
      <c r="R762" s="189"/>
      <c r="S762" s="189"/>
      <c r="T762" s="189"/>
      <c r="U762" s="189"/>
      <c r="V762" s="189"/>
      <c r="W762" s="189"/>
      <c r="X762" s="189"/>
      <c r="Y762" s="189"/>
      <c r="Z762" s="189"/>
    </row>
    <row r="763" spans="1:26" ht="15">
      <c r="A763" s="189"/>
      <c r="B763" s="189"/>
      <c r="C763" s="189"/>
      <c r="D763" s="189"/>
      <c r="E763" s="189"/>
      <c r="F763" s="189"/>
      <c r="G763" s="189"/>
      <c r="H763" s="189"/>
      <c r="I763" s="189"/>
      <c r="J763" s="189"/>
      <c r="K763" s="189"/>
      <c r="L763" s="189"/>
      <c r="M763" s="189"/>
      <c r="N763" s="189"/>
      <c r="O763" s="189"/>
      <c r="P763" s="189"/>
      <c r="Q763" s="189"/>
      <c r="R763" s="189"/>
      <c r="S763" s="189"/>
      <c r="T763" s="189"/>
      <c r="U763" s="189"/>
      <c r="V763" s="189"/>
      <c r="W763" s="189"/>
      <c r="X763" s="189"/>
      <c r="Y763" s="189"/>
      <c r="Z763" s="189"/>
    </row>
    <row r="764" spans="1:26" ht="15">
      <c r="A764" s="189"/>
      <c r="B764" s="189"/>
      <c r="C764" s="189"/>
      <c r="D764" s="189"/>
      <c r="E764" s="189"/>
      <c r="F764" s="189"/>
      <c r="G764" s="189"/>
      <c r="H764" s="189"/>
      <c r="I764" s="189"/>
      <c r="J764" s="189"/>
      <c r="K764" s="189"/>
      <c r="L764" s="189"/>
      <c r="M764" s="189"/>
      <c r="N764" s="189"/>
      <c r="O764" s="189"/>
      <c r="P764" s="189"/>
      <c r="Q764" s="189"/>
      <c r="R764" s="189"/>
      <c r="S764" s="189"/>
      <c r="T764" s="189"/>
      <c r="U764" s="189"/>
      <c r="V764" s="189"/>
      <c r="W764" s="189"/>
      <c r="X764" s="189"/>
      <c r="Y764" s="189"/>
      <c r="Z764" s="189"/>
    </row>
    <row r="765" spans="1:26" ht="15">
      <c r="A765" s="189"/>
      <c r="B765" s="189"/>
      <c r="C765" s="189"/>
      <c r="D765" s="189"/>
      <c r="E765" s="189"/>
      <c r="F765" s="189"/>
      <c r="G765" s="189"/>
      <c r="H765" s="189"/>
      <c r="I765" s="189"/>
      <c r="J765" s="189"/>
      <c r="K765" s="189"/>
      <c r="L765" s="189"/>
      <c r="M765" s="189"/>
      <c r="N765" s="189"/>
      <c r="O765" s="189"/>
      <c r="P765" s="189"/>
      <c r="Q765" s="189"/>
      <c r="R765" s="189"/>
      <c r="S765" s="189"/>
      <c r="T765" s="189"/>
      <c r="U765" s="189"/>
      <c r="V765" s="189"/>
      <c r="W765" s="189"/>
      <c r="X765" s="189"/>
      <c r="Y765" s="189"/>
      <c r="Z765" s="189"/>
    </row>
    <row r="766" spans="1:26" ht="15">
      <c r="A766" s="189"/>
      <c r="B766" s="189"/>
      <c r="C766" s="189"/>
      <c r="D766" s="189"/>
      <c r="E766" s="189"/>
      <c r="F766" s="189"/>
      <c r="G766" s="189"/>
      <c r="H766" s="189"/>
      <c r="I766" s="189"/>
      <c r="J766" s="189"/>
      <c r="K766" s="189"/>
      <c r="L766" s="189"/>
      <c r="M766" s="189"/>
      <c r="N766" s="189"/>
      <c r="O766" s="189"/>
      <c r="P766" s="189"/>
      <c r="Q766" s="189"/>
      <c r="R766" s="189"/>
      <c r="S766" s="189"/>
      <c r="T766" s="189"/>
      <c r="U766" s="189"/>
      <c r="V766" s="189"/>
      <c r="W766" s="189"/>
      <c r="X766" s="189"/>
      <c r="Y766" s="189"/>
      <c r="Z766" s="189"/>
    </row>
    <row r="767" spans="1:26" ht="15">
      <c r="A767" s="189"/>
      <c r="B767" s="189"/>
      <c r="C767" s="189"/>
      <c r="D767" s="189"/>
      <c r="E767" s="189"/>
      <c r="F767" s="189"/>
      <c r="G767" s="189"/>
      <c r="H767" s="189"/>
      <c r="I767" s="189"/>
      <c r="J767" s="189"/>
      <c r="K767" s="189"/>
      <c r="L767" s="189"/>
      <c r="M767" s="189"/>
      <c r="N767" s="189"/>
      <c r="O767" s="189"/>
      <c r="P767" s="189"/>
      <c r="Q767" s="189"/>
      <c r="R767" s="189"/>
      <c r="S767" s="189"/>
      <c r="T767" s="189"/>
      <c r="U767" s="189"/>
      <c r="V767" s="189"/>
      <c r="W767" s="189"/>
      <c r="X767" s="189"/>
      <c r="Y767" s="189"/>
      <c r="Z767" s="189"/>
    </row>
    <row r="768" spans="1:26" ht="15">
      <c r="A768" s="189"/>
      <c r="B768" s="189"/>
      <c r="C768" s="189"/>
      <c r="D768" s="189"/>
      <c r="E768" s="189"/>
      <c r="F768" s="189"/>
      <c r="G768" s="189"/>
      <c r="H768" s="189"/>
      <c r="I768" s="189"/>
      <c r="J768" s="189"/>
      <c r="K768" s="189"/>
      <c r="L768" s="189"/>
      <c r="M768" s="189"/>
      <c r="N768" s="189"/>
      <c r="O768" s="189"/>
      <c r="P768" s="189"/>
      <c r="Q768" s="189"/>
      <c r="R768" s="189"/>
      <c r="S768" s="189"/>
      <c r="T768" s="189"/>
      <c r="U768" s="189"/>
      <c r="V768" s="189"/>
      <c r="W768" s="189"/>
      <c r="X768" s="189"/>
      <c r="Y768" s="189"/>
      <c r="Z768" s="189"/>
    </row>
    <row r="769" spans="1:26" ht="15">
      <c r="A769" s="189"/>
      <c r="B769" s="189"/>
      <c r="C769" s="189"/>
      <c r="D769" s="189"/>
      <c r="E769" s="189"/>
      <c r="F769" s="189"/>
      <c r="G769" s="189"/>
      <c r="H769" s="189"/>
      <c r="I769" s="189"/>
      <c r="J769" s="189"/>
      <c r="K769" s="189"/>
      <c r="L769" s="189"/>
      <c r="M769" s="189"/>
      <c r="N769" s="189"/>
      <c r="O769" s="189"/>
      <c r="P769" s="189"/>
      <c r="Q769" s="189"/>
      <c r="R769" s="189"/>
      <c r="S769" s="189"/>
      <c r="T769" s="189"/>
      <c r="U769" s="189"/>
      <c r="V769" s="189"/>
      <c r="W769" s="189"/>
      <c r="X769" s="189"/>
      <c r="Y769" s="189"/>
      <c r="Z769" s="189"/>
    </row>
    <row r="770" spans="1:26" ht="15">
      <c r="A770" s="189"/>
      <c r="B770" s="189"/>
      <c r="C770" s="189"/>
      <c r="D770" s="189"/>
      <c r="E770" s="189"/>
      <c r="F770" s="189"/>
      <c r="G770" s="189"/>
      <c r="H770" s="189"/>
      <c r="I770" s="189"/>
      <c r="J770" s="189"/>
      <c r="K770" s="189"/>
      <c r="L770" s="189"/>
      <c r="M770" s="189"/>
      <c r="N770" s="189"/>
      <c r="O770" s="189"/>
      <c r="P770" s="189"/>
      <c r="Q770" s="189"/>
      <c r="R770" s="189"/>
      <c r="S770" s="189"/>
      <c r="T770" s="189"/>
      <c r="U770" s="189"/>
      <c r="V770" s="189"/>
      <c r="W770" s="189"/>
      <c r="X770" s="189"/>
      <c r="Y770" s="189"/>
      <c r="Z770" s="189"/>
    </row>
    <row r="771" spans="1:26" ht="15">
      <c r="A771" s="189"/>
      <c r="B771" s="189"/>
      <c r="C771" s="189"/>
      <c r="D771" s="189"/>
      <c r="E771" s="189"/>
      <c r="F771" s="189"/>
      <c r="G771" s="189"/>
      <c r="H771" s="189"/>
      <c r="I771" s="189"/>
      <c r="J771" s="189"/>
      <c r="K771" s="189"/>
      <c r="L771" s="189"/>
      <c r="M771" s="189"/>
      <c r="N771" s="189"/>
      <c r="O771" s="189"/>
      <c r="P771" s="189"/>
      <c r="Q771" s="189"/>
      <c r="R771" s="189"/>
      <c r="S771" s="189"/>
      <c r="T771" s="189"/>
      <c r="U771" s="189"/>
      <c r="V771" s="189"/>
      <c r="W771" s="189"/>
      <c r="X771" s="189"/>
      <c r="Y771" s="189"/>
      <c r="Z771" s="189"/>
    </row>
    <row r="772" spans="1:26" ht="15">
      <c r="A772" s="189"/>
      <c r="B772" s="189"/>
      <c r="C772" s="189"/>
      <c r="D772" s="189"/>
      <c r="E772" s="189"/>
      <c r="F772" s="189"/>
      <c r="G772" s="189"/>
      <c r="H772" s="189"/>
      <c r="I772" s="189"/>
      <c r="J772" s="189"/>
      <c r="K772" s="189"/>
      <c r="L772" s="189"/>
      <c r="M772" s="189"/>
      <c r="N772" s="189"/>
      <c r="O772" s="189"/>
      <c r="P772" s="189"/>
      <c r="Q772" s="189"/>
      <c r="R772" s="189"/>
      <c r="S772" s="189"/>
      <c r="T772" s="189"/>
      <c r="U772" s="189"/>
      <c r="V772" s="189"/>
      <c r="W772" s="189"/>
      <c r="X772" s="189"/>
      <c r="Y772" s="189"/>
      <c r="Z772" s="189"/>
    </row>
    <row r="773" spans="1:26" ht="15">
      <c r="A773" s="189"/>
      <c r="B773" s="189"/>
      <c r="C773" s="189"/>
      <c r="D773" s="189"/>
      <c r="E773" s="189"/>
      <c r="F773" s="189"/>
      <c r="G773" s="189"/>
      <c r="H773" s="189"/>
      <c r="I773" s="189"/>
      <c r="J773" s="189"/>
      <c r="K773" s="189"/>
      <c r="L773" s="189"/>
      <c r="M773" s="189"/>
      <c r="N773" s="189"/>
      <c r="O773" s="189"/>
      <c r="P773" s="189"/>
      <c r="Q773" s="189"/>
      <c r="R773" s="189"/>
      <c r="S773" s="189"/>
      <c r="T773" s="189"/>
      <c r="U773" s="189"/>
      <c r="V773" s="189"/>
      <c r="W773" s="189"/>
      <c r="X773" s="189"/>
      <c r="Y773" s="189"/>
      <c r="Z773" s="189"/>
    </row>
    <row r="774" spans="1:26" ht="15">
      <c r="A774" s="189"/>
      <c r="B774" s="189"/>
      <c r="C774" s="189"/>
      <c r="D774" s="189"/>
      <c r="E774" s="189"/>
      <c r="F774" s="189"/>
      <c r="G774" s="189"/>
      <c r="H774" s="189"/>
      <c r="I774" s="189"/>
      <c r="J774" s="189"/>
      <c r="K774" s="189"/>
      <c r="L774" s="189"/>
      <c r="M774" s="189"/>
      <c r="N774" s="189"/>
      <c r="O774" s="189"/>
      <c r="P774" s="189"/>
      <c r="Q774" s="189"/>
      <c r="R774" s="189"/>
      <c r="S774" s="189"/>
      <c r="T774" s="189"/>
      <c r="U774" s="189"/>
      <c r="V774" s="189"/>
      <c r="W774" s="189"/>
      <c r="X774" s="189"/>
      <c r="Y774" s="189"/>
      <c r="Z774" s="189"/>
    </row>
    <row r="775" spans="1:26" ht="15">
      <c r="A775" s="189"/>
      <c r="B775" s="189"/>
      <c r="C775" s="189"/>
      <c r="D775" s="189"/>
      <c r="E775" s="189"/>
      <c r="F775" s="189"/>
      <c r="G775" s="189"/>
      <c r="H775" s="189"/>
      <c r="I775" s="189"/>
      <c r="J775" s="189"/>
      <c r="K775" s="189"/>
      <c r="L775" s="189"/>
      <c r="M775" s="189"/>
      <c r="N775" s="189"/>
      <c r="O775" s="189"/>
      <c r="P775" s="189"/>
      <c r="Q775" s="189"/>
      <c r="R775" s="189"/>
      <c r="S775" s="189"/>
      <c r="T775" s="189"/>
      <c r="U775" s="189"/>
      <c r="V775" s="189"/>
      <c r="W775" s="189"/>
      <c r="X775" s="189"/>
      <c r="Y775" s="189"/>
      <c r="Z775" s="189"/>
    </row>
    <row r="776" spans="1:26" ht="15">
      <c r="A776" s="189"/>
      <c r="B776" s="189"/>
      <c r="C776" s="189"/>
      <c r="D776" s="189"/>
      <c r="E776" s="189"/>
      <c r="F776" s="189"/>
      <c r="G776" s="189"/>
      <c r="H776" s="189"/>
      <c r="I776" s="189"/>
      <c r="J776" s="189"/>
      <c r="K776" s="189"/>
      <c r="L776" s="189"/>
      <c r="M776" s="189"/>
      <c r="N776" s="189"/>
      <c r="O776" s="189"/>
      <c r="P776" s="189"/>
      <c r="Q776" s="189"/>
      <c r="R776" s="189"/>
      <c r="S776" s="189"/>
      <c r="T776" s="189"/>
      <c r="U776" s="189"/>
      <c r="V776" s="189"/>
      <c r="W776" s="189"/>
      <c r="X776" s="189"/>
      <c r="Y776" s="189"/>
      <c r="Z776" s="189"/>
    </row>
    <row r="777" spans="1:26" ht="15">
      <c r="A777" s="189"/>
      <c r="B777" s="189"/>
      <c r="C777" s="189"/>
      <c r="D777" s="189"/>
      <c r="E777" s="189"/>
      <c r="F777" s="189"/>
      <c r="G777" s="189"/>
      <c r="H777" s="189"/>
      <c r="I777" s="189"/>
      <c r="J777" s="189"/>
      <c r="K777" s="189"/>
      <c r="L777" s="189"/>
      <c r="M777" s="189"/>
      <c r="N777" s="189"/>
      <c r="O777" s="189"/>
      <c r="P777" s="189"/>
      <c r="Q777" s="189"/>
      <c r="R777" s="189"/>
      <c r="S777" s="189"/>
      <c r="T777" s="189"/>
      <c r="U777" s="189"/>
      <c r="V777" s="189"/>
      <c r="W777" s="189"/>
      <c r="X777" s="189"/>
      <c r="Y777" s="189"/>
      <c r="Z777" s="189"/>
    </row>
    <row r="778" spans="1:26" ht="15">
      <c r="A778" s="189"/>
      <c r="B778" s="189"/>
      <c r="C778" s="189"/>
      <c r="D778" s="189"/>
      <c r="E778" s="189"/>
      <c r="F778" s="189"/>
      <c r="G778" s="189"/>
      <c r="H778" s="189"/>
      <c r="I778" s="189"/>
      <c r="J778" s="189"/>
      <c r="K778" s="189"/>
      <c r="L778" s="189"/>
      <c r="M778" s="189"/>
      <c r="N778" s="189"/>
      <c r="O778" s="189"/>
      <c r="P778" s="189"/>
      <c r="Q778" s="189"/>
      <c r="R778" s="189"/>
      <c r="S778" s="189"/>
      <c r="T778" s="189"/>
      <c r="U778" s="189"/>
      <c r="V778" s="189"/>
      <c r="W778" s="189"/>
      <c r="X778" s="189"/>
      <c r="Y778" s="189"/>
      <c r="Z778" s="189"/>
    </row>
    <row r="779" spans="1:26" ht="15">
      <c r="A779" s="189"/>
      <c r="B779" s="189"/>
      <c r="C779" s="189"/>
      <c r="D779" s="189"/>
      <c r="E779" s="189"/>
      <c r="F779" s="189"/>
      <c r="G779" s="189"/>
      <c r="H779" s="189"/>
      <c r="I779" s="189"/>
      <c r="J779" s="189"/>
      <c r="K779" s="189"/>
      <c r="L779" s="189"/>
      <c r="M779" s="189"/>
      <c r="N779" s="189"/>
      <c r="O779" s="189"/>
      <c r="P779" s="189"/>
      <c r="Q779" s="189"/>
      <c r="R779" s="189"/>
      <c r="S779" s="189"/>
      <c r="T779" s="189"/>
      <c r="U779" s="189"/>
      <c r="V779" s="189"/>
      <c r="W779" s="189"/>
      <c r="X779" s="189"/>
      <c r="Y779" s="189"/>
      <c r="Z779" s="189"/>
    </row>
    <row r="780" spans="1:26" ht="15">
      <c r="A780" s="189"/>
      <c r="B780" s="189"/>
      <c r="C780" s="189"/>
      <c r="D780" s="189"/>
      <c r="E780" s="189"/>
      <c r="F780" s="189"/>
      <c r="G780" s="189"/>
      <c r="H780" s="189"/>
      <c r="I780" s="189"/>
      <c r="J780" s="189"/>
      <c r="K780" s="189"/>
      <c r="L780" s="189"/>
      <c r="M780" s="189"/>
      <c r="N780" s="189"/>
      <c r="O780" s="189"/>
      <c r="P780" s="189"/>
      <c r="Q780" s="189"/>
      <c r="R780" s="189"/>
      <c r="S780" s="189"/>
      <c r="T780" s="189"/>
      <c r="U780" s="189"/>
      <c r="V780" s="189"/>
      <c r="W780" s="189"/>
      <c r="X780" s="189"/>
      <c r="Y780" s="189"/>
      <c r="Z780" s="189"/>
    </row>
    <row r="781" spans="1:26" ht="15">
      <c r="A781" s="189"/>
      <c r="B781" s="189"/>
      <c r="C781" s="189"/>
      <c r="D781" s="189"/>
      <c r="E781" s="189"/>
      <c r="F781" s="189"/>
      <c r="G781" s="189"/>
      <c r="H781" s="189"/>
      <c r="I781" s="189"/>
      <c r="J781" s="189"/>
      <c r="K781" s="189"/>
      <c r="L781" s="189"/>
      <c r="M781" s="189"/>
      <c r="N781" s="189"/>
      <c r="O781" s="189"/>
      <c r="P781" s="189"/>
      <c r="Q781" s="189"/>
      <c r="R781" s="189"/>
      <c r="S781" s="189"/>
      <c r="T781" s="189"/>
      <c r="U781" s="189"/>
      <c r="V781" s="189"/>
      <c r="W781" s="189"/>
      <c r="X781" s="189"/>
      <c r="Y781" s="189"/>
      <c r="Z781" s="189"/>
    </row>
    <row r="782" spans="1:26" ht="15">
      <c r="A782" s="189"/>
      <c r="B782" s="189"/>
      <c r="C782" s="189"/>
      <c r="D782" s="189"/>
      <c r="E782" s="189"/>
      <c r="F782" s="189"/>
      <c r="G782" s="189"/>
      <c r="H782" s="189"/>
      <c r="I782" s="189"/>
      <c r="J782" s="189"/>
      <c r="K782" s="189"/>
      <c r="L782" s="189"/>
      <c r="M782" s="189"/>
      <c r="N782" s="189"/>
      <c r="O782" s="189"/>
      <c r="P782" s="189"/>
      <c r="Q782" s="189"/>
      <c r="R782" s="189"/>
      <c r="S782" s="189"/>
      <c r="T782" s="189"/>
      <c r="U782" s="189"/>
      <c r="V782" s="189"/>
      <c r="W782" s="189"/>
      <c r="X782" s="189"/>
      <c r="Y782" s="189"/>
      <c r="Z782" s="189"/>
    </row>
    <row r="783" spans="1:26" ht="15">
      <c r="A783" s="189"/>
      <c r="B783" s="189"/>
      <c r="C783" s="189"/>
      <c r="D783" s="189"/>
      <c r="E783" s="189"/>
      <c r="F783" s="189"/>
      <c r="G783" s="189"/>
      <c r="H783" s="189"/>
      <c r="I783" s="189"/>
      <c r="J783" s="189"/>
      <c r="K783" s="189"/>
      <c r="L783" s="189"/>
      <c r="M783" s="189"/>
      <c r="N783" s="189"/>
      <c r="O783" s="189"/>
      <c r="P783" s="189"/>
      <c r="Q783" s="189"/>
      <c r="R783" s="189"/>
      <c r="S783" s="189"/>
      <c r="T783" s="189"/>
      <c r="U783" s="189"/>
      <c r="V783" s="189"/>
      <c r="W783" s="189"/>
      <c r="X783" s="189"/>
      <c r="Y783" s="189"/>
      <c r="Z783" s="189"/>
    </row>
    <row r="784" spans="1:26" ht="15">
      <c r="A784" s="189"/>
      <c r="B784" s="189"/>
      <c r="C784" s="189"/>
      <c r="D784" s="189"/>
      <c r="E784" s="189"/>
      <c r="F784" s="189"/>
      <c r="G784" s="189"/>
      <c r="H784" s="189"/>
      <c r="I784" s="189"/>
      <c r="J784" s="189"/>
      <c r="K784" s="189"/>
      <c r="L784" s="189"/>
      <c r="M784" s="189"/>
      <c r="N784" s="189"/>
      <c r="O784" s="189"/>
      <c r="P784" s="189"/>
      <c r="Q784" s="189"/>
      <c r="R784" s="189"/>
      <c r="S784" s="189"/>
      <c r="T784" s="189"/>
      <c r="U784" s="189"/>
      <c r="V784" s="189"/>
      <c r="W784" s="189"/>
      <c r="X784" s="189"/>
      <c r="Y784" s="189"/>
      <c r="Z784" s="189"/>
    </row>
    <row r="785" spans="1:26" ht="15">
      <c r="A785" s="189"/>
      <c r="B785" s="189"/>
      <c r="C785" s="189"/>
      <c r="D785" s="189"/>
      <c r="E785" s="189"/>
      <c r="F785" s="189"/>
      <c r="G785" s="189"/>
      <c r="H785" s="189"/>
      <c r="I785" s="189"/>
      <c r="J785" s="189"/>
      <c r="K785" s="189"/>
      <c r="L785" s="189"/>
      <c r="M785" s="189"/>
      <c r="N785" s="189"/>
      <c r="O785" s="189"/>
      <c r="P785" s="189"/>
      <c r="Q785" s="189"/>
      <c r="R785" s="189"/>
      <c r="S785" s="189"/>
      <c r="T785" s="189"/>
      <c r="U785" s="189"/>
      <c r="V785" s="189"/>
      <c r="W785" s="189"/>
      <c r="X785" s="189"/>
      <c r="Y785" s="189"/>
      <c r="Z785" s="189"/>
    </row>
    <row r="786" spans="1:26" ht="15">
      <c r="A786" s="189"/>
      <c r="B786" s="189"/>
      <c r="C786" s="189"/>
      <c r="D786" s="189"/>
      <c r="E786" s="189"/>
      <c r="F786" s="189"/>
      <c r="G786" s="189"/>
      <c r="H786" s="189"/>
      <c r="I786" s="189"/>
      <c r="J786" s="189"/>
      <c r="K786" s="189"/>
      <c r="L786" s="189"/>
      <c r="M786" s="189"/>
      <c r="N786" s="189"/>
      <c r="O786" s="189"/>
      <c r="P786" s="189"/>
      <c r="Q786" s="189"/>
      <c r="R786" s="189"/>
      <c r="S786" s="189"/>
      <c r="T786" s="189"/>
      <c r="U786" s="189"/>
      <c r="V786" s="189"/>
      <c r="W786" s="189"/>
      <c r="X786" s="189"/>
      <c r="Y786" s="189"/>
      <c r="Z786" s="189"/>
    </row>
    <row r="787" spans="1:26" ht="15">
      <c r="A787" s="189"/>
      <c r="B787" s="189"/>
      <c r="C787" s="189"/>
      <c r="D787" s="189"/>
      <c r="E787" s="189"/>
      <c r="F787" s="189"/>
      <c r="G787" s="189"/>
      <c r="H787" s="189"/>
      <c r="I787" s="189"/>
      <c r="J787" s="189"/>
      <c r="K787" s="189"/>
      <c r="L787" s="189"/>
      <c r="M787" s="189"/>
      <c r="N787" s="189"/>
      <c r="O787" s="189"/>
      <c r="P787" s="189"/>
      <c r="Q787" s="189"/>
      <c r="R787" s="189"/>
      <c r="S787" s="189"/>
      <c r="T787" s="189"/>
      <c r="U787" s="189"/>
      <c r="V787" s="189"/>
      <c r="W787" s="189"/>
      <c r="X787" s="189"/>
      <c r="Y787" s="189"/>
      <c r="Z787" s="189"/>
    </row>
    <row r="788" spans="1:26" ht="15">
      <c r="A788" s="189"/>
      <c r="B788" s="189"/>
      <c r="C788" s="189"/>
      <c r="D788" s="189"/>
      <c r="E788" s="189"/>
      <c r="F788" s="189"/>
      <c r="G788" s="189"/>
      <c r="H788" s="189"/>
      <c r="I788" s="189"/>
      <c r="J788" s="189"/>
      <c r="K788" s="189"/>
      <c r="L788" s="189"/>
      <c r="M788" s="189"/>
      <c r="N788" s="189"/>
      <c r="O788" s="189"/>
      <c r="P788" s="189"/>
      <c r="Q788" s="189"/>
      <c r="R788" s="189"/>
      <c r="S788" s="189"/>
      <c r="T788" s="189"/>
      <c r="U788" s="189"/>
      <c r="V788" s="189"/>
      <c r="W788" s="189"/>
      <c r="X788" s="189"/>
      <c r="Y788" s="189"/>
      <c r="Z788" s="189"/>
    </row>
    <row r="789" spans="1:26" ht="15">
      <c r="A789" s="189"/>
      <c r="B789" s="189"/>
      <c r="C789" s="189"/>
      <c r="D789" s="189"/>
      <c r="E789" s="189"/>
      <c r="F789" s="189"/>
      <c r="G789" s="189"/>
      <c r="H789" s="189"/>
      <c r="I789" s="189"/>
      <c r="J789" s="189"/>
      <c r="K789" s="189"/>
      <c r="L789" s="189"/>
      <c r="M789" s="189"/>
      <c r="N789" s="189"/>
      <c r="O789" s="189"/>
      <c r="P789" s="189"/>
      <c r="Q789" s="189"/>
      <c r="R789" s="189"/>
      <c r="S789" s="189"/>
      <c r="T789" s="189"/>
      <c r="U789" s="189"/>
      <c r="V789" s="189"/>
      <c r="W789" s="189"/>
      <c r="X789" s="189"/>
      <c r="Y789" s="189"/>
      <c r="Z789" s="189"/>
    </row>
    <row r="790" spans="1:26" ht="15">
      <c r="A790" s="189"/>
      <c r="B790" s="189"/>
      <c r="C790" s="189"/>
      <c r="D790" s="189"/>
      <c r="E790" s="189"/>
      <c r="F790" s="189"/>
      <c r="G790" s="189"/>
      <c r="H790" s="189"/>
      <c r="I790" s="189"/>
      <c r="J790" s="189"/>
      <c r="K790" s="189"/>
      <c r="L790" s="189"/>
      <c r="M790" s="189"/>
      <c r="N790" s="189"/>
      <c r="O790" s="189"/>
      <c r="P790" s="189"/>
      <c r="Q790" s="189"/>
      <c r="R790" s="189"/>
      <c r="S790" s="189"/>
      <c r="T790" s="189"/>
      <c r="U790" s="189"/>
      <c r="V790" s="189"/>
      <c r="W790" s="189"/>
      <c r="X790" s="189"/>
      <c r="Y790" s="189"/>
      <c r="Z790" s="189"/>
    </row>
    <row r="791" spans="1:26" ht="15">
      <c r="A791" s="189"/>
      <c r="B791" s="189"/>
      <c r="C791" s="189"/>
      <c r="D791" s="189"/>
      <c r="E791" s="189"/>
      <c r="F791" s="189"/>
      <c r="G791" s="189"/>
      <c r="H791" s="189"/>
      <c r="I791" s="189"/>
      <c r="J791" s="189"/>
      <c r="K791" s="189"/>
      <c r="L791" s="189"/>
      <c r="M791" s="189"/>
      <c r="N791" s="189"/>
      <c r="O791" s="189"/>
      <c r="P791" s="189"/>
      <c r="Q791" s="189"/>
      <c r="R791" s="189"/>
      <c r="S791" s="189"/>
      <c r="T791" s="189"/>
      <c r="U791" s="189"/>
      <c r="V791" s="189"/>
      <c r="W791" s="189"/>
      <c r="X791" s="189"/>
      <c r="Y791" s="189"/>
      <c r="Z791" s="189"/>
    </row>
    <row r="792" spans="1:26" ht="15">
      <c r="A792" s="189"/>
      <c r="B792" s="189"/>
      <c r="C792" s="189"/>
      <c r="D792" s="189"/>
      <c r="E792" s="189"/>
      <c r="F792" s="189"/>
      <c r="G792" s="189"/>
      <c r="H792" s="189"/>
      <c r="I792" s="189"/>
      <c r="J792" s="189"/>
      <c r="K792" s="189"/>
      <c r="L792" s="189"/>
      <c r="M792" s="189"/>
      <c r="N792" s="189"/>
      <c r="O792" s="189"/>
      <c r="P792" s="189"/>
      <c r="Q792" s="189"/>
      <c r="R792" s="189"/>
      <c r="S792" s="189"/>
      <c r="T792" s="189"/>
      <c r="U792" s="189"/>
      <c r="V792" s="189"/>
      <c r="W792" s="189"/>
      <c r="X792" s="189"/>
      <c r="Y792" s="189"/>
      <c r="Z792" s="189"/>
    </row>
    <row r="793" spans="1:26" ht="15">
      <c r="A793" s="189"/>
      <c r="B793" s="189"/>
      <c r="C793" s="189"/>
      <c r="D793" s="189"/>
      <c r="E793" s="189"/>
      <c r="F793" s="189"/>
      <c r="G793" s="189"/>
      <c r="H793" s="189"/>
      <c r="I793" s="189"/>
      <c r="J793" s="189"/>
      <c r="K793" s="189"/>
      <c r="L793" s="189"/>
      <c r="M793" s="189"/>
      <c r="N793" s="189"/>
      <c r="O793" s="189"/>
      <c r="P793" s="189"/>
      <c r="Q793" s="189"/>
      <c r="R793" s="189"/>
      <c r="S793" s="189"/>
      <c r="T793" s="189"/>
      <c r="U793" s="189"/>
      <c r="V793" s="189"/>
      <c r="W793" s="189"/>
      <c r="X793" s="189"/>
      <c r="Y793" s="189"/>
      <c r="Z793" s="189"/>
    </row>
    <row r="794" spans="1:26" ht="15">
      <c r="A794" s="189"/>
      <c r="B794" s="189"/>
      <c r="C794" s="189"/>
      <c r="D794" s="189"/>
      <c r="E794" s="189"/>
      <c r="F794" s="189"/>
      <c r="G794" s="189"/>
      <c r="H794" s="189"/>
      <c r="I794" s="189"/>
      <c r="J794" s="189"/>
      <c r="K794" s="189"/>
      <c r="L794" s="189"/>
      <c r="M794" s="189"/>
      <c r="N794" s="189"/>
      <c r="O794" s="189"/>
      <c r="P794" s="189"/>
      <c r="Q794" s="189"/>
      <c r="R794" s="189"/>
      <c r="S794" s="189"/>
      <c r="T794" s="189"/>
      <c r="U794" s="189"/>
      <c r="V794" s="189"/>
      <c r="W794" s="189"/>
      <c r="X794" s="189"/>
      <c r="Y794" s="189"/>
      <c r="Z794" s="189"/>
    </row>
    <row r="795" spans="1:26" ht="15">
      <c r="A795" s="189"/>
      <c r="B795" s="189"/>
      <c r="C795" s="189"/>
      <c r="D795" s="189"/>
      <c r="E795" s="189"/>
      <c r="F795" s="189"/>
      <c r="G795" s="189"/>
      <c r="H795" s="189"/>
      <c r="I795" s="189"/>
      <c r="J795" s="189"/>
      <c r="K795" s="189"/>
      <c r="L795" s="189"/>
      <c r="M795" s="189"/>
      <c r="N795" s="189"/>
      <c r="O795" s="189"/>
      <c r="P795" s="189"/>
      <c r="Q795" s="189"/>
      <c r="R795" s="189"/>
      <c r="S795" s="189"/>
      <c r="T795" s="189"/>
      <c r="U795" s="189"/>
      <c r="V795" s="189"/>
      <c r="W795" s="189"/>
      <c r="X795" s="189"/>
      <c r="Y795" s="189"/>
      <c r="Z795" s="189"/>
    </row>
    <row r="796" spans="1:26" ht="15">
      <c r="A796" s="189"/>
      <c r="B796" s="189"/>
      <c r="C796" s="189"/>
      <c r="D796" s="189"/>
      <c r="E796" s="189"/>
      <c r="F796" s="189"/>
      <c r="G796" s="189"/>
      <c r="H796" s="189"/>
      <c r="I796" s="189"/>
      <c r="J796" s="189"/>
      <c r="K796" s="189"/>
      <c r="L796" s="189"/>
      <c r="M796" s="189"/>
      <c r="N796" s="189"/>
      <c r="O796" s="189"/>
      <c r="P796" s="189"/>
      <c r="Q796" s="189"/>
      <c r="R796" s="189"/>
      <c r="S796" s="189"/>
      <c r="T796" s="189"/>
      <c r="U796" s="189"/>
      <c r="V796" s="189"/>
      <c r="W796" s="189"/>
      <c r="X796" s="189"/>
      <c r="Y796" s="189"/>
      <c r="Z796" s="189"/>
    </row>
    <row r="797" spans="1:26" ht="15">
      <c r="A797" s="189"/>
      <c r="B797" s="189"/>
      <c r="C797" s="189"/>
      <c r="D797" s="189"/>
      <c r="E797" s="189"/>
      <c r="F797" s="189"/>
      <c r="G797" s="189"/>
      <c r="H797" s="189"/>
      <c r="I797" s="189"/>
      <c r="J797" s="189"/>
      <c r="K797" s="189"/>
      <c r="L797" s="189"/>
      <c r="M797" s="189"/>
      <c r="N797" s="189"/>
      <c r="O797" s="189"/>
      <c r="P797" s="189"/>
      <c r="Q797" s="189"/>
      <c r="R797" s="189"/>
      <c r="S797" s="189"/>
      <c r="T797" s="189"/>
      <c r="U797" s="189"/>
      <c r="V797" s="189"/>
      <c r="W797" s="189"/>
      <c r="X797" s="189"/>
      <c r="Y797" s="189"/>
      <c r="Z797" s="189"/>
    </row>
    <row r="798" spans="1:26" ht="15">
      <c r="A798" s="189"/>
      <c r="B798" s="189"/>
      <c r="C798" s="189"/>
      <c r="D798" s="189"/>
      <c r="E798" s="189"/>
      <c r="F798" s="189"/>
      <c r="G798" s="189"/>
      <c r="H798" s="189"/>
      <c r="I798" s="189"/>
      <c r="J798" s="189"/>
      <c r="K798" s="189"/>
      <c r="L798" s="189"/>
      <c r="M798" s="189"/>
      <c r="N798" s="189"/>
      <c r="O798" s="189"/>
      <c r="P798" s="189"/>
      <c r="Q798" s="189"/>
      <c r="R798" s="189"/>
      <c r="S798" s="189"/>
      <c r="T798" s="189"/>
      <c r="U798" s="189"/>
      <c r="V798" s="189"/>
      <c r="W798" s="189"/>
      <c r="X798" s="189"/>
      <c r="Y798" s="189"/>
      <c r="Z798" s="189"/>
    </row>
    <row r="799" spans="1:26" ht="15">
      <c r="A799" s="189"/>
      <c r="B799" s="189"/>
      <c r="C799" s="189"/>
      <c r="D799" s="189"/>
      <c r="E799" s="189"/>
      <c r="F799" s="189"/>
      <c r="G799" s="189"/>
      <c r="H799" s="189"/>
      <c r="I799" s="189"/>
      <c r="J799" s="189"/>
      <c r="K799" s="189"/>
      <c r="L799" s="189"/>
      <c r="M799" s="189"/>
      <c r="N799" s="189"/>
      <c r="O799" s="189"/>
      <c r="P799" s="189"/>
      <c r="Q799" s="189"/>
      <c r="R799" s="189"/>
      <c r="S799" s="189"/>
      <c r="T799" s="189"/>
      <c r="U799" s="189"/>
      <c r="V799" s="189"/>
      <c r="W799" s="189"/>
      <c r="X799" s="189"/>
      <c r="Y799" s="189"/>
      <c r="Z799" s="189"/>
    </row>
    <row r="800" spans="1:26" ht="15">
      <c r="A800" s="189"/>
      <c r="B800" s="189"/>
      <c r="C800" s="189"/>
      <c r="D800" s="189"/>
      <c r="E800" s="189"/>
      <c r="F800" s="189"/>
      <c r="G800" s="189"/>
      <c r="H800" s="189"/>
      <c r="I800" s="189"/>
      <c r="J800" s="189"/>
      <c r="K800" s="189"/>
      <c r="L800" s="189"/>
      <c r="M800" s="189"/>
      <c r="N800" s="189"/>
      <c r="O800" s="189"/>
      <c r="P800" s="189"/>
      <c r="Q800" s="189"/>
      <c r="R800" s="189"/>
      <c r="S800" s="189"/>
      <c r="T800" s="189"/>
      <c r="U800" s="189"/>
      <c r="V800" s="189"/>
      <c r="W800" s="189"/>
      <c r="X800" s="189"/>
      <c r="Y800" s="189"/>
      <c r="Z800" s="189"/>
    </row>
    <row r="801" spans="1:26" ht="15">
      <c r="A801" s="189"/>
      <c r="B801" s="189"/>
      <c r="C801" s="189"/>
      <c r="D801" s="189"/>
      <c r="E801" s="189"/>
      <c r="F801" s="189"/>
      <c r="G801" s="189"/>
      <c r="H801" s="189"/>
      <c r="I801" s="189"/>
      <c r="J801" s="189"/>
      <c r="K801" s="189"/>
      <c r="L801" s="189"/>
      <c r="M801" s="189"/>
      <c r="N801" s="189"/>
      <c r="O801" s="189"/>
      <c r="P801" s="189"/>
      <c r="Q801" s="189"/>
      <c r="R801" s="189"/>
      <c r="S801" s="189"/>
      <c r="T801" s="189"/>
      <c r="U801" s="189"/>
      <c r="V801" s="189"/>
      <c r="W801" s="189"/>
      <c r="X801" s="189"/>
      <c r="Y801" s="189"/>
      <c r="Z801" s="189"/>
    </row>
    <row r="802" spans="1:26" ht="15">
      <c r="A802" s="189"/>
      <c r="B802" s="189"/>
      <c r="C802" s="189"/>
      <c r="D802" s="189"/>
      <c r="E802" s="189"/>
      <c r="F802" s="189"/>
      <c r="G802" s="189"/>
      <c r="H802" s="189"/>
      <c r="I802" s="189"/>
      <c r="J802" s="189"/>
      <c r="K802" s="189"/>
      <c r="L802" s="189"/>
      <c r="M802" s="189"/>
      <c r="N802" s="189"/>
      <c r="O802" s="189"/>
      <c r="P802" s="189"/>
      <c r="Q802" s="189"/>
      <c r="R802" s="189"/>
      <c r="S802" s="189"/>
      <c r="T802" s="189"/>
      <c r="U802" s="189"/>
      <c r="V802" s="189"/>
      <c r="W802" s="189"/>
      <c r="X802" s="189"/>
      <c r="Y802" s="189"/>
      <c r="Z802" s="189"/>
    </row>
    <row r="803" spans="1:26" ht="15">
      <c r="A803" s="189"/>
      <c r="B803" s="189"/>
      <c r="C803" s="189"/>
      <c r="D803" s="189"/>
      <c r="E803" s="189"/>
      <c r="F803" s="189"/>
      <c r="G803" s="189"/>
      <c r="H803" s="189"/>
      <c r="I803" s="189"/>
      <c r="J803" s="189"/>
      <c r="K803" s="189"/>
      <c r="L803" s="189"/>
      <c r="M803" s="189"/>
      <c r="N803" s="189"/>
      <c r="O803" s="189"/>
      <c r="P803" s="189"/>
      <c r="Q803" s="189"/>
      <c r="R803" s="189"/>
      <c r="S803" s="189"/>
      <c r="T803" s="189"/>
      <c r="U803" s="189"/>
      <c r="V803" s="189"/>
      <c r="W803" s="189"/>
      <c r="X803" s="189"/>
      <c r="Y803" s="189"/>
      <c r="Z803" s="189"/>
    </row>
    <row r="804" spans="1:26" ht="15">
      <c r="A804" s="189"/>
      <c r="B804" s="189"/>
      <c r="C804" s="189"/>
      <c r="D804" s="189"/>
      <c r="E804" s="189"/>
      <c r="F804" s="189"/>
      <c r="G804" s="189"/>
      <c r="H804" s="189"/>
      <c r="I804" s="189"/>
      <c r="J804" s="189"/>
      <c r="K804" s="189"/>
      <c r="L804" s="189"/>
      <c r="M804" s="189"/>
      <c r="N804" s="189"/>
      <c r="O804" s="189"/>
      <c r="P804" s="189"/>
      <c r="Q804" s="189"/>
      <c r="R804" s="189"/>
      <c r="S804" s="189"/>
      <c r="T804" s="189"/>
      <c r="U804" s="189"/>
      <c r="V804" s="189"/>
      <c r="W804" s="189"/>
      <c r="X804" s="189"/>
      <c r="Y804" s="189"/>
      <c r="Z804" s="189"/>
    </row>
    <row r="805" spans="1:26" ht="15">
      <c r="A805" s="189"/>
      <c r="B805" s="189"/>
      <c r="C805" s="189"/>
      <c r="D805" s="189"/>
      <c r="E805" s="189"/>
      <c r="F805" s="189"/>
      <c r="G805" s="189"/>
      <c r="H805" s="189"/>
      <c r="I805" s="189"/>
      <c r="J805" s="189"/>
      <c r="K805" s="189"/>
      <c r="L805" s="189"/>
      <c r="M805" s="189"/>
      <c r="N805" s="189"/>
      <c r="O805" s="189"/>
      <c r="P805" s="189"/>
      <c r="Q805" s="189"/>
      <c r="R805" s="189"/>
      <c r="S805" s="189"/>
      <c r="T805" s="189"/>
      <c r="U805" s="189"/>
      <c r="V805" s="189"/>
      <c r="W805" s="189"/>
      <c r="X805" s="189"/>
      <c r="Y805" s="189"/>
      <c r="Z805" s="189"/>
    </row>
    <row r="806" spans="1:26" ht="15">
      <c r="A806" s="189"/>
      <c r="B806" s="189"/>
      <c r="C806" s="189"/>
      <c r="D806" s="189"/>
      <c r="E806" s="189"/>
      <c r="F806" s="189"/>
      <c r="G806" s="189"/>
      <c r="H806" s="189"/>
      <c r="I806" s="189"/>
      <c r="J806" s="189"/>
      <c r="K806" s="189"/>
      <c r="L806" s="189"/>
      <c r="M806" s="189"/>
      <c r="N806" s="189"/>
      <c r="O806" s="189"/>
      <c r="P806" s="189"/>
      <c r="Q806" s="189"/>
      <c r="R806" s="189"/>
      <c r="S806" s="189"/>
      <c r="T806" s="189"/>
      <c r="U806" s="189"/>
      <c r="V806" s="189"/>
      <c r="W806" s="189"/>
      <c r="X806" s="189"/>
      <c r="Y806" s="189"/>
      <c r="Z806" s="189"/>
    </row>
    <row r="807" spans="1:26" ht="15">
      <c r="A807" s="189"/>
      <c r="B807" s="189"/>
      <c r="C807" s="189"/>
      <c r="D807" s="189"/>
      <c r="E807" s="189"/>
      <c r="F807" s="189"/>
      <c r="G807" s="189"/>
      <c r="H807" s="189"/>
      <c r="I807" s="189"/>
      <c r="J807" s="189"/>
      <c r="K807" s="189"/>
      <c r="L807" s="189"/>
      <c r="M807" s="189"/>
      <c r="N807" s="189"/>
      <c r="O807" s="189"/>
      <c r="P807" s="189"/>
      <c r="Q807" s="189"/>
      <c r="R807" s="189"/>
      <c r="S807" s="189"/>
      <c r="T807" s="189"/>
      <c r="U807" s="189"/>
      <c r="V807" s="189"/>
      <c r="W807" s="189"/>
      <c r="X807" s="189"/>
      <c r="Y807" s="189"/>
      <c r="Z807" s="189"/>
    </row>
    <row r="808" spans="1:26" ht="15">
      <c r="A808" s="189"/>
      <c r="B808" s="189"/>
      <c r="C808" s="189"/>
      <c r="D808" s="189"/>
      <c r="E808" s="189"/>
      <c r="F808" s="189"/>
      <c r="G808" s="189"/>
      <c r="H808" s="189"/>
      <c r="I808" s="189"/>
      <c r="J808" s="189"/>
      <c r="K808" s="189"/>
      <c r="L808" s="189"/>
      <c r="M808" s="189"/>
      <c r="N808" s="189"/>
      <c r="O808" s="189"/>
      <c r="P808" s="189"/>
      <c r="Q808" s="189"/>
      <c r="R808" s="189"/>
      <c r="S808" s="189"/>
      <c r="T808" s="189"/>
      <c r="U808" s="189"/>
      <c r="V808" s="189"/>
      <c r="W808" s="189"/>
      <c r="X808" s="189"/>
      <c r="Y808" s="189"/>
      <c r="Z808" s="189"/>
    </row>
    <row r="809" spans="1:26" ht="15">
      <c r="A809" s="189"/>
      <c r="B809" s="189"/>
      <c r="C809" s="189"/>
      <c r="D809" s="189"/>
      <c r="E809" s="189"/>
      <c r="F809" s="189"/>
      <c r="G809" s="189"/>
      <c r="H809" s="189"/>
      <c r="I809" s="189"/>
      <c r="J809" s="189"/>
      <c r="K809" s="189"/>
      <c r="L809" s="189"/>
      <c r="M809" s="189"/>
      <c r="N809" s="189"/>
      <c r="O809" s="189"/>
      <c r="P809" s="189"/>
      <c r="Q809" s="189"/>
      <c r="R809" s="189"/>
      <c r="S809" s="189"/>
      <c r="T809" s="189"/>
      <c r="U809" s="189"/>
      <c r="V809" s="189"/>
      <c r="W809" s="189"/>
      <c r="X809" s="189"/>
      <c r="Y809" s="189"/>
      <c r="Z809" s="189"/>
    </row>
    <row r="810" spans="1:26" ht="15">
      <c r="A810" s="189"/>
      <c r="B810" s="189"/>
      <c r="C810" s="189"/>
      <c r="D810" s="189"/>
      <c r="E810" s="189"/>
      <c r="F810" s="189"/>
      <c r="G810" s="189"/>
      <c r="H810" s="189"/>
      <c r="I810" s="189"/>
      <c r="J810" s="189"/>
      <c r="K810" s="189"/>
      <c r="L810" s="189"/>
      <c r="M810" s="189"/>
      <c r="N810" s="189"/>
      <c r="O810" s="189"/>
      <c r="P810" s="189"/>
      <c r="Q810" s="189"/>
      <c r="R810" s="189"/>
      <c r="S810" s="189"/>
      <c r="T810" s="189"/>
      <c r="U810" s="189"/>
      <c r="V810" s="189"/>
      <c r="W810" s="189"/>
      <c r="X810" s="189"/>
      <c r="Y810" s="189"/>
      <c r="Z810" s="189"/>
    </row>
    <row r="811" spans="1:26" ht="15">
      <c r="A811" s="189"/>
      <c r="B811" s="189"/>
      <c r="C811" s="189"/>
      <c r="D811" s="189"/>
      <c r="E811" s="189"/>
      <c r="F811" s="189"/>
      <c r="G811" s="189"/>
      <c r="H811" s="189"/>
      <c r="I811" s="189"/>
      <c r="J811" s="189"/>
      <c r="K811" s="189"/>
      <c r="L811" s="189"/>
      <c r="M811" s="189"/>
      <c r="N811" s="189"/>
      <c r="O811" s="189"/>
      <c r="P811" s="189"/>
      <c r="Q811" s="189"/>
      <c r="R811" s="189"/>
      <c r="S811" s="189"/>
      <c r="T811" s="189"/>
      <c r="U811" s="189"/>
      <c r="V811" s="189"/>
      <c r="W811" s="189"/>
      <c r="X811" s="189"/>
      <c r="Y811" s="189"/>
      <c r="Z811" s="189"/>
    </row>
    <row r="812" spans="1:26" ht="15">
      <c r="A812" s="189"/>
      <c r="B812" s="189"/>
      <c r="C812" s="189"/>
      <c r="D812" s="189"/>
      <c r="E812" s="189"/>
      <c r="F812" s="189"/>
      <c r="G812" s="189"/>
      <c r="H812" s="189"/>
      <c r="I812" s="189"/>
      <c r="J812" s="189"/>
      <c r="K812" s="189"/>
      <c r="L812" s="189"/>
      <c r="M812" s="189"/>
      <c r="N812" s="189"/>
      <c r="O812" s="189"/>
      <c r="P812" s="189"/>
      <c r="Q812" s="189"/>
      <c r="R812" s="189"/>
      <c r="S812" s="189"/>
      <c r="T812" s="189"/>
      <c r="U812" s="189"/>
      <c r="V812" s="189"/>
      <c r="W812" s="189"/>
      <c r="X812" s="189"/>
      <c r="Y812" s="189"/>
      <c r="Z812" s="189"/>
    </row>
    <row r="813" spans="1:26" ht="15">
      <c r="A813" s="189"/>
      <c r="B813" s="189"/>
      <c r="C813" s="189"/>
      <c r="D813" s="189"/>
      <c r="E813" s="189"/>
      <c r="F813" s="189"/>
      <c r="G813" s="189"/>
      <c r="H813" s="189"/>
      <c r="I813" s="189"/>
      <c r="J813" s="189"/>
      <c r="K813" s="189"/>
      <c r="L813" s="189"/>
      <c r="M813" s="189"/>
      <c r="N813" s="189"/>
      <c r="O813" s="189"/>
      <c r="P813" s="189"/>
      <c r="Q813" s="189"/>
      <c r="R813" s="189"/>
      <c r="S813" s="189"/>
      <c r="T813" s="189"/>
      <c r="U813" s="189"/>
      <c r="V813" s="189"/>
      <c r="W813" s="189"/>
      <c r="X813" s="189"/>
      <c r="Y813" s="189"/>
      <c r="Z813" s="189"/>
    </row>
    <row r="814" spans="1:26" ht="15">
      <c r="A814" s="189"/>
      <c r="B814" s="189"/>
      <c r="C814" s="189"/>
      <c r="D814" s="189"/>
      <c r="E814" s="189"/>
      <c r="F814" s="189"/>
      <c r="G814" s="189"/>
      <c r="H814" s="189"/>
      <c r="I814" s="189"/>
      <c r="J814" s="189"/>
      <c r="K814" s="189"/>
      <c r="L814" s="189"/>
      <c r="M814" s="189"/>
      <c r="N814" s="189"/>
      <c r="O814" s="189"/>
      <c r="P814" s="189"/>
      <c r="Q814" s="189"/>
      <c r="R814" s="189"/>
      <c r="S814" s="189"/>
      <c r="T814" s="189"/>
      <c r="U814" s="189"/>
      <c r="V814" s="189"/>
      <c r="W814" s="189"/>
      <c r="X814" s="189"/>
      <c r="Y814" s="189"/>
      <c r="Z814" s="189"/>
    </row>
    <row r="815" spans="1:26" ht="15">
      <c r="A815" s="189"/>
      <c r="B815" s="189"/>
      <c r="C815" s="189"/>
      <c r="D815" s="189"/>
      <c r="E815" s="189"/>
      <c r="F815" s="189"/>
      <c r="G815" s="189"/>
      <c r="H815" s="189"/>
      <c r="I815" s="189"/>
      <c r="J815" s="189"/>
      <c r="K815" s="189"/>
      <c r="L815" s="189"/>
      <c r="M815" s="189"/>
      <c r="N815" s="189"/>
      <c r="O815" s="189"/>
      <c r="P815" s="189"/>
      <c r="Q815" s="189"/>
      <c r="R815" s="189"/>
      <c r="S815" s="189"/>
      <c r="T815" s="189"/>
      <c r="U815" s="189"/>
      <c r="V815" s="189"/>
      <c r="W815" s="189"/>
      <c r="X815" s="189"/>
      <c r="Y815" s="189"/>
      <c r="Z815" s="189"/>
    </row>
    <row r="816" spans="1:26" ht="15">
      <c r="A816" s="189"/>
      <c r="B816" s="189"/>
      <c r="C816" s="189"/>
      <c r="D816" s="189"/>
      <c r="E816" s="189"/>
      <c r="F816" s="189"/>
      <c r="G816" s="189"/>
      <c r="H816" s="189"/>
      <c r="I816" s="189"/>
      <c r="J816" s="189"/>
      <c r="K816" s="189"/>
      <c r="L816" s="189"/>
      <c r="M816" s="189"/>
      <c r="N816" s="189"/>
      <c r="O816" s="189"/>
      <c r="P816" s="189"/>
      <c r="Q816" s="189"/>
      <c r="R816" s="189"/>
      <c r="S816" s="189"/>
      <c r="T816" s="189"/>
      <c r="U816" s="189"/>
      <c r="V816" s="189"/>
      <c r="W816" s="189"/>
      <c r="X816" s="189"/>
      <c r="Y816" s="189"/>
      <c r="Z816" s="189"/>
    </row>
    <row r="817" spans="1:26" ht="15">
      <c r="A817" s="189"/>
      <c r="B817" s="189"/>
      <c r="C817" s="189"/>
      <c r="D817" s="189"/>
      <c r="E817" s="189"/>
      <c r="F817" s="189"/>
      <c r="G817" s="189"/>
      <c r="H817" s="189"/>
      <c r="I817" s="189"/>
      <c r="J817" s="189"/>
      <c r="K817" s="189"/>
      <c r="L817" s="189"/>
      <c r="M817" s="189"/>
      <c r="N817" s="189"/>
      <c r="O817" s="189"/>
      <c r="P817" s="189"/>
      <c r="Q817" s="189"/>
      <c r="R817" s="189"/>
      <c r="S817" s="189"/>
      <c r="T817" s="189"/>
      <c r="U817" s="189"/>
      <c r="V817" s="189"/>
      <c r="W817" s="189"/>
      <c r="X817" s="189"/>
      <c r="Y817" s="189"/>
      <c r="Z817" s="189"/>
    </row>
    <row r="818" spans="1:26" ht="15">
      <c r="A818" s="189"/>
      <c r="B818" s="189"/>
      <c r="C818" s="189"/>
      <c r="D818" s="189"/>
      <c r="E818" s="189"/>
      <c r="F818" s="189"/>
      <c r="G818" s="189"/>
      <c r="H818" s="189"/>
      <c r="I818" s="189"/>
      <c r="J818" s="189"/>
      <c r="K818" s="189"/>
      <c r="L818" s="189"/>
      <c r="M818" s="189"/>
      <c r="N818" s="189"/>
      <c r="O818" s="189"/>
      <c r="P818" s="189"/>
      <c r="Q818" s="189"/>
      <c r="R818" s="189"/>
      <c r="S818" s="189"/>
      <c r="T818" s="189"/>
      <c r="U818" s="189"/>
      <c r="V818" s="189"/>
      <c r="W818" s="189"/>
      <c r="X818" s="189"/>
      <c r="Y818" s="189"/>
      <c r="Z818" s="189"/>
    </row>
    <row r="819" spans="1:26" ht="15">
      <c r="A819" s="189"/>
      <c r="B819" s="189"/>
      <c r="C819" s="189"/>
      <c r="D819" s="189"/>
      <c r="E819" s="189"/>
      <c r="F819" s="189"/>
      <c r="G819" s="189"/>
      <c r="H819" s="189"/>
      <c r="I819" s="189"/>
      <c r="J819" s="189"/>
      <c r="K819" s="189"/>
      <c r="L819" s="189"/>
      <c r="M819" s="189"/>
      <c r="N819" s="189"/>
      <c r="O819" s="189"/>
      <c r="P819" s="189"/>
      <c r="Q819" s="189"/>
      <c r="R819" s="189"/>
      <c r="S819" s="189"/>
      <c r="T819" s="189"/>
      <c r="U819" s="189"/>
      <c r="V819" s="189"/>
      <c r="W819" s="189"/>
      <c r="X819" s="189"/>
      <c r="Y819" s="189"/>
      <c r="Z819" s="189"/>
    </row>
    <row r="820" spans="1:26" ht="15">
      <c r="A820" s="189"/>
      <c r="B820" s="189"/>
      <c r="C820" s="189"/>
      <c r="D820" s="189"/>
      <c r="E820" s="189"/>
      <c r="F820" s="189"/>
      <c r="G820" s="189"/>
      <c r="H820" s="189"/>
      <c r="I820" s="189"/>
      <c r="J820" s="189"/>
      <c r="K820" s="189"/>
      <c r="L820" s="189"/>
      <c r="M820" s="189"/>
      <c r="N820" s="189"/>
      <c r="O820" s="189"/>
      <c r="P820" s="189"/>
      <c r="Q820" s="189"/>
      <c r="R820" s="189"/>
      <c r="S820" s="189"/>
      <c r="T820" s="189"/>
      <c r="U820" s="189"/>
      <c r="V820" s="189"/>
      <c r="W820" s="189"/>
      <c r="X820" s="189"/>
      <c r="Y820" s="189"/>
      <c r="Z820" s="189"/>
    </row>
    <row r="821" spans="1:26" ht="15">
      <c r="A821" s="189"/>
      <c r="B821" s="189"/>
      <c r="C821" s="189"/>
      <c r="D821" s="189"/>
      <c r="E821" s="189"/>
      <c r="F821" s="189"/>
      <c r="G821" s="189"/>
      <c r="H821" s="189"/>
      <c r="I821" s="189"/>
      <c r="J821" s="189"/>
      <c r="K821" s="189"/>
      <c r="L821" s="189"/>
      <c r="M821" s="189"/>
      <c r="N821" s="189"/>
      <c r="O821" s="189"/>
      <c r="P821" s="189"/>
      <c r="Q821" s="189"/>
      <c r="R821" s="189"/>
      <c r="S821" s="189"/>
      <c r="T821" s="189"/>
      <c r="U821" s="189"/>
      <c r="V821" s="189"/>
      <c r="W821" s="189"/>
      <c r="X821" s="189"/>
      <c r="Y821" s="189"/>
      <c r="Z821" s="189"/>
    </row>
    <row r="822" spans="1:26" ht="15">
      <c r="A822" s="189"/>
      <c r="B822" s="189"/>
      <c r="C822" s="189"/>
      <c r="D822" s="189"/>
      <c r="E822" s="189"/>
      <c r="F822" s="189"/>
      <c r="G822" s="189"/>
      <c r="H822" s="189"/>
      <c r="I822" s="189"/>
      <c r="J822" s="189"/>
      <c r="K822" s="189"/>
      <c r="L822" s="189"/>
      <c r="M822" s="189"/>
      <c r="N822" s="189"/>
      <c r="O822" s="189"/>
      <c r="P822" s="189"/>
      <c r="Q822" s="189"/>
      <c r="R822" s="189"/>
      <c r="S822" s="189"/>
      <c r="T822" s="189"/>
      <c r="U822" s="189"/>
      <c r="V822" s="189"/>
      <c r="W822" s="189"/>
      <c r="X822" s="189"/>
      <c r="Y822" s="189"/>
      <c r="Z822" s="189"/>
    </row>
    <row r="823" spans="1:26" ht="15">
      <c r="A823" s="189"/>
      <c r="B823" s="189"/>
      <c r="C823" s="189"/>
      <c r="D823" s="189"/>
      <c r="E823" s="189"/>
      <c r="F823" s="189"/>
      <c r="G823" s="189"/>
      <c r="H823" s="189"/>
      <c r="I823" s="189"/>
      <c r="J823" s="189"/>
      <c r="K823" s="189"/>
      <c r="L823" s="189"/>
      <c r="M823" s="189"/>
      <c r="N823" s="189"/>
      <c r="O823" s="189"/>
      <c r="P823" s="189"/>
      <c r="Q823" s="189"/>
      <c r="R823" s="189"/>
      <c r="S823" s="189"/>
      <c r="T823" s="189"/>
      <c r="U823" s="189"/>
      <c r="V823" s="189"/>
      <c r="W823" s="189"/>
      <c r="X823" s="189"/>
      <c r="Y823" s="189"/>
      <c r="Z823" s="189"/>
    </row>
    <row r="824" spans="1:26" ht="15">
      <c r="A824" s="189"/>
      <c r="B824" s="189"/>
      <c r="C824" s="189"/>
      <c r="D824" s="189"/>
      <c r="E824" s="189"/>
      <c r="F824" s="189"/>
      <c r="G824" s="189"/>
      <c r="H824" s="189"/>
      <c r="I824" s="189"/>
      <c r="J824" s="189"/>
      <c r="K824" s="189"/>
      <c r="L824" s="189"/>
      <c r="M824" s="189"/>
      <c r="N824" s="189"/>
      <c r="O824" s="189"/>
      <c r="P824" s="189"/>
      <c r="Q824" s="189"/>
      <c r="R824" s="189"/>
      <c r="S824" s="189"/>
      <c r="T824" s="189"/>
      <c r="U824" s="189"/>
      <c r="V824" s="189"/>
      <c r="W824" s="189"/>
      <c r="X824" s="189"/>
      <c r="Y824" s="189"/>
      <c r="Z824" s="189"/>
    </row>
    <row r="825" spans="1:26" ht="15">
      <c r="A825" s="189"/>
      <c r="B825" s="189"/>
      <c r="C825" s="189"/>
      <c r="D825" s="189"/>
      <c r="E825" s="189"/>
      <c r="F825" s="189"/>
      <c r="G825" s="189"/>
      <c r="H825" s="189"/>
      <c r="I825" s="189"/>
      <c r="J825" s="189"/>
      <c r="K825" s="189"/>
      <c r="L825" s="189"/>
      <c r="M825" s="189"/>
      <c r="N825" s="189"/>
      <c r="O825" s="189"/>
      <c r="P825" s="189"/>
      <c r="Q825" s="189"/>
      <c r="R825" s="189"/>
      <c r="S825" s="189"/>
      <c r="T825" s="189"/>
      <c r="U825" s="189"/>
      <c r="V825" s="189"/>
      <c r="W825" s="189"/>
      <c r="X825" s="189"/>
      <c r="Y825" s="189"/>
      <c r="Z825" s="189"/>
    </row>
    <row r="826" spans="1:26" ht="15">
      <c r="A826" s="189"/>
      <c r="B826" s="189"/>
      <c r="C826" s="189"/>
      <c r="D826" s="189"/>
      <c r="E826" s="189"/>
      <c r="F826" s="189"/>
      <c r="G826" s="189"/>
      <c r="H826" s="189"/>
      <c r="I826" s="189"/>
      <c r="J826" s="189"/>
      <c r="K826" s="189"/>
      <c r="L826" s="189"/>
      <c r="M826" s="189"/>
      <c r="N826" s="189"/>
      <c r="O826" s="189"/>
      <c r="P826" s="189"/>
      <c r="Q826" s="189"/>
      <c r="R826" s="189"/>
      <c r="S826" s="189"/>
      <c r="T826" s="189"/>
      <c r="U826" s="189"/>
      <c r="V826" s="189"/>
      <c r="W826" s="189"/>
      <c r="X826" s="189"/>
      <c r="Y826" s="189"/>
      <c r="Z826" s="189"/>
    </row>
    <row r="827" spans="1:26" ht="15">
      <c r="A827" s="189"/>
      <c r="B827" s="189"/>
      <c r="C827" s="189"/>
      <c r="D827" s="189"/>
      <c r="E827" s="189"/>
      <c r="F827" s="189"/>
      <c r="G827" s="189"/>
      <c r="H827" s="189"/>
      <c r="I827" s="189"/>
      <c r="J827" s="189"/>
      <c r="K827" s="189"/>
      <c r="L827" s="189"/>
      <c r="M827" s="189"/>
      <c r="N827" s="189"/>
      <c r="O827" s="189"/>
      <c r="P827" s="189"/>
      <c r="Q827" s="189"/>
      <c r="R827" s="189"/>
      <c r="S827" s="189"/>
      <c r="T827" s="189"/>
      <c r="U827" s="189"/>
      <c r="V827" s="189"/>
      <c r="W827" s="189"/>
      <c r="X827" s="189"/>
      <c r="Y827" s="189"/>
      <c r="Z827" s="189"/>
    </row>
    <row r="828" spans="1:26" ht="15">
      <c r="A828" s="189"/>
      <c r="B828" s="189"/>
      <c r="C828" s="189"/>
      <c r="D828" s="189"/>
      <c r="E828" s="189"/>
      <c r="F828" s="189"/>
      <c r="G828" s="189"/>
      <c r="H828" s="189"/>
      <c r="I828" s="189"/>
      <c r="J828" s="189"/>
      <c r="K828" s="189"/>
      <c r="L828" s="189"/>
      <c r="M828" s="189"/>
      <c r="N828" s="189"/>
      <c r="O828" s="189"/>
      <c r="P828" s="189"/>
      <c r="Q828" s="189"/>
      <c r="R828" s="189"/>
      <c r="S828" s="189"/>
      <c r="T828" s="189"/>
      <c r="U828" s="189"/>
      <c r="V828" s="189"/>
      <c r="W828" s="189"/>
      <c r="X828" s="189"/>
      <c r="Y828" s="189"/>
      <c r="Z828" s="189"/>
    </row>
    <row r="829" spans="1:26" ht="15">
      <c r="A829" s="189"/>
      <c r="B829" s="189"/>
      <c r="C829" s="189"/>
      <c r="D829" s="189"/>
      <c r="E829" s="189"/>
      <c r="F829" s="189"/>
      <c r="G829" s="189"/>
      <c r="H829" s="189"/>
      <c r="I829" s="189"/>
      <c r="J829" s="189"/>
      <c r="K829" s="189"/>
      <c r="L829" s="189"/>
      <c r="M829" s="189"/>
      <c r="N829" s="189"/>
      <c r="O829" s="189"/>
      <c r="P829" s="189"/>
      <c r="Q829" s="189"/>
      <c r="R829" s="189"/>
      <c r="S829" s="189"/>
      <c r="T829" s="189"/>
      <c r="U829" s="189"/>
      <c r="V829" s="189"/>
      <c r="W829" s="189"/>
      <c r="X829" s="189"/>
      <c r="Y829" s="189"/>
      <c r="Z829" s="189"/>
    </row>
    <row r="830" spans="1:26" ht="15">
      <c r="A830" s="189"/>
      <c r="B830" s="189"/>
      <c r="C830" s="189"/>
      <c r="D830" s="189"/>
      <c r="E830" s="189"/>
      <c r="F830" s="189"/>
      <c r="G830" s="189"/>
      <c r="H830" s="189"/>
      <c r="I830" s="189"/>
      <c r="J830" s="189"/>
      <c r="K830" s="189"/>
      <c r="L830" s="189"/>
      <c r="M830" s="189"/>
      <c r="N830" s="189"/>
      <c r="O830" s="189"/>
      <c r="P830" s="189"/>
      <c r="Q830" s="189"/>
      <c r="R830" s="189"/>
      <c r="S830" s="189"/>
      <c r="T830" s="189"/>
      <c r="U830" s="189"/>
      <c r="V830" s="189"/>
      <c r="W830" s="189"/>
      <c r="X830" s="189"/>
      <c r="Y830" s="189"/>
      <c r="Z830" s="189"/>
    </row>
    <row r="831" spans="1:26" ht="15">
      <c r="A831" s="189"/>
      <c r="B831" s="189"/>
      <c r="C831" s="189"/>
      <c r="D831" s="189"/>
      <c r="E831" s="189"/>
      <c r="F831" s="189"/>
      <c r="G831" s="189"/>
      <c r="H831" s="189"/>
      <c r="I831" s="189"/>
      <c r="J831" s="189"/>
      <c r="K831" s="189"/>
      <c r="L831" s="189"/>
      <c r="M831" s="189"/>
      <c r="N831" s="189"/>
      <c r="O831" s="189"/>
      <c r="P831" s="189"/>
      <c r="Q831" s="189"/>
      <c r="R831" s="189"/>
      <c r="S831" s="189"/>
      <c r="T831" s="189"/>
      <c r="U831" s="189"/>
      <c r="V831" s="189"/>
      <c r="W831" s="189"/>
      <c r="X831" s="189"/>
      <c r="Y831" s="189"/>
      <c r="Z831" s="189"/>
    </row>
    <row r="832" spans="1:26" ht="15">
      <c r="A832" s="189"/>
      <c r="B832" s="189"/>
      <c r="C832" s="189"/>
      <c r="D832" s="189"/>
      <c r="E832" s="189"/>
      <c r="F832" s="189"/>
      <c r="G832" s="189"/>
      <c r="H832" s="189"/>
      <c r="I832" s="189"/>
      <c r="J832" s="189"/>
      <c r="K832" s="189"/>
      <c r="L832" s="189"/>
      <c r="M832" s="189"/>
      <c r="N832" s="189"/>
      <c r="O832" s="189"/>
      <c r="P832" s="189"/>
      <c r="Q832" s="189"/>
      <c r="R832" s="189"/>
      <c r="S832" s="189"/>
      <c r="T832" s="189"/>
      <c r="U832" s="189"/>
      <c r="V832" s="189"/>
      <c r="W832" s="189"/>
      <c r="X832" s="189"/>
      <c r="Y832" s="189"/>
      <c r="Z832" s="189"/>
    </row>
    <row r="833" spans="1:26" ht="15">
      <c r="A833" s="189"/>
      <c r="B833" s="189"/>
      <c r="C833" s="189"/>
      <c r="D833" s="189"/>
      <c r="E833" s="189"/>
      <c r="F833" s="189"/>
      <c r="G833" s="189"/>
      <c r="H833" s="189"/>
      <c r="I833" s="189"/>
      <c r="J833" s="189"/>
      <c r="K833" s="189"/>
      <c r="L833" s="189"/>
      <c r="M833" s="189"/>
      <c r="N833" s="189"/>
      <c r="O833" s="189"/>
      <c r="P833" s="189"/>
      <c r="Q833" s="189"/>
      <c r="R833" s="189"/>
      <c r="S833" s="189"/>
      <c r="T833" s="189"/>
      <c r="U833" s="189"/>
      <c r="V833" s="189"/>
      <c r="W833" s="189"/>
      <c r="X833" s="189"/>
      <c r="Y833" s="189"/>
      <c r="Z833" s="189"/>
    </row>
    <row r="834" spans="1:26" ht="15">
      <c r="A834" s="189"/>
      <c r="B834" s="189"/>
      <c r="C834" s="189"/>
      <c r="D834" s="189"/>
      <c r="E834" s="189"/>
      <c r="F834" s="189"/>
      <c r="G834" s="189"/>
      <c r="H834" s="189"/>
      <c r="I834" s="189"/>
      <c r="J834" s="189"/>
      <c r="K834" s="189"/>
      <c r="L834" s="189"/>
      <c r="M834" s="189"/>
      <c r="N834" s="189"/>
      <c r="O834" s="189"/>
      <c r="P834" s="189"/>
      <c r="Q834" s="189"/>
      <c r="R834" s="189"/>
      <c r="S834" s="189"/>
      <c r="T834" s="189"/>
      <c r="U834" s="189"/>
      <c r="V834" s="189"/>
      <c r="W834" s="189"/>
      <c r="X834" s="189"/>
      <c r="Y834" s="189"/>
      <c r="Z834" s="189"/>
    </row>
    <row r="835" spans="1:26" ht="15">
      <c r="A835" s="189"/>
      <c r="B835" s="189"/>
      <c r="C835" s="189"/>
      <c r="D835" s="189"/>
      <c r="E835" s="189"/>
      <c r="F835" s="189"/>
      <c r="G835" s="189"/>
      <c r="H835" s="189"/>
      <c r="I835" s="189"/>
      <c r="J835" s="189"/>
      <c r="K835" s="189"/>
      <c r="L835" s="189"/>
      <c r="M835" s="189"/>
      <c r="N835" s="189"/>
      <c r="O835" s="189"/>
      <c r="P835" s="189"/>
      <c r="Q835" s="189"/>
      <c r="R835" s="189"/>
      <c r="S835" s="189"/>
      <c r="T835" s="189"/>
      <c r="U835" s="189"/>
      <c r="V835" s="189"/>
      <c r="W835" s="189"/>
      <c r="X835" s="189"/>
      <c r="Y835" s="189"/>
      <c r="Z835" s="189"/>
    </row>
    <row r="836" spans="1:26" ht="15">
      <c r="A836" s="189"/>
      <c r="B836" s="189"/>
      <c r="C836" s="189"/>
      <c r="D836" s="189"/>
      <c r="E836" s="189"/>
      <c r="F836" s="189"/>
      <c r="G836" s="189"/>
      <c r="H836" s="189"/>
      <c r="I836" s="189"/>
      <c r="J836" s="189"/>
      <c r="K836" s="189"/>
      <c r="L836" s="189"/>
      <c r="M836" s="189"/>
      <c r="N836" s="189"/>
      <c r="O836" s="189"/>
      <c r="P836" s="189"/>
      <c r="Q836" s="189"/>
      <c r="R836" s="189"/>
      <c r="S836" s="189"/>
      <c r="T836" s="189"/>
      <c r="U836" s="189"/>
      <c r="V836" s="189"/>
      <c r="W836" s="189"/>
      <c r="X836" s="189"/>
      <c r="Y836" s="189"/>
      <c r="Z836" s="189"/>
    </row>
    <row r="837" spans="1:26" ht="15">
      <c r="A837" s="189"/>
      <c r="B837" s="189"/>
      <c r="C837" s="189"/>
      <c r="D837" s="189"/>
      <c r="E837" s="189"/>
      <c r="F837" s="189"/>
      <c r="G837" s="189"/>
      <c r="H837" s="189"/>
      <c r="I837" s="189"/>
      <c r="J837" s="189"/>
      <c r="K837" s="189"/>
      <c r="L837" s="189"/>
      <c r="M837" s="189"/>
      <c r="N837" s="189"/>
      <c r="O837" s="189"/>
      <c r="P837" s="189"/>
      <c r="Q837" s="189"/>
      <c r="R837" s="189"/>
      <c r="S837" s="189"/>
      <c r="T837" s="189"/>
      <c r="U837" s="189"/>
      <c r="V837" s="189"/>
      <c r="W837" s="189"/>
      <c r="X837" s="189"/>
      <c r="Y837" s="189"/>
      <c r="Z837" s="189"/>
    </row>
    <row r="838" spans="1:26" ht="15">
      <c r="A838" s="189"/>
      <c r="B838" s="189"/>
      <c r="C838" s="189"/>
      <c r="D838" s="189"/>
      <c r="E838" s="189"/>
      <c r="F838" s="189"/>
      <c r="G838" s="189"/>
      <c r="H838" s="189"/>
      <c r="I838" s="189"/>
      <c r="J838" s="189"/>
      <c r="K838" s="189"/>
      <c r="L838" s="189"/>
      <c r="M838" s="189"/>
      <c r="N838" s="189"/>
      <c r="O838" s="189"/>
      <c r="P838" s="189"/>
      <c r="Q838" s="189"/>
      <c r="R838" s="189"/>
      <c r="S838" s="189"/>
      <c r="T838" s="189"/>
      <c r="U838" s="189"/>
      <c r="V838" s="189"/>
      <c r="W838" s="189"/>
      <c r="X838" s="189"/>
      <c r="Y838" s="189"/>
      <c r="Z838" s="189"/>
    </row>
    <row r="839" spans="1:26" ht="15">
      <c r="A839" s="189"/>
      <c r="B839" s="189"/>
      <c r="C839" s="189"/>
      <c r="D839" s="189"/>
      <c r="E839" s="189"/>
      <c r="F839" s="189"/>
      <c r="G839" s="189"/>
      <c r="H839" s="189"/>
      <c r="I839" s="189"/>
      <c r="J839" s="189"/>
      <c r="K839" s="189"/>
      <c r="L839" s="189"/>
      <c r="M839" s="189"/>
      <c r="N839" s="189"/>
      <c r="O839" s="189"/>
      <c r="P839" s="189"/>
      <c r="Q839" s="189"/>
      <c r="R839" s="189"/>
      <c r="S839" s="189"/>
      <c r="T839" s="189"/>
      <c r="U839" s="189"/>
      <c r="V839" s="189"/>
      <c r="W839" s="189"/>
      <c r="X839" s="189"/>
      <c r="Y839" s="189"/>
      <c r="Z839" s="189"/>
    </row>
    <row r="840" spans="1:26" ht="15">
      <c r="A840" s="189"/>
      <c r="B840" s="189"/>
      <c r="C840" s="189"/>
      <c r="D840" s="189"/>
      <c r="E840" s="189"/>
      <c r="F840" s="189"/>
      <c r="G840" s="189"/>
      <c r="H840" s="189"/>
      <c r="I840" s="189"/>
      <c r="J840" s="189"/>
      <c r="K840" s="189"/>
      <c r="L840" s="189"/>
      <c r="M840" s="189"/>
      <c r="N840" s="189"/>
      <c r="O840" s="189"/>
      <c r="P840" s="189"/>
      <c r="Q840" s="189"/>
      <c r="R840" s="189"/>
      <c r="S840" s="189"/>
      <c r="T840" s="189"/>
      <c r="U840" s="189"/>
      <c r="V840" s="189"/>
      <c r="W840" s="189"/>
      <c r="X840" s="189"/>
      <c r="Y840" s="189"/>
      <c r="Z840" s="189"/>
    </row>
    <row r="841" spans="1:26" ht="15">
      <c r="A841" s="189"/>
      <c r="B841" s="189"/>
      <c r="C841" s="189"/>
      <c r="D841" s="189"/>
      <c r="E841" s="189"/>
      <c r="F841" s="189"/>
      <c r="G841" s="189"/>
      <c r="H841" s="189"/>
      <c r="I841" s="189"/>
      <c r="J841" s="189"/>
      <c r="K841" s="189"/>
      <c r="L841" s="189"/>
      <c r="M841" s="189"/>
      <c r="N841" s="189"/>
      <c r="O841" s="189"/>
      <c r="P841" s="189"/>
      <c r="Q841" s="189"/>
      <c r="R841" s="189"/>
      <c r="S841" s="189"/>
      <c r="T841" s="189"/>
      <c r="U841" s="189"/>
      <c r="V841" s="189"/>
      <c r="W841" s="189"/>
      <c r="X841" s="189"/>
      <c r="Y841" s="189"/>
      <c r="Z841" s="189"/>
    </row>
    <row r="842" spans="1:26" ht="15">
      <c r="A842" s="189"/>
      <c r="B842" s="189"/>
      <c r="C842" s="189"/>
      <c r="D842" s="189"/>
      <c r="E842" s="189"/>
      <c r="F842" s="189"/>
      <c r="G842" s="189"/>
      <c r="H842" s="189"/>
      <c r="I842" s="189"/>
      <c r="J842" s="189"/>
      <c r="K842" s="189"/>
      <c r="L842" s="189"/>
      <c r="M842" s="189"/>
      <c r="N842" s="189"/>
      <c r="O842" s="189"/>
      <c r="P842" s="189"/>
      <c r="Q842" s="189"/>
      <c r="R842" s="189"/>
      <c r="S842" s="189"/>
      <c r="T842" s="189"/>
      <c r="U842" s="189"/>
      <c r="V842" s="189"/>
      <c r="W842" s="189"/>
      <c r="X842" s="189"/>
      <c r="Y842" s="189"/>
      <c r="Z842" s="189"/>
    </row>
    <row r="843" spans="1:26" ht="15">
      <c r="A843" s="189"/>
      <c r="B843" s="189"/>
      <c r="C843" s="189"/>
      <c r="D843" s="189"/>
      <c r="E843" s="189"/>
      <c r="F843" s="189"/>
      <c r="G843" s="189"/>
      <c r="H843" s="189"/>
      <c r="I843" s="189"/>
      <c r="J843" s="189"/>
      <c r="K843" s="189"/>
      <c r="L843" s="189"/>
      <c r="M843" s="189"/>
      <c r="N843" s="189"/>
      <c r="O843" s="189"/>
      <c r="P843" s="189"/>
      <c r="Q843" s="189"/>
      <c r="R843" s="189"/>
      <c r="S843" s="189"/>
      <c r="T843" s="189"/>
      <c r="U843" s="189"/>
      <c r="V843" s="189"/>
      <c r="W843" s="189"/>
      <c r="X843" s="189"/>
      <c r="Y843" s="189"/>
      <c r="Z843" s="189"/>
    </row>
    <row r="844" spans="1:26" ht="15">
      <c r="A844" s="189"/>
      <c r="B844" s="189"/>
      <c r="C844" s="189"/>
      <c r="D844" s="189"/>
      <c r="E844" s="189"/>
      <c r="F844" s="189"/>
      <c r="G844" s="189"/>
      <c r="H844" s="189"/>
      <c r="I844" s="189"/>
      <c r="J844" s="189"/>
      <c r="K844" s="189"/>
      <c r="L844" s="189"/>
      <c r="M844" s="189"/>
      <c r="N844" s="189"/>
      <c r="O844" s="189"/>
      <c r="P844" s="189"/>
      <c r="Q844" s="189"/>
      <c r="R844" s="189"/>
      <c r="S844" s="189"/>
      <c r="T844" s="189"/>
      <c r="U844" s="189"/>
      <c r="V844" s="189"/>
      <c r="W844" s="189"/>
      <c r="X844" s="189"/>
      <c r="Y844" s="189"/>
      <c r="Z844" s="189"/>
    </row>
    <row r="845" spans="1:26" ht="15">
      <c r="A845" s="189"/>
      <c r="B845" s="189"/>
      <c r="C845" s="189"/>
      <c r="D845" s="189"/>
      <c r="E845" s="189"/>
      <c r="F845" s="189"/>
      <c r="G845" s="189"/>
      <c r="H845" s="189"/>
      <c r="I845" s="189"/>
      <c r="J845" s="189"/>
      <c r="K845" s="189"/>
      <c r="L845" s="189"/>
      <c r="M845" s="189"/>
      <c r="N845" s="189"/>
      <c r="O845" s="189"/>
      <c r="P845" s="189"/>
      <c r="Q845" s="189"/>
      <c r="R845" s="189"/>
      <c r="S845" s="189"/>
      <c r="T845" s="189"/>
      <c r="U845" s="189"/>
      <c r="V845" s="189"/>
      <c r="W845" s="189"/>
      <c r="X845" s="189"/>
      <c r="Y845" s="189"/>
      <c r="Z845" s="189"/>
    </row>
    <row r="846" spans="1:26" ht="15">
      <c r="A846" s="189"/>
      <c r="B846" s="189"/>
      <c r="C846" s="189"/>
      <c r="D846" s="189"/>
      <c r="E846" s="189"/>
      <c r="F846" s="189"/>
      <c r="G846" s="189"/>
      <c r="H846" s="189"/>
      <c r="I846" s="189"/>
      <c r="J846" s="189"/>
      <c r="K846" s="189"/>
      <c r="L846" s="189"/>
      <c r="M846" s="189"/>
      <c r="N846" s="189"/>
      <c r="O846" s="189"/>
      <c r="P846" s="189"/>
      <c r="Q846" s="189"/>
      <c r="R846" s="189"/>
      <c r="S846" s="189"/>
      <c r="T846" s="189"/>
      <c r="U846" s="189"/>
      <c r="V846" s="189"/>
      <c r="W846" s="189"/>
      <c r="X846" s="189"/>
      <c r="Y846" s="189"/>
      <c r="Z846" s="189"/>
    </row>
    <row r="847" spans="1:26" ht="15">
      <c r="A847" s="189"/>
      <c r="B847" s="189"/>
      <c r="C847" s="189"/>
      <c r="D847" s="189"/>
      <c r="E847" s="189"/>
      <c r="F847" s="189"/>
      <c r="G847" s="189"/>
      <c r="H847" s="189"/>
      <c r="I847" s="189"/>
      <c r="J847" s="189"/>
      <c r="K847" s="189"/>
      <c r="L847" s="189"/>
      <c r="M847" s="189"/>
      <c r="N847" s="189"/>
      <c r="O847" s="189"/>
      <c r="P847" s="189"/>
      <c r="Q847" s="189"/>
      <c r="R847" s="189"/>
      <c r="S847" s="189"/>
      <c r="T847" s="189"/>
      <c r="U847" s="189"/>
      <c r="V847" s="189"/>
      <c r="W847" s="189"/>
      <c r="X847" s="189"/>
      <c r="Y847" s="189"/>
      <c r="Z847" s="189"/>
    </row>
    <row r="848" spans="1:26" ht="15">
      <c r="A848" s="189"/>
      <c r="B848" s="189"/>
      <c r="C848" s="189"/>
      <c r="D848" s="189"/>
      <c r="E848" s="189"/>
      <c r="F848" s="189"/>
      <c r="G848" s="189"/>
      <c r="H848" s="189"/>
      <c r="I848" s="189"/>
      <c r="J848" s="189"/>
      <c r="K848" s="189"/>
      <c r="L848" s="189"/>
      <c r="M848" s="189"/>
      <c r="N848" s="189"/>
      <c r="O848" s="189"/>
      <c r="P848" s="189"/>
      <c r="Q848" s="189"/>
      <c r="R848" s="189"/>
      <c r="S848" s="189"/>
      <c r="T848" s="189"/>
      <c r="U848" s="189"/>
      <c r="V848" s="189"/>
      <c r="W848" s="189"/>
      <c r="X848" s="189"/>
      <c r="Y848" s="189"/>
      <c r="Z848" s="189"/>
    </row>
    <row r="849" spans="1:26" ht="15">
      <c r="A849" s="189"/>
      <c r="B849" s="189"/>
      <c r="C849" s="189"/>
      <c r="D849" s="189"/>
      <c r="E849" s="189"/>
      <c r="F849" s="189"/>
      <c r="G849" s="189"/>
      <c r="H849" s="189"/>
      <c r="I849" s="189"/>
      <c r="J849" s="189"/>
      <c r="K849" s="189"/>
      <c r="L849" s="189"/>
      <c r="M849" s="189"/>
      <c r="N849" s="189"/>
      <c r="O849" s="189"/>
      <c r="P849" s="189"/>
      <c r="Q849" s="189"/>
      <c r="R849" s="189"/>
      <c r="S849" s="189"/>
      <c r="T849" s="189"/>
      <c r="U849" s="189"/>
      <c r="V849" s="189"/>
      <c r="W849" s="189"/>
      <c r="X849" s="189"/>
      <c r="Y849" s="189"/>
      <c r="Z849" s="189"/>
    </row>
    <row r="850" spans="1:26" ht="15">
      <c r="A850" s="189"/>
      <c r="B850" s="189"/>
      <c r="C850" s="189"/>
      <c r="D850" s="189"/>
      <c r="E850" s="189"/>
      <c r="F850" s="189"/>
      <c r="G850" s="189"/>
      <c r="H850" s="189"/>
      <c r="I850" s="189"/>
      <c r="J850" s="189"/>
      <c r="K850" s="189"/>
      <c r="L850" s="189"/>
      <c r="M850" s="189"/>
      <c r="N850" s="189"/>
      <c r="O850" s="189"/>
      <c r="P850" s="189"/>
      <c r="Q850" s="189"/>
      <c r="R850" s="189"/>
      <c r="S850" s="189"/>
      <c r="T850" s="189"/>
      <c r="U850" s="189"/>
      <c r="V850" s="189"/>
      <c r="W850" s="189"/>
      <c r="X850" s="189"/>
      <c r="Y850" s="189"/>
      <c r="Z850" s="189"/>
    </row>
    <row r="851" spans="1:26" ht="15">
      <c r="A851" s="189"/>
      <c r="B851" s="189"/>
      <c r="C851" s="189"/>
      <c r="D851" s="189"/>
      <c r="E851" s="189"/>
      <c r="F851" s="189"/>
      <c r="G851" s="189"/>
      <c r="H851" s="189"/>
      <c r="I851" s="189"/>
      <c r="J851" s="189"/>
      <c r="K851" s="189"/>
      <c r="L851" s="189"/>
      <c r="M851" s="189"/>
      <c r="N851" s="189"/>
      <c r="O851" s="189"/>
      <c r="P851" s="189"/>
      <c r="Q851" s="189"/>
      <c r="R851" s="189"/>
      <c r="S851" s="189"/>
      <c r="T851" s="189"/>
      <c r="U851" s="189"/>
      <c r="V851" s="189"/>
      <c r="W851" s="189"/>
      <c r="X851" s="189"/>
      <c r="Y851" s="189"/>
      <c r="Z851" s="189"/>
    </row>
    <row r="852" spans="1:26" ht="15">
      <c r="A852" s="189"/>
      <c r="B852" s="189"/>
      <c r="C852" s="189"/>
      <c r="D852" s="189"/>
      <c r="E852" s="189"/>
      <c r="F852" s="189"/>
      <c r="G852" s="189"/>
      <c r="H852" s="189"/>
      <c r="I852" s="189"/>
      <c r="J852" s="189"/>
      <c r="K852" s="189"/>
      <c r="L852" s="189"/>
      <c r="M852" s="189"/>
      <c r="N852" s="189"/>
      <c r="O852" s="189"/>
      <c r="P852" s="189"/>
      <c r="Q852" s="189"/>
      <c r="R852" s="189"/>
      <c r="S852" s="189"/>
      <c r="T852" s="189"/>
      <c r="U852" s="189"/>
      <c r="V852" s="189"/>
      <c r="W852" s="189"/>
      <c r="X852" s="189"/>
      <c r="Y852" s="189"/>
      <c r="Z852" s="189"/>
    </row>
    <row r="853" spans="1:26" ht="15">
      <c r="A853" s="189"/>
      <c r="B853" s="189"/>
      <c r="C853" s="189"/>
      <c r="D853" s="189"/>
      <c r="E853" s="189"/>
      <c r="F853" s="189"/>
      <c r="G853" s="189"/>
      <c r="H853" s="189"/>
      <c r="I853" s="189"/>
      <c r="J853" s="189"/>
      <c r="K853" s="189"/>
      <c r="L853" s="189"/>
      <c r="M853" s="189"/>
      <c r="N853" s="189"/>
      <c r="O853" s="189"/>
      <c r="P853" s="189"/>
      <c r="Q853" s="189"/>
      <c r="R853" s="189"/>
      <c r="S853" s="189"/>
      <c r="T853" s="189"/>
      <c r="U853" s="189"/>
      <c r="V853" s="189"/>
      <c r="W853" s="189"/>
      <c r="X853" s="189"/>
      <c r="Y853" s="189"/>
      <c r="Z853" s="189"/>
    </row>
    <row r="854" spans="1:26" ht="15">
      <c r="A854" s="189"/>
      <c r="B854" s="189"/>
      <c r="C854" s="189"/>
      <c r="D854" s="189"/>
      <c r="E854" s="189"/>
      <c r="F854" s="189"/>
      <c r="G854" s="189"/>
      <c r="H854" s="189"/>
      <c r="I854" s="189"/>
      <c r="J854" s="189"/>
      <c r="K854" s="189"/>
      <c r="L854" s="189"/>
      <c r="M854" s="189"/>
      <c r="N854" s="189"/>
      <c r="O854" s="189"/>
      <c r="P854" s="189"/>
      <c r="Q854" s="189"/>
      <c r="R854" s="189"/>
      <c r="S854" s="189"/>
      <c r="T854" s="189"/>
      <c r="U854" s="189"/>
      <c r="V854" s="189"/>
      <c r="W854" s="189"/>
      <c r="X854" s="189"/>
      <c r="Y854" s="189"/>
      <c r="Z854" s="189"/>
    </row>
    <row r="855" spans="1:26" ht="15">
      <c r="A855" s="189"/>
      <c r="B855" s="189"/>
      <c r="C855" s="189"/>
      <c r="D855" s="189"/>
      <c r="E855" s="189"/>
      <c r="F855" s="189"/>
      <c r="G855" s="189"/>
      <c r="H855" s="189"/>
      <c r="I855" s="189"/>
      <c r="J855" s="189"/>
      <c r="K855" s="189"/>
      <c r="L855" s="189"/>
      <c r="M855" s="189"/>
      <c r="N855" s="189"/>
      <c r="O855" s="189"/>
      <c r="P855" s="189"/>
      <c r="Q855" s="189"/>
      <c r="R855" s="189"/>
      <c r="S855" s="189"/>
      <c r="T855" s="189"/>
      <c r="U855" s="189"/>
      <c r="V855" s="189"/>
      <c r="W855" s="189"/>
      <c r="X855" s="189"/>
      <c r="Y855" s="189"/>
      <c r="Z855" s="189"/>
    </row>
    <row r="856" spans="1:26" ht="15">
      <c r="A856" s="189"/>
      <c r="B856" s="189"/>
      <c r="C856" s="189"/>
      <c r="D856" s="189"/>
      <c r="E856" s="189"/>
      <c r="F856" s="189"/>
      <c r="G856" s="189"/>
      <c r="H856" s="189"/>
      <c r="I856" s="189"/>
      <c r="J856" s="189"/>
      <c r="K856" s="189"/>
      <c r="L856" s="189"/>
      <c r="M856" s="189"/>
      <c r="N856" s="189"/>
      <c r="O856" s="189"/>
      <c r="P856" s="189"/>
      <c r="Q856" s="189"/>
      <c r="R856" s="189"/>
      <c r="S856" s="189"/>
      <c r="T856" s="189"/>
      <c r="U856" s="189"/>
      <c r="V856" s="189"/>
      <c r="W856" s="189"/>
      <c r="X856" s="189"/>
      <c r="Y856" s="189"/>
      <c r="Z856" s="189"/>
    </row>
    <row r="857" spans="1:26" ht="15">
      <c r="A857" s="189"/>
      <c r="B857" s="189"/>
      <c r="C857" s="189"/>
      <c r="D857" s="189"/>
      <c r="E857" s="189"/>
      <c r="F857" s="189"/>
      <c r="G857" s="189"/>
      <c r="H857" s="189"/>
      <c r="I857" s="189"/>
      <c r="J857" s="189"/>
      <c r="K857" s="189"/>
      <c r="L857" s="189"/>
      <c r="M857" s="189"/>
      <c r="N857" s="189"/>
      <c r="O857" s="189"/>
      <c r="P857" s="189"/>
      <c r="Q857" s="189"/>
      <c r="R857" s="189"/>
      <c r="S857" s="189"/>
      <c r="T857" s="189"/>
      <c r="U857" s="189"/>
      <c r="V857" s="189"/>
      <c r="W857" s="189"/>
      <c r="X857" s="189"/>
      <c r="Y857" s="189"/>
      <c r="Z857" s="189"/>
    </row>
    <row r="858" spans="1:26" ht="15">
      <c r="A858" s="189"/>
      <c r="B858" s="189"/>
      <c r="C858" s="189"/>
      <c r="D858" s="189"/>
      <c r="E858" s="189"/>
      <c r="F858" s="189"/>
      <c r="G858" s="189"/>
      <c r="H858" s="189"/>
      <c r="I858" s="189"/>
      <c r="J858" s="189"/>
      <c r="K858" s="189"/>
      <c r="L858" s="189"/>
      <c r="M858" s="189"/>
      <c r="N858" s="189"/>
      <c r="O858" s="189"/>
      <c r="P858" s="189"/>
      <c r="Q858" s="189"/>
      <c r="R858" s="189"/>
      <c r="S858" s="189"/>
      <c r="T858" s="189"/>
      <c r="U858" s="189"/>
      <c r="V858" s="189"/>
      <c r="W858" s="189"/>
      <c r="X858" s="189"/>
      <c r="Y858" s="189"/>
      <c r="Z858" s="189"/>
    </row>
    <row r="859" spans="1:26" ht="15">
      <c r="A859" s="189"/>
      <c r="B859" s="189"/>
      <c r="C859" s="189"/>
      <c r="D859" s="189"/>
      <c r="E859" s="189"/>
      <c r="F859" s="189"/>
      <c r="G859" s="189"/>
      <c r="H859" s="189"/>
      <c r="I859" s="189"/>
      <c r="J859" s="189"/>
      <c r="K859" s="189"/>
      <c r="L859" s="189"/>
      <c r="M859" s="189"/>
      <c r="N859" s="189"/>
      <c r="O859" s="189"/>
      <c r="P859" s="189"/>
      <c r="Q859" s="189"/>
      <c r="R859" s="189"/>
      <c r="S859" s="189"/>
      <c r="T859" s="189"/>
      <c r="U859" s="189"/>
      <c r="V859" s="189"/>
      <c r="W859" s="189"/>
      <c r="X859" s="189"/>
      <c r="Y859" s="189"/>
      <c r="Z859" s="189"/>
    </row>
    <row r="860" spans="1:26" ht="15">
      <c r="A860" s="189"/>
      <c r="B860" s="189"/>
      <c r="C860" s="189"/>
      <c r="D860" s="189"/>
      <c r="E860" s="189"/>
      <c r="F860" s="189"/>
      <c r="G860" s="189"/>
      <c r="H860" s="189"/>
      <c r="I860" s="189"/>
      <c r="J860" s="189"/>
      <c r="K860" s="189"/>
      <c r="L860" s="189"/>
      <c r="M860" s="189"/>
      <c r="N860" s="189"/>
      <c r="O860" s="189"/>
      <c r="P860" s="189"/>
      <c r="Q860" s="189"/>
      <c r="R860" s="189"/>
      <c r="S860" s="189"/>
      <c r="T860" s="189"/>
      <c r="U860" s="189"/>
      <c r="V860" s="189"/>
      <c r="W860" s="189"/>
      <c r="X860" s="189"/>
      <c r="Y860" s="189"/>
      <c r="Z860" s="189"/>
    </row>
    <row r="861" spans="1:26" ht="15">
      <c r="A861" s="189"/>
      <c r="B861" s="189"/>
      <c r="C861" s="189"/>
      <c r="D861" s="189"/>
      <c r="E861" s="189"/>
      <c r="F861" s="189"/>
      <c r="G861" s="189"/>
      <c r="H861" s="189"/>
      <c r="I861" s="189"/>
      <c r="J861" s="189"/>
      <c r="K861" s="189"/>
      <c r="L861" s="189"/>
      <c r="M861" s="189"/>
      <c r="N861" s="189"/>
      <c r="O861" s="189"/>
      <c r="P861" s="189"/>
      <c r="Q861" s="189"/>
      <c r="R861" s="189"/>
      <c r="S861" s="189"/>
      <c r="T861" s="189"/>
      <c r="U861" s="189"/>
      <c r="V861" s="189"/>
      <c r="W861" s="189"/>
      <c r="X861" s="189"/>
      <c r="Y861" s="189"/>
      <c r="Z861" s="189"/>
    </row>
    <row r="862" spans="1:26" ht="15">
      <c r="A862" s="189"/>
      <c r="B862" s="189"/>
      <c r="C862" s="189"/>
      <c r="D862" s="189"/>
      <c r="E862" s="189"/>
      <c r="F862" s="189"/>
      <c r="G862" s="189"/>
      <c r="H862" s="189"/>
      <c r="I862" s="189"/>
      <c r="J862" s="189"/>
      <c r="K862" s="189"/>
      <c r="L862" s="189"/>
      <c r="M862" s="189"/>
      <c r="N862" s="189"/>
      <c r="O862" s="189"/>
      <c r="P862" s="189"/>
      <c r="Q862" s="189"/>
      <c r="R862" s="189"/>
      <c r="S862" s="189"/>
      <c r="T862" s="189"/>
      <c r="U862" s="189"/>
      <c r="V862" s="189"/>
      <c r="W862" s="189"/>
      <c r="X862" s="189"/>
      <c r="Y862" s="189"/>
      <c r="Z862" s="189"/>
    </row>
    <row r="863" spans="1:26" ht="15">
      <c r="A863" s="189"/>
      <c r="B863" s="189"/>
      <c r="C863" s="189"/>
      <c r="D863" s="189"/>
      <c r="E863" s="189"/>
      <c r="F863" s="189"/>
      <c r="G863" s="189"/>
      <c r="H863" s="189"/>
      <c r="I863" s="189"/>
      <c r="J863" s="189"/>
      <c r="K863" s="189"/>
      <c r="L863" s="189"/>
      <c r="M863" s="189"/>
      <c r="N863" s="189"/>
      <c r="O863" s="189"/>
      <c r="P863" s="189"/>
      <c r="Q863" s="189"/>
      <c r="R863" s="189"/>
      <c r="S863" s="189"/>
      <c r="T863" s="189"/>
      <c r="U863" s="189"/>
      <c r="V863" s="189"/>
      <c r="W863" s="189"/>
      <c r="X863" s="189"/>
      <c r="Y863" s="189"/>
      <c r="Z863" s="189"/>
    </row>
    <row r="864" spans="1:26" ht="15">
      <c r="A864" s="189"/>
      <c r="B864" s="189"/>
      <c r="C864" s="189"/>
      <c r="D864" s="189"/>
      <c r="E864" s="189"/>
      <c r="F864" s="189"/>
      <c r="G864" s="189"/>
      <c r="H864" s="189"/>
      <c r="I864" s="189"/>
      <c r="J864" s="189"/>
      <c r="K864" s="189"/>
      <c r="L864" s="189"/>
      <c r="M864" s="189"/>
      <c r="N864" s="189"/>
      <c r="O864" s="189"/>
      <c r="P864" s="189"/>
      <c r="Q864" s="189"/>
      <c r="R864" s="189"/>
      <c r="S864" s="189"/>
      <c r="T864" s="189"/>
      <c r="U864" s="189"/>
      <c r="V864" s="189"/>
      <c r="W864" s="189"/>
      <c r="X864" s="189"/>
      <c r="Y864" s="189"/>
      <c r="Z864" s="189"/>
    </row>
    <row r="865" spans="1:26" ht="15">
      <c r="A865" s="189"/>
      <c r="B865" s="189"/>
      <c r="C865" s="189"/>
      <c r="D865" s="189"/>
      <c r="E865" s="189"/>
      <c r="F865" s="189"/>
      <c r="G865" s="189"/>
      <c r="H865" s="189"/>
      <c r="I865" s="189"/>
      <c r="J865" s="189"/>
      <c r="K865" s="189"/>
      <c r="L865" s="189"/>
      <c r="M865" s="189"/>
      <c r="N865" s="189"/>
      <c r="O865" s="189"/>
      <c r="P865" s="189"/>
      <c r="Q865" s="189"/>
      <c r="R865" s="189"/>
      <c r="S865" s="189"/>
      <c r="T865" s="189"/>
      <c r="U865" s="189"/>
      <c r="V865" s="189"/>
      <c r="W865" s="189"/>
      <c r="X865" s="189"/>
      <c r="Y865" s="189"/>
      <c r="Z865" s="189"/>
    </row>
    <row r="866" spans="1:26" ht="15">
      <c r="A866" s="189"/>
      <c r="B866" s="189"/>
      <c r="C866" s="189"/>
      <c r="D866" s="189"/>
      <c r="E866" s="189"/>
      <c r="F866" s="189"/>
      <c r="G866" s="189"/>
      <c r="H866" s="189"/>
      <c r="I866" s="189"/>
      <c r="J866" s="189"/>
      <c r="K866" s="189"/>
      <c r="L866" s="189"/>
      <c r="M866" s="189"/>
      <c r="N866" s="189"/>
      <c r="O866" s="189"/>
      <c r="P866" s="189"/>
      <c r="Q866" s="189"/>
      <c r="R866" s="189"/>
      <c r="S866" s="189"/>
      <c r="T866" s="189"/>
      <c r="U866" s="189"/>
      <c r="V866" s="189"/>
      <c r="W866" s="189"/>
      <c r="X866" s="189"/>
      <c r="Y866" s="189"/>
      <c r="Z866" s="189"/>
    </row>
    <row r="867" spans="1:26" ht="15">
      <c r="A867" s="189"/>
      <c r="B867" s="189"/>
      <c r="C867" s="189"/>
      <c r="D867" s="189"/>
      <c r="E867" s="189"/>
      <c r="F867" s="189"/>
      <c r="G867" s="189"/>
      <c r="H867" s="189"/>
      <c r="I867" s="189"/>
      <c r="J867" s="189"/>
      <c r="K867" s="189"/>
      <c r="L867" s="189"/>
      <c r="M867" s="189"/>
      <c r="N867" s="189"/>
      <c r="O867" s="189"/>
      <c r="P867" s="189"/>
      <c r="Q867" s="189"/>
      <c r="R867" s="189"/>
      <c r="S867" s="189"/>
      <c r="T867" s="189"/>
      <c r="U867" s="189"/>
      <c r="V867" s="189"/>
      <c r="W867" s="189"/>
      <c r="X867" s="189"/>
      <c r="Y867" s="189"/>
      <c r="Z867" s="189"/>
    </row>
    <row r="868" spans="1:26" ht="15">
      <c r="A868" s="189"/>
      <c r="B868" s="189"/>
      <c r="C868" s="189"/>
      <c r="D868" s="189"/>
      <c r="E868" s="189"/>
      <c r="F868" s="189"/>
      <c r="G868" s="189"/>
      <c r="H868" s="189"/>
      <c r="I868" s="189"/>
      <c r="J868" s="189"/>
      <c r="K868" s="189"/>
      <c r="L868" s="189"/>
      <c r="M868" s="189"/>
      <c r="N868" s="189"/>
      <c r="O868" s="189"/>
      <c r="P868" s="189"/>
      <c r="Q868" s="189"/>
      <c r="R868" s="189"/>
      <c r="S868" s="189"/>
      <c r="T868" s="189"/>
      <c r="U868" s="189"/>
      <c r="V868" s="189"/>
      <c r="W868" s="189"/>
      <c r="X868" s="189"/>
      <c r="Y868" s="189"/>
      <c r="Z868" s="189"/>
    </row>
    <row r="869" spans="1:26" ht="15">
      <c r="A869" s="189"/>
      <c r="B869" s="189"/>
      <c r="C869" s="189"/>
      <c r="D869" s="189"/>
      <c r="E869" s="189"/>
      <c r="F869" s="189"/>
      <c r="G869" s="189"/>
      <c r="H869" s="189"/>
      <c r="I869" s="189"/>
      <c r="J869" s="189"/>
      <c r="K869" s="189"/>
      <c r="L869" s="189"/>
      <c r="M869" s="189"/>
      <c r="N869" s="189"/>
      <c r="O869" s="189"/>
      <c r="P869" s="189"/>
      <c r="Q869" s="189"/>
      <c r="R869" s="189"/>
      <c r="S869" s="189"/>
      <c r="T869" s="189"/>
      <c r="U869" s="189"/>
      <c r="V869" s="189"/>
      <c r="W869" s="189"/>
      <c r="X869" s="189"/>
      <c r="Y869" s="189"/>
      <c r="Z869" s="189"/>
    </row>
    <row r="870" spans="1:26" ht="15">
      <c r="A870" s="189"/>
      <c r="B870" s="189"/>
      <c r="C870" s="189"/>
      <c r="D870" s="189"/>
      <c r="E870" s="189"/>
      <c r="F870" s="189"/>
      <c r="G870" s="189"/>
      <c r="H870" s="189"/>
      <c r="I870" s="189"/>
      <c r="J870" s="189"/>
      <c r="K870" s="189"/>
      <c r="L870" s="189"/>
      <c r="M870" s="189"/>
      <c r="N870" s="189"/>
      <c r="O870" s="189"/>
      <c r="P870" s="189"/>
      <c r="Q870" s="189"/>
      <c r="R870" s="189"/>
      <c r="S870" s="189"/>
      <c r="T870" s="189"/>
      <c r="U870" s="189"/>
      <c r="V870" s="189"/>
      <c r="W870" s="189"/>
      <c r="X870" s="189"/>
      <c r="Y870" s="189"/>
      <c r="Z870" s="189"/>
    </row>
    <row r="871" spans="1:26" ht="15">
      <c r="A871" s="189"/>
      <c r="B871" s="189"/>
      <c r="C871" s="189"/>
      <c r="D871" s="189"/>
      <c r="E871" s="189"/>
      <c r="F871" s="189"/>
      <c r="G871" s="189"/>
      <c r="H871" s="189"/>
      <c r="I871" s="189"/>
      <c r="J871" s="189"/>
      <c r="K871" s="189"/>
      <c r="L871" s="189"/>
      <c r="M871" s="189"/>
      <c r="N871" s="189"/>
      <c r="O871" s="189"/>
      <c r="P871" s="189"/>
      <c r="Q871" s="189"/>
      <c r="R871" s="189"/>
      <c r="S871" s="189"/>
      <c r="T871" s="189"/>
      <c r="U871" s="189"/>
      <c r="V871" s="189"/>
      <c r="W871" s="189"/>
      <c r="X871" s="189"/>
      <c r="Y871" s="189"/>
      <c r="Z871" s="189"/>
    </row>
    <row r="872" spans="1:26" ht="15">
      <c r="A872" s="189"/>
      <c r="B872" s="189"/>
      <c r="C872" s="189"/>
      <c r="D872" s="189"/>
      <c r="E872" s="189"/>
      <c r="F872" s="189"/>
      <c r="G872" s="189"/>
      <c r="H872" s="189"/>
      <c r="I872" s="189"/>
      <c r="J872" s="189"/>
      <c r="K872" s="189"/>
      <c r="L872" s="189"/>
      <c r="M872" s="189"/>
      <c r="N872" s="189"/>
      <c r="O872" s="189"/>
      <c r="P872" s="189"/>
      <c r="Q872" s="189"/>
      <c r="R872" s="189"/>
      <c r="S872" s="189"/>
      <c r="T872" s="189"/>
      <c r="U872" s="189"/>
      <c r="V872" s="189"/>
      <c r="W872" s="189"/>
      <c r="X872" s="189"/>
      <c r="Y872" s="189"/>
      <c r="Z872" s="189"/>
    </row>
    <row r="873" spans="1:26" ht="15">
      <c r="A873" s="189"/>
      <c r="B873" s="189"/>
      <c r="C873" s="189"/>
      <c r="D873" s="189"/>
      <c r="E873" s="189"/>
      <c r="F873" s="189"/>
      <c r="G873" s="189"/>
      <c r="H873" s="189"/>
      <c r="I873" s="189"/>
      <c r="J873" s="189"/>
      <c r="K873" s="189"/>
      <c r="L873" s="189"/>
      <c r="M873" s="189"/>
      <c r="N873" s="189"/>
      <c r="O873" s="189"/>
      <c r="P873" s="189"/>
      <c r="Q873" s="189"/>
      <c r="R873" s="189"/>
      <c r="S873" s="189"/>
      <c r="T873" s="189"/>
      <c r="U873" s="189"/>
      <c r="V873" s="189"/>
      <c r="W873" s="189"/>
      <c r="X873" s="189"/>
      <c r="Y873" s="189"/>
      <c r="Z873" s="189"/>
    </row>
    <row r="874" spans="1:26" ht="15">
      <c r="A874" s="189"/>
      <c r="B874" s="189"/>
      <c r="C874" s="189"/>
      <c r="D874" s="189"/>
      <c r="E874" s="189"/>
      <c r="F874" s="189"/>
      <c r="G874" s="189"/>
      <c r="H874" s="189"/>
      <c r="I874" s="189"/>
      <c r="J874" s="189"/>
      <c r="K874" s="189"/>
      <c r="L874" s="189"/>
      <c r="M874" s="189"/>
      <c r="N874" s="189"/>
      <c r="O874" s="189"/>
      <c r="P874" s="189"/>
      <c r="Q874" s="189"/>
      <c r="R874" s="189"/>
      <c r="S874" s="189"/>
      <c r="T874" s="189"/>
      <c r="U874" s="189"/>
      <c r="V874" s="189"/>
      <c r="W874" s="189"/>
      <c r="X874" s="189"/>
      <c r="Y874" s="189"/>
      <c r="Z874" s="189"/>
    </row>
    <row r="875" spans="1:26" ht="15">
      <c r="A875" s="189"/>
      <c r="B875" s="189"/>
      <c r="C875" s="189"/>
      <c r="D875" s="189"/>
      <c r="E875" s="189"/>
      <c r="F875" s="189"/>
      <c r="G875" s="189"/>
      <c r="H875" s="189"/>
      <c r="I875" s="189"/>
      <c r="J875" s="189"/>
      <c r="K875" s="189"/>
      <c r="L875" s="189"/>
      <c r="M875" s="189"/>
      <c r="N875" s="189"/>
      <c r="O875" s="189"/>
      <c r="P875" s="189"/>
      <c r="Q875" s="189"/>
      <c r="R875" s="189"/>
      <c r="S875" s="189"/>
      <c r="T875" s="189"/>
      <c r="U875" s="189"/>
      <c r="V875" s="189"/>
      <c r="W875" s="189"/>
      <c r="X875" s="189"/>
      <c r="Y875" s="189"/>
      <c r="Z875" s="189"/>
    </row>
    <row r="876" spans="1:26" ht="15">
      <c r="A876" s="189"/>
      <c r="B876" s="189"/>
      <c r="C876" s="189"/>
      <c r="D876" s="189"/>
      <c r="E876" s="189"/>
      <c r="F876" s="189"/>
      <c r="G876" s="189"/>
      <c r="H876" s="189"/>
      <c r="I876" s="189"/>
      <c r="J876" s="189"/>
      <c r="K876" s="189"/>
      <c r="L876" s="189"/>
      <c r="M876" s="189"/>
      <c r="N876" s="189"/>
      <c r="O876" s="189"/>
      <c r="P876" s="189"/>
      <c r="Q876" s="189"/>
      <c r="R876" s="189"/>
      <c r="S876" s="189"/>
      <c r="T876" s="189"/>
      <c r="U876" s="189"/>
      <c r="V876" s="189"/>
      <c r="W876" s="189"/>
      <c r="X876" s="189"/>
      <c r="Y876" s="189"/>
      <c r="Z876" s="189"/>
    </row>
    <row r="877" spans="1:26" ht="15">
      <c r="A877" s="189"/>
      <c r="B877" s="189"/>
      <c r="C877" s="189"/>
      <c r="D877" s="189"/>
      <c r="E877" s="189"/>
      <c r="F877" s="189"/>
      <c r="G877" s="189"/>
      <c r="H877" s="189"/>
      <c r="I877" s="189"/>
      <c r="J877" s="189"/>
      <c r="K877" s="189"/>
      <c r="L877" s="189"/>
      <c r="M877" s="189"/>
      <c r="N877" s="189"/>
      <c r="O877" s="189"/>
      <c r="P877" s="189"/>
      <c r="Q877" s="189"/>
      <c r="R877" s="189"/>
      <c r="S877" s="189"/>
      <c r="T877" s="189"/>
      <c r="U877" s="189"/>
      <c r="V877" s="189"/>
      <c r="W877" s="189"/>
      <c r="X877" s="189"/>
      <c r="Y877" s="189"/>
      <c r="Z877" s="189"/>
    </row>
    <row r="878" spans="1:26" ht="15">
      <c r="A878" s="189"/>
      <c r="B878" s="189"/>
      <c r="C878" s="189"/>
      <c r="D878" s="189"/>
      <c r="E878" s="189"/>
      <c r="F878" s="189"/>
      <c r="G878" s="189"/>
      <c r="H878" s="189"/>
      <c r="I878" s="189"/>
      <c r="J878" s="189"/>
      <c r="K878" s="189"/>
      <c r="L878" s="189"/>
      <c r="M878" s="189"/>
      <c r="N878" s="189"/>
      <c r="O878" s="189"/>
      <c r="P878" s="189"/>
      <c r="Q878" s="189"/>
      <c r="R878" s="189"/>
      <c r="S878" s="189"/>
      <c r="T878" s="189"/>
      <c r="U878" s="189"/>
      <c r="V878" s="189"/>
      <c r="W878" s="189"/>
      <c r="X878" s="189"/>
      <c r="Y878" s="189"/>
      <c r="Z878" s="189"/>
    </row>
    <row r="879" spans="1:26" ht="15">
      <c r="A879" s="189"/>
      <c r="B879" s="189"/>
      <c r="C879" s="189"/>
      <c r="D879" s="189"/>
      <c r="E879" s="189"/>
      <c r="F879" s="189"/>
      <c r="G879" s="189"/>
      <c r="H879" s="189"/>
      <c r="I879" s="189"/>
      <c r="J879" s="189"/>
      <c r="K879" s="189"/>
      <c r="L879" s="189"/>
      <c r="M879" s="189"/>
      <c r="N879" s="189"/>
      <c r="O879" s="189"/>
      <c r="P879" s="189"/>
      <c r="Q879" s="189"/>
      <c r="R879" s="189"/>
      <c r="S879" s="189"/>
      <c r="T879" s="189"/>
      <c r="U879" s="189"/>
      <c r="V879" s="189"/>
      <c r="W879" s="189"/>
      <c r="X879" s="189"/>
      <c r="Y879" s="189"/>
      <c r="Z879" s="189"/>
    </row>
    <row r="880" spans="1:26" ht="15">
      <c r="A880" s="189"/>
      <c r="B880" s="189"/>
      <c r="C880" s="189"/>
      <c r="D880" s="189"/>
      <c r="E880" s="189"/>
      <c r="F880" s="189"/>
      <c r="G880" s="189"/>
      <c r="H880" s="189"/>
      <c r="I880" s="189"/>
      <c r="J880" s="189"/>
      <c r="K880" s="189"/>
      <c r="L880" s="189"/>
      <c r="M880" s="189"/>
      <c r="N880" s="189"/>
      <c r="O880" s="189"/>
      <c r="P880" s="189"/>
      <c r="Q880" s="189"/>
      <c r="R880" s="189"/>
      <c r="S880" s="189"/>
      <c r="T880" s="189"/>
      <c r="U880" s="189"/>
      <c r="V880" s="189"/>
      <c r="W880" s="189"/>
      <c r="X880" s="189"/>
      <c r="Y880" s="189"/>
      <c r="Z880" s="189"/>
    </row>
    <row r="881" spans="1:26" ht="15">
      <c r="A881" s="189"/>
      <c r="B881" s="189"/>
      <c r="C881" s="189"/>
      <c r="D881" s="189"/>
      <c r="E881" s="189"/>
      <c r="F881" s="189"/>
      <c r="G881" s="189"/>
      <c r="H881" s="189"/>
      <c r="I881" s="189"/>
      <c r="J881" s="189"/>
      <c r="K881" s="189"/>
      <c r="L881" s="189"/>
      <c r="M881" s="189"/>
      <c r="N881" s="189"/>
      <c r="O881" s="189"/>
      <c r="P881" s="189"/>
      <c r="Q881" s="189"/>
      <c r="R881" s="189"/>
      <c r="S881" s="189"/>
      <c r="T881" s="189"/>
      <c r="U881" s="189"/>
      <c r="V881" s="189"/>
      <c r="W881" s="189"/>
      <c r="X881" s="189"/>
      <c r="Y881" s="189"/>
      <c r="Z881" s="189"/>
    </row>
    <row r="882" spans="1:26" ht="15">
      <c r="A882" s="189"/>
      <c r="B882" s="189"/>
      <c r="C882" s="189"/>
      <c r="D882" s="189"/>
      <c r="E882" s="189"/>
      <c r="F882" s="189"/>
      <c r="G882" s="189"/>
      <c r="H882" s="189"/>
      <c r="I882" s="189"/>
      <c r="J882" s="189"/>
      <c r="K882" s="189"/>
      <c r="L882" s="189"/>
      <c r="M882" s="189"/>
      <c r="N882" s="189"/>
      <c r="O882" s="189"/>
      <c r="P882" s="189"/>
      <c r="Q882" s="189"/>
      <c r="R882" s="189"/>
      <c r="S882" s="189"/>
      <c r="T882" s="189"/>
      <c r="U882" s="189"/>
      <c r="V882" s="189"/>
      <c r="W882" s="189"/>
      <c r="X882" s="189"/>
      <c r="Y882" s="189"/>
      <c r="Z882" s="189"/>
    </row>
    <row r="883" spans="1:26" ht="15">
      <c r="A883" s="189"/>
      <c r="B883" s="189"/>
      <c r="C883" s="189"/>
      <c r="D883" s="189"/>
      <c r="E883" s="189"/>
      <c r="F883" s="189"/>
      <c r="G883" s="189"/>
      <c r="H883" s="189"/>
      <c r="I883" s="189"/>
      <c r="J883" s="189"/>
      <c r="K883" s="189"/>
      <c r="L883" s="189"/>
      <c r="M883" s="189"/>
      <c r="N883" s="189"/>
      <c r="O883" s="189"/>
      <c r="P883" s="189"/>
      <c r="Q883" s="189"/>
      <c r="R883" s="189"/>
      <c r="S883" s="189"/>
      <c r="T883" s="189"/>
      <c r="U883" s="189"/>
      <c r="V883" s="189"/>
      <c r="W883" s="189"/>
      <c r="X883" s="189"/>
      <c r="Y883" s="189"/>
      <c r="Z883" s="189"/>
    </row>
    <row r="884" spans="1:26" ht="15">
      <c r="A884" s="189"/>
      <c r="B884" s="189"/>
      <c r="C884" s="189"/>
      <c r="D884" s="189"/>
      <c r="E884" s="189"/>
      <c r="F884" s="189"/>
      <c r="G884" s="189"/>
      <c r="H884" s="189"/>
      <c r="I884" s="189"/>
      <c r="J884" s="189"/>
      <c r="K884" s="189"/>
      <c r="L884" s="189"/>
      <c r="M884" s="189"/>
      <c r="N884" s="189"/>
      <c r="O884" s="189"/>
      <c r="P884" s="189"/>
      <c r="Q884" s="189"/>
      <c r="R884" s="189"/>
      <c r="S884" s="189"/>
      <c r="T884" s="189"/>
      <c r="U884" s="189"/>
      <c r="V884" s="189"/>
      <c r="W884" s="189"/>
      <c r="X884" s="189"/>
      <c r="Y884" s="189"/>
      <c r="Z884" s="189"/>
    </row>
    <row r="885" spans="1:26" ht="15">
      <c r="A885" s="189"/>
      <c r="B885" s="189"/>
      <c r="C885" s="189"/>
      <c r="D885" s="189"/>
      <c r="E885" s="189"/>
      <c r="F885" s="189"/>
      <c r="G885" s="189"/>
      <c r="H885" s="189"/>
      <c r="I885" s="189"/>
      <c r="J885" s="189"/>
      <c r="K885" s="189"/>
      <c r="L885" s="189"/>
      <c r="M885" s="189"/>
      <c r="N885" s="189"/>
      <c r="O885" s="189"/>
      <c r="P885" s="189"/>
      <c r="Q885" s="189"/>
      <c r="R885" s="189"/>
      <c r="S885" s="189"/>
      <c r="T885" s="189"/>
      <c r="U885" s="189"/>
      <c r="V885" s="189"/>
      <c r="W885" s="189"/>
      <c r="X885" s="189"/>
      <c r="Y885" s="189"/>
      <c r="Z885" s="189"/>
    </row>
    <row r="886" spans="1:26" ht="15">
      <c r="A886" s="189"/>
      <c r="B886" s="189"/>
      <c r="C886" s="189"/>
      <c r="D886" s="189"/>
      <c r="E886" s="189"/>
      <c r="F886" s="189"/>
      <c r="G886" s="189"/>
      <c r="H886" s="189"/>
      <c r="I886" s="189"/>
      <c r="J886" s="189"/>
      <c r="K886" s="189"/>
      <c r="L886" s="189"/>
      <c r="M886" s="189"/>
      <c r="N886" s="189"/>
      <c r="O886" s="189"/>
      <c r="P886" s="189"/>
      <c r="Q886" s="189"/>
      <c r="R886" s="189"/>
      <c r="S886" s="189"/>
      <c r="T886" s="189"/>
      <c r="U886" s="189"/>
      <c r="V886" s="189"/>
      <c r="W886" s="189"/>
      <c r="X886" s="189"/>
      <c r="Y886" s="189"/>
      <c r="Z886" s="189"/>
    </row>
    <row r="887" spans="1:26" ht="15">
      <c r="A887" s="189"/>
      <c r="B887" s="189"/>
      <c r="C887" s="189"/>
      <c r="D887" s="189"/>
      <c r="E887" s="189"/>
      <c r="F887" s="189"/>
      <c r="G887" s="189"/>
      <c r="H887" s="189"/>
      <c r="I887" s="189"/>
      <c r="J887" s="189"/>
      <c r="K887" s="189"/>
      <c r="L887" s="189"/>
      <c r="M887" s="189"/>
      <c r="N887" s="189"/>
      <c r="O887" s="189"/>
      <c r="P887" s="189"/>
      <c r="Q887" s="189"/>
      <c r="R887" s="189"/>
      <c r="S887" s="189"/>
      <c r="T887" s="189"/>
      <c r="U887" s="189"/>
      <c r="V887" s="189"/>
      <c r="W887" s="189"/>
      <c r="X887" s="189"/>
      <c r="Y887" s="189"/>
      <c r="Z887" s="189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BO43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4.5" defaultRowHeight="15.75" customHeight="1"/>
  <cols>
    <col min="1" max="1" width="11.5" customWidth="1"/>
    <col min="2" max="2" width="1.83203125" customWidth="1"/>
    <col min="3" max="9" width="11.5" customWidth="1"/>
    <col min="10" max="10" width="1.83203125" customWidth="1"/>
    <col min="11" max="17" width="11.5" customWidth="1"/>
    <col min="18" max="18" width="1.83203125" customWidth="1"/>
    <col min="19" max="25" width="11.5" customWidth="1"/>
    <col min="26" max="26" width="1.83203125" hidden="1" customWidth="1"/>
    <col min="27" max="33" width="11.5" hidden="1" customWidth="1"/>
    <col min="34" max="34" width="1.83203125" customWidth="1"/>
    <col min="35" max="35" width="11.1640625" customWidth="1"/>
    <col min="36" max="41" width="11.5" customWidth="1"/>
    <col min="42" max="42" width="1.83203125" customWidth="1"/>
    <col min="43" max="49" width="11.5" customWidth="1"/>
    <col min="50" max="50" width="1.83203125" customWidth="1"/>
    <col min="51" max="57" width="11.5" hidden="1" customWidth="1"/>
    <col min="58" max="58" width="1.83203125" hidden="1" customWidth="1"/>
    <col min="59" max="59" width="6" customWidth="1"/>
    <col min="60" max="60" width="12.83203125" customWidth="1"/>
    <col min="61" max="67" width="11.1640625" customWidth="1"/>
  </cols>
  <sheetData>
    <row r="1" spans="1:67">
      <c r="A1" s="18" t="s">
        <v>36</v>
      </c>
      <c r="B1" s="118"/>
      <c r="C1" s="464" t="s">
        <v>9</v>
      </c>
      <c r="D1" s="447"/>
      <c r="E1" s="447"/>
      <c r="F1" s="447"/>
      <c r="G1" s="447"/>
      <c r="H1" s="446"/>
      <c r="I1" s="119"/>
      <c r="J1" s="19"/>
      <c r="K1" s="463" t="s">
        <v>50</v>
      </c>
      <c r="L1" s="447"/>
      <c r="M1" s="447"/>
      <c r="N1" s="447"/>
      <c r="O1" s="447"/>
      <c r="P1" s="446"/>
      <c r="Q1" s="120"/>
      <c r="R1" s="19"/>
      <c r="S1" s="461" t="s">
        <v>34</v>
      </c>
      <c r="T1" s="447"/>
      <c r="U1" s="447"/>
      <c r="V1" s="447"/>
      <c r="W1" s="447"/>
      <c r="X1" s="446"/>
      <c r="Y1" s="335"/>
      <c r="Z1" s="19"/>
      <c r="AA1" s="465" t="s">
        <v>100</v>
      </c>
      <c r="AB1" s="447"/>
      <c r="AC1" s="447"/>
      <c r="AD1" s="447"/>
      <c r="AE1" s="447"/>
      <c r="AF1" s="446"/>
      <c r="AG1" s="336"/>
      <c r="AH1" s="19"/>
      <c r="AI1" s="466" t="s">
        <v>101</v>
      </c>
      <c r="AJ1" s="447"/>
      <c r="AK1" s="447"/>
      <c r="AL1" s="447"/>
      <c r="AM1" s="447"/>
      <c r="AN1" s="446"/>
      <c r="AO1" s="337"/>
      <c r="AP1" s="19"/>
      <c r="AQ1" s="462" t="s">
        <v>102</v>
      </c>
      <c r="AR1" s="447"/>
      <c r="AS1" s="447"/>
      <c r="AT1" s="447"/>
      <c r="AU1" s="447"/>
      <c r="AV1" s="446"/>
      <c r="AW1" s="121"/>
      <c r="AX1" s="19"/>
      <c r="AY1" s="467" t="s">
        <v>103</v>
      </c>
      <c r="AZ1" s="447"/>
      <c r="BA1" s="447"/>
      <c r="BB1" s="447"/>
      <c r="BC1" s="447"/>
      <c r="BD1" s="446"/>
      <c r="BE1" s="338"/>
      <c r="BF1" s="339"/>
      <c r="BG1" s="340"/>
      <c r="BH1" s="341"/>
      <c r="BI1" s="342" t="s">
        <v>10</v>
      </c>
      <c r="BJ1" s="341"/>
      <c r="BK1" s="341"/>
      <c r="BL1" s="342" t="s">
        <v>10</v>
      </c>
      <c r="BM1" s="341"/>
      <c r="BN1" s="341"/>
      <c r="BO1" s="341"/>
    </row>
    <row r="2" spans="1:67">
      <c r="A2" s="22" t="s">
        <v>11</v>
      </c>
      <c r="B2" s="23"/>
      <c r="C2" s="24" t="s">
        <v>39</v>
      </c>
      <c r="D2" s="24" t="s">
        <v>40</v>
      </c>
      <c r="E2" s="24" t="s">
        <v>15</v>
      </c>
      <c r="F2" s="24" t="s">
        <v>51</v>
      </c>
      <c r="G2" s="24" t="s">
        <v>52</v>
      </c>
      <c r="H2" s="122" t="s">
        <v>41</v>
      </c>
      <c r="I2" s="123" t="s">
        <v>8</v>
      </c>
      <c r="J2" s="23"/>
      <c r="K2" s="24" t="s">
        <v>39</v>
      </c>
      <c r="L2" s="24" t="s">
        <v>40</v>
      </c>
      <c r="M2" s="24" t="s">
        <v>15</v>
      </c>
      <c r="N2" s="24" t="s">
        <v>51</v>
      </c>
      <c r="O2" s="24" t="s">
        <v>52</v>
      </c>
      <c r="P2" s="122" t="s">
        <v>41</v>
      </c>
      <c r="Q2" s="123" t="s">
        <v>8</v>
      </c>
      <c r="R2" s="23"/>
      <c r="S2" s="24" t="s">
        <v>39</v>
      </c>
      <c r="T2" s="24" t="s">
        <v>40</v>
      </c>
      <c r="U2" s="24" t="s">
        <v>15</v>
      </c>
      <c r="V2" s="24" t="s">
        <v>51</v>
      </c>
      <c r="W2" s="24" t="s">
        <v>52</v>
      </c>
      <c r="X2" s="122" t="s">
        <v>41</v>
      </c>
      <c r="Y2" s="122" t="s">
        <v>8</v>
      </c>
      <c r="Z2" s="23"/>
      <c r="AA2" s="24" t="s">
        <v>39</v>
      </c>
      <c r="AB2" s="24" t="s">
        <v>40</v>
      </c>
      <c r="AC2" s="24" t="s">
        <v>15</v>
      </c>
      <c r="AD2" s="24" t="s">
        <v>51</v>
      </c>
      <c r="AE2" s="24" t="s">
        <v>52</v>
      </c>
      <c r="AF2" s="122" t="s">
        <v>41</v>
      </c>
      <c r="AG2" s="122" t="s">
        <v>8</v>
      </c>
      <c r="AH2" s="23"/>
      <c r="AI2" s="24" t="s">
        <v>39</v>
      </c>
      <c r="AJ2" s="24" t="s">
        <v>40</v>
      </c>
      <c r="AK2" s="24" t="s">
        <v>15</v>
      </c>
      <c r="AL2" s="24" t="s">
        <v>51</v>
      </c>
      <c r="AM2" s="24" t="s">
        <v>52</v>
      </c>
      <c r="AN2" s="122" t="s">
        <v>41</v>
      </c>
      <c r="AO2" s="122" t="s">
        <v>8</v>
      </c>
      <c r="AP2" s="23"/>
      <c r="AQ2" s="24" t="s">
        <v>39</v>
      </c>
      <c r="AR2" s="24" t="s">
        <v>40</v>
      </c>
      <c r="AS2" s="24" t="s">
        <v>15</v>
      </c>
      <c r="AT2" s="24" t="s">
        <v>51</v>
      </c>
      <c r="AU2" s="24" t="s">
        <v>52</v>
      </c>
      <c r="AV2" s="122" t="s">
        <v>41</v>
      </c>
      <c r="AW2" s="123" t="s">
        <v>8</v>
      </c>
      <c r="AX2" s="23"/>
      <c r="AY2" s="24" t="s">
        <v>39</v>
      </c>
      <c r="AZ2" s="24" t="s">
        <v>40</v>
      </c>
      <c r="BA2" s="24" t="s">
        <v>15</v>
      </c>
      <c r="BB2" s="24" t="s">
        <v>51</v>
      </c>
      <c r="BC2" s="24" t="s">
        <v>52</v>
      </c>
      <c r="BD2" s="122" t="s">
        <v>41</v>
      </c>
      <c r="BE2" s="122" t="s">
        <v>8</v>
      </c>
      <c r="BF2" s="23"/>
      <c r="BG2" s="343"/>
      <c r="BH2" s="344" t="s">
        <v>104</v>
      </c>
      <c r="BI2" s="344" t="s">
        <v>12</v>
      </c>
      <c r="BJ2" s="344" t="s">
        <v>13</v>
      </c>
      <c r="BK2" s="344" t="s">
        <v>14</v>
      </c>
      <c r="BL2" s="344" t="s">
        <v>0</v>
      </c>
      <c r="BM2" s="344" t="s">
        <v>105</v>
      </c>
      <c r="BN2" s="344" t="s">
        <v>106</v>
      </c>
      <c r="BO2" s="344" t="s">
        <v>107</v>
      </c>
    </row>
    <row r="3" spans="1:67" ht="15.75" customHeight="1">
      <c r="A3" s="345">
        <v>2016</v>
      </c>
      <c r="B3" s="23"/>
      <c r="C3" s="28"/>
      <c r="D3" s="28"/>
      <c r="E3" s="28"/>
      <c r="F3" s="28"/>
      <c r="G3" s="28"/>
      <c r="H3" s="31"/>
      <c r="I3" s="29"/>
      <c r="J3" s="23"/>
      <c r="K3" s="28"/>
      <c r="L3" s="28"/>
      <c r="M3" s="28"/>
      <c r="N3" s="28"/>
      <c r="O3" s="28"/>
      <c r="P3" s="28"/>
      <c r="Q3" s="29"/>
      <c r="R3" s="23"/>
      <c r="S3" s="28"/>
      <c r="T3" s="28"/>
      <c r="U3" s="28"/>
      <c r="V3" s="28"/>
      <c r="W3" s="28"/>
      <c r="X3" s="28"/>
      <c r="Y3" s="29"/>
      <c r="Z3" s="23"/>
      <c r="AA3" s="28"/>
      <c r="AB3" s="28"/>
      <c r="AC3" s="28"/>
      <c r="AD3" s="28"/>
      <c r="AE3" s="28"/>
      <c r="AF3" s="28"/>
      <c r="AG3" s="29"/>
      <c r="AH3" s="23"/>
      <c r="AI3" s="28"/>
      <c r="AJ3" s="28"/>
      <c r="AK3" s="28"/>
      <c r="AL3" s="28"/>
      <c r="AM3" s="28"/>
      <c r="AN3" s="28"/>
      <c r="AO3" s="29"/>
      <c r="AP3" s="23"/>
      <c r="AQ3" s="28"/>
      <c r="AR3" s="28"/>
      <c r="AS3" s="28"/>
      <c r="AT3" s="28"/>
      <c r="AU3" s="28"/>
      <c r="AV3" s="28"/>
      <c r="AW3" s="29"/>
      <c r="AX3" s="23"/>
      <c r="AY3" s="28"/>
      <c r="AZ3" s="28"/>
      <c r="BA3" s="28"/>
      <c r="BB3" s="28"/>
      <c r="BC3" s="28"/>
      <c r="BD3" s="28"/>
      <c r="BE3" s="29"/>
      <c r="BF3" s="23"/>
      <c r="BG3" s="346"/>
      <c r="BH3" s="28"/>
      <c r="BI3" s="28"/>
      <c r="BJ3" s="28"/>
      <c r="BK3" s="28"/>
      <c r="BL3" s="28"/>
      <c r="BM3" s="28"/>
      <c r="BN3" s="28"/>
      <c r="BO3" s="28"/>
    </row>
    <row r="4" spans="1:67">
      <c r="A4" s="32">
        <v>42370</v>
      </c>
      <c r="B4" s="23"/>
      <c r="C4" s="128">
        <v>0</v>
      </c>
      <c r="D4" s="128">
        <v>0</v>
      </c>
      <c r="E4" s="128">
        <v>0</v>
      </c>
      <c r="F4" s="128">
        <v>0</v>
      </c>
      <c r="G4" s="128">
        <v>0</v>
      </c>
      <c r="H4" s="128">
        <v>0</v>
      </c>
      <c r="I4" s="34"/>
      <c r="J4" s="23"/>
      <c r="K4" s="33"/>
      <c r="L4" s="33"/>
      <c r="M4" s="33"/>
      <c r="N4" s="33"/>
      <c r="O4" s="33"/>
      <c r="P4" s="33"/>
      <c r="Q4" s="34"/>
      <c r="R4" s="23"/>
      <c r="S4" s="128">
        <v>0</v>
      </c>
      <c r="T4" s="128">
        <v>0</v>
      </c>
      <c r="U4" s="128">
        <v>0</v>
      </c>
      <c r="V4" s="128">
        <v>0</v>
      </c>
      <c r="W4" s="128">
        <v>0</v>
      </c>
      <c r="X4" s="128">
        <v>0</v>
      </c>
      <c r="Y4" s="34"/>
      <c r="Z4" s="23"/>
      <c r="AA4" s="33"/>
      <c r="AB4" s="33"/>
      <c r="AC4" s="33"/>
      <c r="AD4" s="33"/>
      <c r="AE4" s="33"/>
      <c r="AF4" s="33"/>
      <c r="AG4" s="34"/>
      <c r="AH4" s="23"/>
      <c r="AI4" s="33"/>
      <c r="AJ4" s="33"/>
      <c r="AK4" s="33"/>
      <c r="AL4" s="33"/>
      <c r="AM4" s="33"/>
      <c r="AN4" s="33"/>
      <c r="AO4" s="34"/>
      <c r="AP4" s="23"/>
      <c r="AQ4" s="33"/>
      <c r="AR4" s="33"/>
      <c r="AS4" s="33"/>
      <c r="AT4" s="33"/>
      <c r="AU4" s="33"/>
      <c r="AV4" s="33"/>
      <c r="AW4" s="34"/>
      <c r="AX4" s="23"/>
      <c r="AY4" s="33"/>
      <c r="AZ4" s="33"/>
      <c r="BA4" s="33"/>
      <c r="BB4" s="33"/>
      <c r="BC4" s="33"/>
      <c r="BD4" s="33"/>
      <c r="BE4" s="34"/>
      <c r="BF4" s="23"/>
      <c r="BG4" s="347"/>
      <c r="BH4" s="33"/>
      <c r="BI4" s="33"/>
      <c r="BJ4" s="33"/>
      <c r="BK4" s="33"/>
      <c r="BL4" s="33"/>
      <c r="BM4" s="33"/>
      <c r="BN4" s="33"/>
      <c r="BO4" s="33"/>
    </row>
    <row r="5" spans="1:67">
      <c r="A5" s="124">
        <v>42371</v>
      </c>
      <c r="B5" s="23"/>
      <c r="C5" s="125">
        <v>0</v>
      </c>
      <c r="D5" s="125">
        <v>0</v>
      </c>
      <c r="E5" s="125">
        <v>0</v>
      </c>
      <c r="F5" s="125">
        <v>0</v>
      </c>
      <c r="G5" s="136">
        <f t="shared" ref="G5:G11" si="0">+E5-F5</f>
        <v>0</v>
      </c>
      <c r="H5" s="125">
        <v>0</v>
      </c>
      <c r="I5" s="126"/>
      <c r="J5" s="23"/>
      <c r="K5" s="125">
        <v>0</v>
      </c>
      <c r="L5" s="125">
        <v>0</v>
      </c>
      <c r="M5" s="125">
        <v>0</v>
      </c>
      <c r="N5" s="125">
        <v>0</v>
      </c>
      <c r="O5" s="136">
        <f t="shared" ref="O5:O11" si="1">+M5-N5</f>
        <v>0</v>
      </c>
      <c r="P5" s="125">
        <v>0</v>
      </c>
      <c r="Q5" s="126"/>
      <c r="R5" s="23"/>
      <c r="S5" s="125">
        <v>0</v>
      </c>
      <c r="T5" s="125">
        <v>0</v>
      </c>
      <c r="U5" s="125">
        <v>0</v>
      </c>
      <c r="V5" s="125">
        <v>0</v>
      </c>
      <c r="W5" s="136">
        <f t="shared" ref="W5:W11" si="2">+U5-V5</f>
        <v>0</v>
      </c>
      <c r="X5" s="125">
        <v>0</v>
      </c>
      <c r="Y5" s="126"/>
      <c r="Z5" s="23"/>
      <c r="AA5" s="125">
        <v>0</v>
      </c>
      <c r="AB5" s="125">
        <v>0</v>
      </c>
      <c r="AC5" s="125">
        <v>0</v>
      </c>
      <c r="AD5" s="125">
        <v>0</v>
      </c>
      <c r="AE5" s="136">
        <f t="shared" ref="AE5:AE11" si="3">+AC5-AD5</f>
        <v>0</v>
      </c>
      <c r="AF5" s="125">
        <v>0</v>
      </c>
      <c r="AG5" s="126"/>
      <c r="AH5" s="23"/>
      <c r="AI5" s="125">
        <v>0</v>
      </c>
      <c r="AJ5" s="125">
        <v>0</v>
      </c>
      <c r="AK5" s="125">
        <v>0</v>
      </c>
      <c r="AL5" s="125">
        <v>0</v>
      </c>
      <c r="AM5" s="136">
        <f t="shared" ref="AM5:AM11" si="4">+AK5-AL5</f>
        <v>0</v>
      </c>
      <c r="AN5" s="125">
        <v>0</v>
      </c>
      <c r="AO5" s="126"/>
      <c r="AP5" s="23"/>
      <c r="AQ5" s="125">
        <v>0</v>
      </c>
      <c r="AR5" s="125">
        <v>0</v>
      </c>
      <c r="AS5" s="125">
        <v>0</v>
      </c>
      <c r="AT5" s="125">
        <v>0</v>
      </c>
      <c r="AU5" s="136">
        <f t="shared" ref="AU5:AU6" si="5">+AS5-AT5</f>
        <v>0</v>
      </c>
      <c r="AV5" s="125">
        <v>0</v>
      </c>
      <c r="AW5" s="126"/>
      <c r="AX5" s="23"/>
      <c r="AY5" s="125">
        <v>0</v>
      </c>
      <c r="AZ5" s="125">
        <v>0</v>
      </c>
      <c r="BA5" s="125">
        <v>0</v>
      </c>
      <c r="BB5" s="125">
        <v>0</v>
      </c>
      <c r="BC5" s="136">
        <f t="shared" ref="BC5:BC11" si="6">+BA5-BB5</f>
        <v>0</v>
      </c>
      <c r="BD5" s="125">
        <v>0</v>
      </c>
      <c r="BE5" s="126"/>
      <c r="BF5" s="23"/>
      <c r="BG5" s="348"/>
      <c r="BH5" s="127"/>
      <c r="BI5" s="127"/>
      <c r="BJ5" s="127"/>
      <c r="BK5" s="127"/>
      <c r="BL5" s="127"/>
      <c r="BM5" s="127"/>
      <c r="BN5" s="127"/>
      <c r="BO5" s="127"/>
    </row>
    <row r="6" spans="1:67">
      <c r="A6" s="124">
        <v>42372</v>
      </c>
      <c r="B6" s="23"/>
      <c r="C6" s="125">
        <v>0</v>
      </c>
      <c r="D6" s="125">
        <v>0</v>
      </c>
      <c r="E6" s="125">
        <v>0</v>
      </c>
      <c r="F6" s="125">
        <v>0</v>
      </c>
      <c r="G6" s="136">
        <f t="shared" si="0"/>
        <v>0</v>
      </c>
      <c r="H6" s="125">
        <v>0</v>
      </c>
      <c r="I6" s="126"/>
      <c r="J6" s="23"/>
      <c r="K6" s="125">
        <v>0</v>
      </c>
      <c r="L6" s="125">
        <v>0</v>
      </c>
      <c r="M6" s="125">
        <v>0</v>
      </c>
      <c r="N6" s="125">
        <v>0</v>
      </c>
      <c r="O6" s="136">
        <f t="shared" si="1"/>
        <v>0</v>
      </c>
      <c r="P6" s="125">
        <v>0</v>
      </c>
      <c r="Q6" s="126"/>
      <c r="R6" s="23"/>
      <c r="S6" s="125">
        <v>0</v>
      </c>
      <c r="T6" s="125">
        <v>0</v>
      </c>
      <c r="U6" s="125">
        <v>0</v>
      </c>
      <c r="V6" s="125">
        <v>0</v>
      </c>
      <c r="W6" s="136">
        <f t="shared" si="2"/>
        <v>0</v>
      </c>
      <c r="X6" s="125">
        <v>0</v>
      </c>
      <c r="Y6" s="126"/>
      <c r="Z6" s="23"/>
      <c r="AA6" s="125">
        <v>0</v>
      </c>
      <c r="AB6" s="125">
        <v>0</v>
      </c>
      <c r="AC6" s="125">
        <v>0</v>
      </c>
      <c r="AD6" s="125">
        <v>0</v>
      </c>
      <c r="AE6" s="136">
        <f t="shared" si="3"/>
        <v>0</v>
      </c>
      <c r="AF6" s="125">
        <v>0</v>
      </c>
      <c r="AG6" s="126"/>
      <c r="AH6" s="23"/>
      <c r="AI6" s="125">
        <v>0</v>
      </c>
      <c r="AJ6" s="125">
        <v>0</v>
      </c>
      <c r="AK6" s="125">
        <v>0</v>
      </c>
      <c r="AL6" s="125">
        <v>0</v>
      </c>
      <c r="AM6" s="136">
        <f t="shared" si="4"/>
        <v>0</v>
      </c>
      <c r="AN6" s="125">
        <v>0</v>
      </c>
      <c r="AO6" s="126"/>
      <c r="AP6" s="23"/>
      <c r="AQ6" s="125">
        <v>0</v>
      </c>
      <c r="AR6" s="125">
        <v>0</v>
      </c>
      <c r="AS6" s="125">
        <v>0</v>
      </c>
      <c r="AT6" s="125">
        <v>0</v>
      </c>
      <c r="AU6" s="136">
        <f t="shared" si="5"/>
        <v>0</v>
      </c>
      <c r="AV6" s="125">
        <v>0</v>
      </c>
      <c r="AW6" s="126"/>
      <c r="AX6" s="23"/>
      <c r="AY6" s="125">
        <v>0</v>
      </c>
      <c r="AZ6" s="125">
        <v>0</v>
      </c>
      <c r="BA6" s="125">
        <v>0</v>
      </c>
      <c r="BB6" s="125">
        <v>0</v>
      </c>
      <c r="BC6" s="136">
        <f t="shared" si="6"/>
        <v>0</v>
      </c>
      <c r="BD6" s="125">
        <v>0</v>
      </c>
      <c r="BE6" s="126"/>
      <c r="BF6" s="23"/>
      <c r="BG6" s="348"/>
      <c r="BH6" s="127"/>
      <c r="BI6" s="127"/>
      <c r="BJ6" s="127"/>
      <c r="BK6" s="127"/>
      <c r="BL6" s="127"/>
      <c r="BM6" s="127"/>
      <c r="BN6" s="127"/>
      <c r="BO6" s="127"/>
    </row>
    <row r="7" spans="1:67">
      <c r="A7" s="41">
        <v>42373</v>
      </c>
      <c r="B7" s="23"/>
      <c r="C7" s="42">
        <v>8</v>
      </c>
      <c r="D7" s="42">
        <v>308</v>
      </c>
      <c r="E7" s="42">
        <v>24</v>
      </c>
      <c r="F7" s="42">
        <v>20</v>
      </c>
      <c r="G7" s="130">
        <f t="shared" si="0"/>
        <v>4</v>
      </c>
      <c r="H7" s="349">
        <f t="shared" ref="H7:H12" si="7">(D7/E7)</f>
        <v>12.833333333333334</v>
      </c>
      <c r="I7" s="44"/>
      <c r="J7" s="23"/>
      <c r="K7" s="42">
        <v>8</v>
      </c>
      <c r="L7" s="42">
        <v>386</v>
      </c>
      <c r="M7" s="42">
        <v>35</v>
      </c>
      <c r="N7" s="42">
        <v>24</v>
      </c>
      <c r="O7" s="130">
        <f t="shared" si="1"/>
        <v>11</v>
      </c>
      <c r="P7" s="349">
        <f t="shared" ref="P7:P12" si="8">(L7/M7)</f>
        <v>11.028571428571428</v>
      </c>
      <c r="Q7" s="44"/>
      <c r="R7" s="23"/>
      <c r="S7" s="42">
        <v>8</v>
      </c>
      <c r="T7" s="42">
        <v>352</v>
      </c>
      <c r="U7" s="42">
        <v>26</v>
      </c>
      <c r="V7" s="42">
        <v>23</v>
      </c>
      <c r="W7" s="130">
        <f t="shared" si="2"/>
        <v>3</v>
      </c>
      <c r="X7" s="349">
        <f t="shared" ref="X7:X12" si="9">(T7/U7)</f>
        <v>13.538461538461538</v>
      </c>
      <c r="Y7" s="44"/>
      <c r="Z7" s="23"/>
      <c r="AA7" s="42">
        <v>8</v>
      </c>
      <c r="AB7" s="42">
        <v>500</v>
      </c>
      <c r="AC7" s="42">
        <v>25</v>
      </c>
      <c r="AD7" s="42">
        <v>21</v>
      </c>
      <c r="AE7" s="130">
        <f t="shared" si="3"/>
        <v>4</v>
      </c>
      <c r="AF7" s="349">
        <f t="shared" ref="AF7:AF12" si="10">(AB7/AC7)</f>
        <v>20</v>
      </c>
      <c r="AG7" s="44"/>
      <c r="AH7" s="23"/>
      <c r="AI7" s="54">
        <v>8.75</v>
      </c>
      <c r="AJ7" s="54">
        <v>373</v>
      </c>
      <c r="AK7" s="54">
        <v>32</v>
      </c>
      <c r="AL7" s="54">
        <v>24</v>
      </c>
      <c r="AM7" s="130">
        <f t="shared" si="4"/>
        <v>8</v>
      </c>
      <c r="AN7" s="349">
        <f t="shared" ref="AN7:AN12" si="11">(AJ7/AK7)</f>
        <v>11.65625</v>
      </c>
      <c r="AO7" s="44"/>
      <c r="AP7" s="23"/>
      <c r="AQ7" s="54"/>
      <c r="AR7" s="54"/>
      <c r="AS7" s="54"/>
      <c r="AT7" s="54"/>
      <c r="AU7" s="130"/>
      <c r="AV7" s="349" t="e">
        <f t="shared" ref="AV7:AV12" si="12">(AR7/AS7)</f>
        <v>#DIV/0!</v>
      </c>
      <c r="AW7" s="44"/>
      <c r="AX7" s="23"/>
      <c r="AY7" s="28"/>
      <c r="AZ7" s="28"/>
      <c r="BA7" s="28"/>
      <c r="BB7" s="28"/>
      <c r="BC7" s="130">
        <f t="shared" si="6"/>
        <v>0</v>
      </c>
      <c r="BD7" s="349" t="e">
        <f t="shared" ref="BD7:BD12" si="13">(AZ7/BA7)</f>
        <v>#DIV/0!</v>
      </c>
      <c r="BE7" s="44"/>
      <c r="BF7" s="23"/>
      <c r="BG7" s="343"/>
      <c r="BH7" s="350">
        <f t="shared" ref="BH7:BH12" si="14">+G7+O7+AE7+AM7+AU7</f>
        <v>27</v>
      </c>
      <c r="BI7" s="351">
        <f t="shared" ref="BI7:BI12" si="15">+AA7+AI7+AQ7+C7+K7+S7</f>
        <v>40.75</v>
      </c>
      <c r="BJ7" s="352">
        <f t="shared" ref="BJ7:BK7" si="16">+D7+L7+T7+AB7+AJ7+AR7</f>
        <v>1919</v>
      </c>
      <c r="BK7" s="352">
        <f t="shared" si="16"/>
        <v>142</v>
      </c>
      <c r="BL7" s="353">
        <f t="shared" ref="BL7:BL12" si="17">BJ7/BK7</f>
        <v>13.514084507042254</v>
      </c>
      <c r="BM7" s="354">
        <f t="shared" ref="BM7:BM12" si="18">BJ7/BI7</f>
        <v>47.092024539877301</v>
      </c>
      <c r="BN7" s="355">
        <f t="shared" ref="BN7:BN12" si="19">BK7/BI7</f>
        <v>3.4846625766871164</v>
      </c>
      <c r="BO7" s="356" t="e">
        <f t="shared" ref="BO7:BO12" si="20">#REF!/BK7</f>
        <v>#REF!</v>
      </c>
    </row>
    <row r="8" spans="1:67">
      <c r="A8" s="41">
        <v>42374</v>
      </c>
      <c r="B8" s="23"/>
      <c r="C8" s="42">
        <v>8</v>
      </c>
      <c r="D8" s="42">
        <v>144</v>
      </c>
      <c r="E8" s="42">
        <v>20</v>
      </c>
      <c r="F8" s="42">
        <v>20</v>
      </c>
      <c r="G8" s="130">
        <f t="shared" si="0"/>
        <v>0</v>
      </c>
      <c r="H8" s="349">
        <f t="shared" si="7"/>
        <v>7.2</v>
      </c>
      <c r="I8" s="44"/>
      <c r="J8" s="23"/>
      <c r="K8" s="42">
        <v>8</v>
      </c>
      <c r="L8" s="42">
        <v>296</v>
      </c>
      <c r="M8" s="42">
        <v>24</v>
      </c>
      <c r="N8" s="42">
        <v>24</v>
      </c>
      <c r="O8" s="130">
        <f t="shared" si="1"/>
        <v>0</v>
      </c>
      <c r="P8" s="349">
        <f t="shared" si="8"/>
        <v>12.333333333333334</v>
      </c>
      <c r="Q8" s="44"/>
      <c r="R8" s="23"/>
      <c r="S8" s="42">
        <v>8</v>
      </c>
      <c r="T8" s="42">
        <v>252</v>
      </c>
      <c r="U8" s="42">
        <v>17</v>
      </c>
      <c r="V8" s="42">
        <v>23</v>
      </c>
      <c r="W8" s="130">
        <f t="shared" si="2"/>
        <v>-6</v>
      </c>
      <c r="X8" s="349">
        <f t="shared" si="9"/>
        <v>14.823529411764707</v>
      </c>
      <c r="Y8" s="44"/>
      <c r="Z8" s="23"/>
      <c r="AA8" s="42">
        <v>8</v>
      </c>
      <c r="AB8" s="42">
        <v>258</v>
      </c>
      <c r="AC8" s="42">
        <v>22</v>
      </c>
      <c r="AD8" s="42">
        <v>21</v>
      </c>
      <c r="AE8" s="130">
        <f t="shared" si="3"/>
        <v>1</v>
      </c>
      <c r="AF8" s="349">
        <f t="shared" si="10"/>
        <v>11.727272727272727</v>
      </c>
      <c r="AG8" s="44"/>
      <c r="AH8" s="23"/>
      <c r="AI8" s="54">
        <v>8.75</v>
      </c>
      <c r="AJ8" s="54">
        <v>300</v>
      </c>
      <c r="AK8" s="54">
        <v>22</v>
      </c>
      <c r="AL8" s="54">
        <v>24</v>
      </c>
      <c r="AM8" s="130">
        <f t="shared" si="4"/>
        <v>-2</v>
      </c>
      <c r="AN8" s="349">
        <f t="shared" si="11"/>
        <v>13.636363636363637</v>
      </c>
      <c r="AO8" s="44"/>
      <c r="AP8" s="23"/>
      <c r="AQ8" s="54"/>
      <c r="AR8" s="54"/>
      <c r="AS8" s="54"/>
      <c r="AT8" s="54"/>
      <c r="AU8" s="130"/>
      <c r="AV8" s="349" t="e">
        <f t="shared" si="12"/>
        <v>#DIV/0!</v>
      </c>
      <c r="AW8" s="44"/>
      <c r="AX8" s="23"/>
      <c r="AY8" s="28"/>
      <c r="AZ8" s="28"/>
      <c r="BA8" s="28"/>
      <c r="BB8" s="28"/>
      <c r="BC8" s="130">
        <f t="shared" si="6"/>
        <v>0</v>
      </c>
      <c r="BD8" s="349" t="e">
        <f t="shared" si="13"/>
        <v>#DIV/0!</v>
      </c>
      <c r="BE8" s="44"/>
      <c r="BF8" s="23"/>
      <c r="BG8" s="343"/>
      <c r="BH8" s="350">
        <f t="shared" si="14"/>
        <v>-1</v>
      </c>
      <c r="BI8" s="351">
        <f t="shared" si="15"/>
        <v>40.75</v>
      </c>
      <c r="BJ8" s="352">
        <f t="shared" ref="BJ8:BK8" si="21">+D8+L8+T8+AB8+AJ8+AR8</f>
        <v>1250</v>
      </c>
      <c r="BK8" s="352">
        <f t="shared" si="21"/>
        <v>105</v>
      </c>
      <c r="BL8" s="353">
        <f t="shared" si="17"/>
        <v>11.904761904761905</v>
      </c>
      <c r="BM8" s="354">
        <f t="shared" si="18"/>
        <v>30.674846625766872</v>
      </c>
      <c r="BN8" s="355">
        <f t="shared" si="19"/>
        <v>2.576687116564417</v>
      </c>
      <c r="BO8" s="356" t="e">
        <f t="shared" si="20"/>
        <v>#REF!</v>
      </c>
    </row>
    <row r="9" spans="1:67">
      <c r="A9" s="41">
        <v>42375</v>
      </c>
      <c r="B9" s="23"/>
      <c r="C9" s="54">
        <v>8</v>
      </c>
      <c r="D9" s="54">
        <v>188</v>
      </c>
      <c r="E9" s="54">
        <v>15</v>
      </c>
      <c r="F9" s="42">
        <v>20</v>
      </c>
      <c r="G9" s="130">
        <f t="shared" si="0"/>
        <v>-5</v>
      </c>
      <c r="H9" s="349">
        <f t="shared" si="7"/>
        <v>12.533333333333333</v>
      </c>
      <c r="I9" s="44"/>
      <c r="J9" s="23"/>
      <c r="K9" s="42">
        <v>8</v>
      </c>
      <c r="L9" s="42">
        <v>306</v>
      </c>
      <c r="M9" s="42">
        <v>46</v>
      </c>
      <c r="N9" s="42">
        <v>24</v>
      </c>
      <c r="O9" s="130">
        <f t="shared" si="1"/>
        <v>22</v>
      </c>
      <c r="P9" s="349">
        <f t="shared" si="8"/>
        <v>6.6521739130434785</v>
      </c>
      <c r="Q9" s="44"/>
      <c r="R9" s="23"/>
      <c r="S9" s="42">
        <v>8</v>
      </c>
      <c r="T9" s="42">
        <v>431</v>
      </c>
      <c r="U9" s="42">
        <v>23</v>
      </c>
      <c r="V9" s="42">
        <v>23</v>
      </c>
      <c r="W9" s="130">
        <f t="shared" si="2"/>
        <v>0</v>
      </c>
      <c r="X9" s="349">
        <f t="shared" si="9"/>
        <v>18.739130434782609</v>
      </c>
      <c r="Y9" s="44"/>
      <c r="Z9" s="23"/>
      <c r="AA9" s="42">
        <v>8</v>
      </c>
      <c r="AB9" s="42">
        <v>509</v>
      </c>
      <c r="AC9" s="42">
        <v>15</v>
      </c>
      <c r="AD9" s="42">
        <v>21</v>
      </c>
      <c r="AE9" s="130">
        <f t="shared" si="3"/>
        <v>-6</v>
      </c>
      <c r="AF9" s="349">
        <f t="shared" si="10"/>
        <v>33.93333333333333</v>
      </c>
      <c r="AG9" s="44"/>
      <c r="AH9" s="23"/>
      <c r="AI9" s="54">
        <v>8.25</v>
      </c>
      <c r="AJ9" s="54">
        <v>392</v>
      </c>
      <c r="AK9" s="54">
        <v>28</v>
      </c>
      <c r="AL9" s="54">
        <v>24</v>
      </c>
      <c r="AM9" s="130">
        <f t="shared" si="4"/>
        <v>4</v>
      </c>
      <c r="AN9" s="349">
        <f t="shared" si="11"/>
        <v>14</v>
      </c>
      <c r="AO9" s="44"/>
      <c r="AP9" s="23"/>
      <c r="AQ9" s="54"/>
      <c r="AR9" s="54"/>
      <c r="AS9" s="28"/>
      <c r="AT9" s="54"/>
      <c r="AU9" s="130"/>
      <c r="AV9" s="349" t="e">
        <f t="shared" si="12"/>
        <v>#DIV/0!</v>
      </c>
      <c r="AW9" s="44"/>
      <c r="AX9" s="23"/>
      <c r="AY9" s="28"/>
      <c r="AZ9" s="28"/>
      <c r="BA9" s="28"/>
      <c r="BB9" s="28"/>
      <c r="BC9" s="130">
        <f t="shared" si="6"/>
        <v>0</v>
      </c>
      <c r="BD9" s="349" t="e">
        <f t="shared" si="13"/>
        <v>#DIV/0!</v>
      </c>
      <c r="BE9" s="44"/>
      <c r="BF9" s="23"/>
      <c r="BG9" s="343"/>
      <c r="BH9" s="350">
        <f t="shared" si="14"/>
        <v>15</v>
      </c>
      <c r="BI9" s="351">
        <f t="shared" si="15"/>
        <v>40.25</v>
      </c>
      <c r="BJ9" s="352">
        <f t="shared" ref="BJ9:BK9" si="22">+D9+L9+T9+AB9+AJ9+AR9</f>
        <v>1826</v>
      </c>
      <c r="BK9" s="352">
        <f t="shared" si="22"/>
        <v>127</v>
      </c>
      <c r="BL9" s="353">
        <f t="shared" si="17"/>
        <v>14.377952755905511</v>
      </c>
      <c r="BM9" s="354">
        <f t="shared" si="18"/>
        <v>45.366459627329192</v>
      </c>
      <c r="BN9" s="355">
        <f t="shared" si="19"/>
        <v>3.1552795031055902</v>
      </c>
      <c r="BO9" s="356" t="e">
        <f t="shared" si="20"/>
        <v>#REF!</v>
      </c>
    </row>
    <row r="10" spans="1:67">
      <c r="A10" s="41">
        <v>42376</v>
      </c>
      <c r="B10" s="23"/>
      <c r="C10" s="54">
        <v>8</v>
      </c>
      <c r="D10" s="54">
        <v>281</v>
      </c>
      <c r="E10" s="54">
        <v>17</v>
      </c>
      <c r="F10" s="42">
        <v>20</v>
      </c>
      <c r="G10" s="130">
        <f t="shared" si="0"/>
        <v>-3</v>
      </c>
      <c r="H10" s="349">
        <f t="shared" si="7"/>
        <v>16.529411764705884</v>
      </c>
      <c r="I10" s="44"/>
      <c r="J10" s="23"/>
      <c r="K10" s="42">
        <v>8</v>
      </c>
      <c r="L10" s="42">
        <v>347</v>
      </c>
      <c r="M10" s="42">
        <v>29</v>
      </c>
      <c r="N10" s="42">
        <v>24</v>
      </c>
      <c r="O10" s="130">
        <f t="shared" si="1"/>
        <v>5</v>
      </c>
      <c r="P10" s="349">
        <f t="shared" si="8"/>
        <v>11.96551724137931</v>
      </c>
      <c r="Q10" s="44"/>
      <c r="R10" s="23"/>
      <c r="S10" s="42">
        <v>8</v>
      </c>
      <c r="T10" s="42">
        <v>417</v>
      </c>
      <c r="U10" s="42">
        <v>23</v>
      </c>
      <c r="V10" s="42">
        <v>23</v>
      </c>
      <c r="W10" s="130">
        <f t="shared" si="2"/>
        <v>0</v>
      </c>
      <c r="X10" s="349">
        <f t="shared" si="9"/>
        <v>18.130434782608695</v>
      </c>
      <c r="Y10" s="44"/>
      <c r="Z10" s="23"/>
      <c r="AA10" s="42">
        <v>8</v>
      </c>
      <c r="AB10" s="42">
        <v>404</v>
      </c>
      <c r="AC10" s="42">
        <v>29</v>
      </c>
      <c r="AD10" s="42">
        <v>21</v>
      </c>
      <c r="AE10" s="130">
        <f t="shared" si="3"/>
        <v>8</v>
      </c>
      <c r="AF10" s="349">
        <f t="shared" si="10"/>
        <v>13.931034482758621</v>
      </c>
      <c r="AG10" s="44"/>
      <c r="AH10" s="23"/>
      <c r="AI10" s="54">
        <v>8</v>
      </c>
      <c r="AJ10" s="54">
        <v>396</v>
      </c>
      <c r="AK10" s="54">
        <v>24</v>
      </c>
      <c r="AL10" s="54">
        <v>24</v>
      </c>
      <c r="AM10" s="130">
        <f t="shared" si="4"/>
        <v>0</v>
      </c>
      <c r="AN10" s="349">
        <f t="shared" si="11"/>
        <v>16.5</v>
      </c>
      <c r="AO10" s="44"/>
      <c r="AP10" s="23"/>
      <c r="AQ10" s="54"/>
      <c r="AR10" s="54"/>
      <c r="AS10" s="28"/>
      <c r="AT10" s="54"/>
      <c r="AU10" s="130"/>
      <c r="AV10" s="349" t="e">
        <f t="shared" si="12"/>
        <v>#DIV/0!</v>
      </c>
      <c r="AW10" s="44"/>
      <c r="AX10" s="23"/>
      <c r="AY10" s="28"/>
      <c r="AZ10" s="28"/>
      <c r="BA10" s="28"/>
      <c r="BB10" s="28"/>
      <c r="BC10" s="130">
        <f t="shared" si="6"/>
        <v>0</v>
      </c>
      <c r="BD10" s="349" t="e">
        <f t="shared" si="13"/>
        <v>#DIV/0!</v>
      </c>
      <c r="BE10" s="44"/>
      <c r="BF10" s="23"/>
      <c r="BG10" s="343"/>
      <c r="BH10" s="350">
        <f t="shared" si="14"/>
        <v>10</v>
      </c>
      <c r="BI10" s="351">
        <f t="shared" si="15"/>
        <v>40</v>
      </c>
      <c r="BJ10" s="352">
        <f t="shared" ref="BJ10:BK10" si="23">+D10+L10+T10+AB10+AJ10+AR10</f>
        <v>1845</v>
      </c>
      <c r="BK10" s="352">
        <f t="shared" si="23"/>
        <v>122</v>
      </c>
      <c r="BL10" s="353">
        <f t="shared" si="17"/>
        <v>15.122950819672131</v>
      </c>
      <c r="BM10" s="354">
        <f t="shared" si="18"/>
        <v>46.125</v>
      </c>
      <c r="BN10" s="355">
        <f t="shared" si="19"/>
        <v>3.05</v>
      </c>
      <c r="BO10" s="356" t="e">
        <f t="shared" si="20"/>
        <v>#REF!</v>
      </c>
    </row>
    <row r="11" spans="1:67">
      <c r="A11" s="41">
        <v>42377</v>
      </c>
      <c r="B11" s="23"/>
      <c r="C11" s="54">
        <v>8</v>
      </c>
      <c r="D11" s="54">
        <v>286</v>
      </c>
      <c r="E11" s="54">
        <v>22</v>
      </c>
      <c r="F11" s="42">
        <v>20</v>
      </c>
      <c r="G11" s="130">
        <f t="shared" si="0"/>
        <v>2</v>
      </c>
      <c r="H11" s="349">
        <f t="shared" si="7"/>
        <v>13</v>
      </c>
      <c r="I11" s="44"/>
      <c r="J11" s="23"/>
      <c r="K11" s="54">
        <v>8</v>
      </c>
      <c r="L11" s="54">
        <v>443</v>
      </c>
      <c r="M11" s="54">
        <v>24</v>
      </c>
      <c r="N11" s="42">
        <v>24</v>
      </c>
      <c r="O11" s="130">
        <f t="shared" si="1"/>
        <v>0</v>
      </c>
      <c r="P11" s="349">
        <f t="shared" si="8"/>
        <v>18.458333333333332</v>
      </c>
      <c r="Q11" s="44"/>
      <c r="R11" s="23"/>
      <c r="S11" s="54">
        <v>8</v>
      </c>
      <c r="T11" s="54">
        <v>321</v>
      </c>
      <c r="U11" s="54">
        <v>22</v>
      </c>
      <c r="V11" s="54">
        <v>23</v>
      </c>
      <c r="W11" s="130">
        <f t="shared" si="2"/>
        <v>-1</v>
      </c>
      <c r="X11" s="349">
        <f t="shared" si="9"/>
        <v>14.590909090909092</v>
      </c>
      <c r="Y11" s="44"/>
      <c r="Z11" s="23"/>
      <c r="AA11" s="54">
        <v>7</v>
      </c>
      <c r="AB11" s="54">
        <v>402</v>
      </c>
      <c r="AC11" s="54">
        <v>19</v>
      </c>
      <c r="AD11" s="42">
        <v>21</v>
      </c>
      <c r="AE11" s="130">
        <f t="shared" si="3"/>
        <v>-2</v>
      </c>
      <c r="AF11" s="349">
        <f t="shared" si="10"/>
        <v>21.157894736842106</v>
      </c>
      <c r="AG11" s="44"/>
      <c r="AH11" s="23"/>
      <c r="AI11" s="54">
        <v>7</v>
      </c>
      <c r="AJ11" s="54">
        <v>315</v>
      </c>
      <c r="AK11" s="54">
        <v>23</v>
      </c>
      <c r="AL11" s="54">
        <v>24</v>
      </c>
      <c r="AM11" s="130">
        <f t="shared" si="4"/>
        <v>-1</v>
      </c>
      <c r="AN11" s="349">
        <f t="shared" si="11"/>
        <v>13.695652173913043</v>
      </c>
      <c r="AO11" s="44"/>
      <c r="AP11" s="23"/>
      <c r="AQ11" s="54"/>
      <c r="AR11" s="54"/>
      <c r="AS11" s="28"/>
      <c r="AT11" s="54"/>
      <c r="AU11" s="130"/>
      <c r="AV11" s="349" t="e">
        <f t="shared" si="12"/>
        <v>#DIV/0!</v>
      </c>
      <c r="AW11" s="44"/>
      <c r="AX11" s="23"/>
      <c r="AY11" s="28"/>
      <c r="AZ11" s="28"/>
      <c r="BA11" s="28"/>
      <c r="BB11" s="28"/>
      <c r="BC11" s="130">
        <f t="shared" si="6"/>
        <v>0</v>
      </c>
      <c r="BD11" s="349" t="e">
        <f t="shared" si="13"/>
        <v>#DIV/0!</v>
      </c>
      <c r="BE11" s="44"/>
      <c r="BF11" s="23"/>
      <c r="BG11" s="343"/>
      <c r="BH11" s="350">
        <f t="shared" si="14"/>
        <v>-1</v>
      </c>
      <c r="BI11" s="351">
        <f t="shared" si="15"/>
        <v>38</v>
      </c>
      <c r="BJ11" s="352">
        <f t="shared" ref="BJ11:BK11" si="24">+D11+L11+T11+AB11+AJ11+AR11</f>
        <v>1767</v>
      </c>
      <c r="BK11" s="352">
        <f t="shared" si="24"/>
        <v>110</v>
      </c>
      <c r="BL11" s="363">
        <f t="shared" si="17"/>
        <v>16.063636363636363</v>
      </c>
      <c r="BM11" s="364">
        <f t="shared" si="18"/>
        <v>46.5</v>
      </c>
      <c r="BN11" s="365">
        <f t="shared" si="19"/>
        <v>2.8947368421052633</v>
      </c>
      <c r="BO11" s="366" t="e">
        <f t="shared" si="20"/>
        <v>#REF!</v>
      </c>
    </row>
    <row r="12" spans="1:67">
      <c r="A12" s="367" t="s">
        <v>42</v>
      </c>
      <c r="B12" s="368"/>
      <c r="C12" s="177">
        <f t="shared" ref="C12:G12" si="25">SUM(C5:C11)</f>
        <v>40</v>
      </c>
      <c r="D12" s="177">
        <f t="shared" si="25"/>
        <v>1207</v>
      </c>
      <c r="E12" s="177">
        <f t="shared" si="25"/>
        <v>98</v>
      </c>
      <c r="F12" s="177">
        <f t="shared" si="25"/>
        <v>100</v>
      </c>
      <c r="G12" s="177">
        <f t="shared" si="25"/>
        <v>-2</v>
      </c>
      <c r="H12" s="369">
        <f t="shared" si="7"/>
        <v>12.316326530612244</v>
      </c>
      <c r="I12" s="370">
        <f>SUM(I5:I11)</f>
        <v>0</v>
      </c>
      <c r="J12" s="23"/>
      <c r="K12" s="177">
        <f t="shared" ref="K12:O12" si="26">SUM(K5:K11)</f>
        <v>40</v>
      </c>
      <c r="L12" s="177">
        <f t="shared" si="26"/>
        <v>1778</v>
      </c>
      <c r="M12" s="177">
        <f t="shared" si="26"/>
        <v>158</v>
      </c>
      <c r="N12" s="177">
        <f t="shared" si="26"/>
        <v>120</v>
      </c>
      <c r="O12" s="177">
        <f t="shared" si="26"/>
        <v>38</v>
      </c>
      <c r="P12" s="369">
        <f t="shared" si="8"/>
        <v>11.253164556962025</v>
      </c>
      <c r="Q12" s="370">
        <f>SUM(Q5:Q11)</f>
        <v>0</v>
      </c>
      <c r="R12" s="23"/>
      <c r="S12" s="177">
        <f t="shared" ref="S12:W12" si="27">SUM(S5:S11)</f>
        <v>40</v>
      </c>
      <c r="T12" s="177">
        <f t="shared" si="27"/>
        <v>1773</v>
      </c>
      <c r="U12" s="177">
        <f t="shared" si="27"/>
        <v>111</v>
      </c>
      <c r="V12" s="177">
        <f t="shared" si="27"/>
        <v>115</v>
      </c>
      <c r="W12" s="177">
        <f t="shared" si="27"/>
        <v>-4</v>
      </c>
      <c r="X12" s="369">
        <f t="shared" si="9"/>
        <v>15.972972972972974</v>
      </c>
      <c r="Y12" s="370">
        <f>SUM(Y5:Y11)</f>
        <v>0</v>
      </c>
      <c r="Z12" s="23"/>
      <c r="AA12" s="177">
        <f t="shared" ref="AA12:AE12" si="28">SUM(AA5:AA11)</f>
        <v>39</v>
      </c>
      <c r="AB12" s="177">
        <f t="shared" si="28"/>
        <v>2073</v>
      </c>
      <c r="AC12" s="177">
        <f t="shared" si="28"/>
        <v>110</v>
      </c>
      <c r="AD12" s="177">
        <f t="shared" si="28"/>
        <v>105</v>
      </c>
      <c r="AE12" s="177">
        <f t="shared" si="28"/>
        <v>5</v>
      </c>
      <c r="AF12" s="369">
        <f t="shared" si="10"/>
        <v>18.845454545454544</v>
      </c>
      <c r="AG12" s="370">
        <f>SUM(AG5:AG11)</f>
        <v>0</v>
      </c>
      <c r="AH12" s="23"/>
      <c r="AI12" s="177">
        <f t="shared" ref="AI12:AM12" si="29">SUM(AI5:AI11)</f>
        <v>40.75</v>
      </c>
      <c r="AJ12" s="177">
        <f t="shared" si="29"/>
        <v>1776</v>
      </c>
      <c r="AK12" s="177">
        <f t="shared" si="29"/>
        <v>129</v>
      </c>
      <c r="AL12" s="177">
        <f t="shared" si="29"/>
        <v>120</v>
      </c>
      <c r="AM12" s="177">
        <f t="shared" si="29"/>
        <v>9</v>
      </c>
      <c r="AN12" s="369">
        <f t="shared" si="11"/>
        <v>13.767441860465116</v>
      </c>
      <c r="AO12" s="370">
        <f>SUM(AO5:AO11)</f>
        <v>0</v>
      </c>
      <c r="AP12" s="23"/>
      <c r="AQ12" s="177">
        <f t="shared" ref="AQ12:AU12" si="30">SUM(AQ5:AQ11)</f>
        <v>0</v>
      </c>
      <c r="AR12" s="177">
        <f t="shared" si="30"/>
        <v>0</v>
      </c>
      <c r="AS12" s="177">
        <f t="shared" si="30"/>
        <v>0</v>
      </c>
      <c r="AT12" s="177">
        <f t="shared" si="30"/>
        <v>0</v>
      </c>
      <c r="AU12" s="177">
        <f t="shared" si="30"/>
        <v>0</v>
      </c>
      <c r="AV12" s="369" t="e">
        <f t="shared" si="12"/>
        <v>#DIV/0!</v>
      </c>
      <c r="AW12" s="370">
        <f>SUM(AW5:AW11)</f>
        <v>0</v>
      </c>
      <c r="AX12" s="23"/>
      <c r="AY12" s="177">
        <f t="shared" ref="AY12:BC12" si="31">SUM(AY5:AY11)</f>
        <v>0</v>
      </c>
      <c r="AZ12" s="177">
        <f t="shared" si="31"/>
        <v>0</v>
      </c>
      <c r="BA12" s="177">
        <f t="shared" si="31"/>
        <v>0</v>
      </c>
      <c r="BB12" s="177">
        <f t="shared" si="31"/>
        <v>0</v>
      </c>
      <c r="BC12" s="177">
        <f t="shared" si="31"/>
        <v>0</v>
      </c>
      <c r="BD12" s="369" t="e">
        <f t="shared" si="13"/>
        <v>#DIV/0!</v>
      </c>
      <c r="BE12" s="370">
        <f>SUM(BE5:BE11)</f>
        <v>0</v>
      </c>
      <c r="BF12" s="23"/>
      <c r="BG12" s="371"/>
      <c r="BH12" s="372">
        <f t="shared" si="14"/>
        <v>50</v>
      </c>
      <c r="BI12" s="373">
        <f t="shared" si="15"/>
        <v>199.75</v>
      </c>
      <c r="BJ12" s="373">
        <f t="shared" ref="BJ12:BK12" si="32">+AB12+AJ12+AR12+D12+L12+T12</f>
        <v>8607</v>
      </c>
      <c r="BK12" s="373">
        <f t="shared" si="32"/>
        <v>606</v>
      </c>
      <c r="BL12" s="374">
        <f t="shared" si="17"/>
        <v>14.202970297029703</v>
      </c>
      <c r="BM12" s="375">
        <f t="shared" si="18"/>
        <v>43.088861076345431</v>
      </c>
      <c r="BN12" s="376">
        <f t="shared" si="19"/>
        <v>3.0337922403003756</v>
      </c>
      <c r="BO12" s="377" t="e">
        <f t="shared" si="20"/>
        <v>#REF!</v>
      </c>
    </row>
    <row r="13" spans="1:67">
      <c r="A13" s="124">
        <v>42378</v>
      </c>
      <c r="B13" s="23"/>
      <c r="C13" s="125">
        <v>0</v>
      </c>
      <c r="D13" s="125">
        <v>0</v>
      </c>
      <c r="E13" s="125">
        <v>0</v>
      </c>
      <c r="F13" s="125">
        <v>0</v>
      </c>
      <c r="G13" s="136">
        <f t="shared" ref="G13:G19" si="33">+E13-F13</f>
        <v>0</v>
      </c>
      <c r="H13" s="125">
        <v>0</v>
      </c>
      <c r="I13" s="126"/>
      <c r="J13" s="23"/>
      <c r="K13" s="125">
        <v>0</v>
      </c>
      <c r="L13" s="125">
        <v>0</v>
      </c>
      <c r="M13" s="125">
        <v>0</v>
      </c>
      <c r="N13" s="125">
        <v>0</v>
      </c>
      <c r="O13" s="136">
        <f t="shared" ref="O13:O19" si="34">+M13-N13</f>
        <v>0</v>
      </c>
      <c r="P13" s="125">
        <v>0</v>
      </c>
      <c r="Q13" s="126"/>
      <c r="R13" s="23"/>
      <c r="S13" s="125">
        <v>0</v>
      </c>
      <c r="T13" s="125">
        <v>0</v>
      </c>
      <c r="U13" s="125">
        <v>0</v>
      </c>
      <c r="V13" s="125">
        <v>0</v>
      </c>
      <c r="W13" s="136">
        <f t="shared" ref="W13:W19" si="35">+U13-V13</f>
        <v>0</v>
      </c>
      <c r="X13" s="125">
        <v>0</v>
      </c>
      <c r="Y13" s="126"/>
      <c r="Z13" s="23"/>
      <c r="AA13" s="125">
        <v>0</v>
      </c>
      <c r="AB13" s="125">
        <v>0</v>
      </c>
      <c r="AC13" s="125">
        <v>0</v>
      </c>
      <c r="AD13" s="125">
        <v>0</v>
      </c>
      <c r="AE13" s="136">
        <f t="shared" ref="AE13:AE19" si="36">+AC13-AD13</f>
        <v>0</v>
      </c>
      <c r="AF13" s="125">
        <v>0</v>
      </c>
      <c r="AG13" s="126"/>
      <c r="AH13" s="23"/>
      <c r="AI13" s="125">
        <v>0</v>
      </c>
      <c r="AJ13" s="125">
        <v>0</v>
      </c>
      <c r="AK13" s="125">
        <v>0</v>
      </c>
      <c r="AL13" s="125">
        <v>0</v>
      </c>
      <c r="AM13" s="136">
        <f t="shared" ref="AM13:AM19" si="37">+AK13-AL13</f>
        <v>0</v>
      </c>
      <c r="AN13" s="125">
        <v>0</v>
      </c>
      <c r="AO13" s="126"/>
      <c r="AP13" s="23"/>
      <c r="AQ13" s="125">
        <v>0</v>
      </c>
      <c r="AR13" s="125">
        <v>0</v>
      </c>
      <c r="AS13" s="125">
        <v>0</v>
      </c>
      <c r="AT13" s="125">
        <v>0</v>
      </c>
      <c r="AU13" s="136">
        <f t="shared" ref="AU13:AU14" si="38">+AS13-AT13</f>
        <v>0</v>
      </c>
      <c r="AV13" s="125">
        <v>0</v>
      </c>
      <c r="AW13" s="126"/>
      <c r="AX13" s="23"/>
      <c r="AY13" s="125">
        <v>0</v>
      </c>
      <c r="AZ13" s="125">
        <v>0</v>
      </c>
      <c r="BA13" s="125">
        <v>0</v>
      </c>
      <c r="BB13" s="125">
        <v>0</v>
      </c>
      <c r="BC13" s="136">
        <f t="shared" ref="BC13:BC19" si="39">+BA13-BB13</f>
        <v>0</v>
      </c>
      <c r="BD13" s="125">
        <v>0</v>
      </c>
      <c r="BE13" s="126"/>
      <c r="BF13" s="23"/>
      <c r="BG13" s="348"/>
      <c r="BH13" s="127"/>
      <c r="BI13" s="127"/>
      <c r="BJ13" s="127"/>
      <c r="BK13" s="127"/>
      <c r="BL13" s="127"/>
      <c r="BM13" s="127"/>
      <c r="BN13" s="127"/>
      <c r="BO13" s="127"/>
    </row>
    <row r="14" spans="1:67">
      <c r="A14" s="124">
        <v>42379</v>
      </c>
      <c r="B14" s="23"/>
      <c r="C14" s="125">
        <v>0</v>
      </c>
      <c r="D14" s="125">
        <v>0</v>
      </c>
      <c r="E14" s="125">
        <v>0</v>
      </c>
      <c r="F14" s="125">
        <v>0</v>
      </c>
      <c r="G14" s="136">
        <f t="shared" si="33"/>
        <v>0</v>
      </c>
      <c r="H14" s="125">
        <v>0</v>
      </c>
      <c r="I14" s="126"/>
      <c r="J14" s="23"/>
      <c r="K14" s="125">
        <v>0</v>
      </c>
      <c r="L14" s="125">
        <v>0</v>
      </c>
      <c r="M14" s="125">
        <v>0</v>
      </c>
      <c r="N14" s="125">
        <v>0</v>
      </c>
      <c r="O14" s="136">
        <f t="shared" si="34"/>
        <v>0</v>
      </c>
      <c r="P14" s="125">
        <v>0</v>
      </c>
      <c r="Q14" s="126"/>
      <c r="R14" s="23"/>
      <c r="S14" s="125">
        <v>0</v>
      </c>
      <c r="T14" s="125">
        <v>0</v>
      </c>
      <c r="U14" s="125">
        <v>0</v>
      </c>
      <c r="V14" s="125">
        <v>0</v>
      </c>
      <c r="W14" s="136">
        <f t="shared" si="35"/>
        <v>0</v>
      </c>
      <c r="X14" s="125">
        <v>0</v>
      </c>
      <c r="Y14" s="126"/>
      <c r="Z14" s="23"/>
      <c r="AA14" s="125">
        <v>0</v>
      </c>
      <c r="AB14" s="125">
        <v>0</v>
      </c>
      <c r="AC14" s="125">
        <v>0</v>
      </c>
      <c r="AD14" s="125">
        <v>0</v>
      </c>
      <c r="AE14" s="136">
        <f t="shared" si="36"/>
        <v>0</v>
      </c>
      <c r="AF14" s="125">
        <v>0</v>
      </c>
      <c r="AG14" s="126"/>
      <c r="AH14" s="23"/>
      <c r="AI14" s="125">
        <v>0</v>
      </c>
      <c r="AJ14" s="125">
        <v>0</v>
      </c>
      <c r="AK14" s="125">
        <v>0</v>
      </c>
      <c r="AL14" s="125">
        <v>0</v>
      </c>
      <c r="AM14" s="136">
        <f t="shared" si="37"/>
        <v>0</v>
      </c>
      <c r="AN14" s="125">
        <v>0</v>
      </c>
      <c r="AO14" s="126"/>
      <c r="AP14" s="23"/>
      <c r="AQ14" s="125">
        <v>0</v>
      </c>
      <c r="AR14" s="125">
        <v>0</v>
      </c>
      <c r="AS14" s="125">
        <v>0</v>
      </c>
      <c r="AT14" s="125">
        <v>0</v>
      </c>
      <c r="AU14" s="136">
        <f t="shared" si="38"/>
        <v>0</v>
      </c>
      <c r="AV14" s="125">
        <v>0</v>
      </c>
      <c r="AW14" s="126"/>
      <c r="AX14" s="23"/>
      <c r="AY14" s="125">
        <v>0</v>
      </c>
      <c r="AZ14" s="125">
        <v>0</v>
      </c>
      <c r="BA14" s="125">
        <v>0</v>
      </c>
      <c r="BB14" s="125">
        <v>0</v>
      </c>
      <c r="BC14" s="136">
        <f t="shared" si="39"/>
        <v>0</v>
      </c>
      <c r="BD14" s="125">
        <v>0</v>
      </c>
      <c r="BE14" s="126"/>
      <c r="BF14" s="23"/>
      <c r="BG14" s="348"/>
      <c r="BH14" s="127"/>
      <c r="BI14" s="127"/>
      <c r="BJ14" s="127"/>
      <c r="BK14" s="127"/>
      <c r="BL14" s="127"/>
      <c r="BM14" s="127"/>
      <c r="BN14" s="127"/>
      <c r="BO14" s="127"/>
    </row>
    <row r="15" spans="1:67">
      <c r="A15" s="41">
        <v>42380</v>
      </c>
      <c r="B15" s="23"/>
      <c r="C15" s="54">
        <v>8</v>
      </c>
      <c r="D15" s="54">
        <v>300</v>
      </c>
      <c r="E15" s="54">
        <v>24</v>
      </c>
      <c r="F15" s="42">
        <v>20</v>
      </c>
      <c r="G15" s="130">
        <f t="shared" si="33"/>
        <v>4</v>
      </c>
      <c r="H15" s="349">
        <f t="shared" ref="H15:H20" si="40">(D15/E15)</f>
        <v>12.5</v>
      </c>
      <c r="I15" s="44"/>
      <c r="J15" s="23"/>
      <c r="K15" s="54">
        <v>0</v>
      </c>
      <c r="L15" s="54">
        <v>0</v>
      </c>
      <c r="M15" s="54">
        <v>0</v>
      </c>
      <c r="N15" s="42">
        <v>24</v>
      </c>
      <c r="O15" s="130">
        <f t="shared" si="34"/>
        <v>-24</v>
      </c>
      <c r="P15" s="349" t="e">
        <f t="shared" ref="P15:P20" si="41">(L15/M15)</f>
        <v>#DIV/0!</v>
      </c>
      <c r="Q15" s="44"/>
      <c r="R15" s="23"/>
      <c r="S15" s="54">
        <v>8.25</v>
      </c>
      <c r="T15" s="54">
        <v>410</v>
      </c>
      <c r="U15" s="54">
        <v>27</v>
      </c>
      <c r="V15" s="42">
        <v>23</v>
      </c>
      <c r="W15" s="130">
        <f t="shared" si="35"/>
        <v>4</v>
      </c>
      <c r="X15" s="349">
        <f t="shared" ref="X15:X20" si="42">(T15/U15)</f>
        <v>15.185185185185185</v>
      </c>
      <c r="Y15" s="44"/>
      <c r="Z15" s="23"/>
      <c r="AA15" s="54">
        <v>8</v>
      </c>
      <c r="AB15" s="54">
        <v>421</v>
      </c>
      <c r="AC15" s="54">
        <v>27</v>
      </c>
      <c r="AD15" s="42">
        <v>21</v>
      </c>
      <c r="AE15" s="130">
        <f t="shared" si="36"/>
        <v>6</v>
      </c>
      <c r="AF15" s="349">
        <f t="shared" ref="AF15:AF20" si="43">(AB15/AC15)</f>
        <v>15.592592592592593</v>
      </c>
      <c r="AG15" s="44"/>
      <c r="AH15" s="23"/>
      <c r="AI15" s="54">
        <v>8.5</v>
      </c>
      <c r="AJ15" s="54">
        <v>400</v>
      </c>
      <c r="AK15" s="54">
        <v>33</v>
      </c>
      <c r="AL15" s="54">
        <v>24</v>
      </c>
      <c r="AM15" s="130">
        <f t="shared" si="37"/>
        <v>9</v>
      </c>
      <c r="AN15" s="349">
        <f t="shared" ref="AN15:AN20" si="44">(AJ15/AK15)</f>
        <v>12.121212121212121</v>
      </c>
      <c r="AO15" s="44"/>
      <c r="AP15" s="23"/>
      <c r="AQ15" s="28"/>
      <c r="AR15" s="28"/>
      <c r="AS15" s="28"/>
      <c r="AT15" s="54"/>
      <c r="AU15" s="130"/>
      <c r="AV15" s="349" t="e">
        <f t="shared" ref="AV15:AV20" si="45">(AR15/AS15)</f>
        <v>#DIV/0!</v>
      </c>
      <c r="AW15" s="44"/>
      <c r="AX15" s="23"/>
      <c r="AY15" s="28"/>
      <c r="AZ15" s="28"/>
      <c r="BA15" s="28"/>
      <c r="BB15" s="28"/>
      <c r="BC15" s="130">
        <f t="shared" si="39"/>
        <v>0</v>
      </c>
      <c r="BD15" s="349" t="e">
        <f t="shared" ref="BD15:BD20" si="46">(AZ15/BA15)</f>
        <v>#DIV/0!</v>
      </c>
      <c r="BE15" s="44"/>
      <c r="BF15" s="23"/>
      <c r="BG15" s="343"/>
      <c r="BH15" s="350">
        <f t="shared" ref="BH15:BH20" si="47">+G15+O15+AE15+AM15+AU15</f>
        <v>-5</v>
      </c>
      <c r="BI15" s="351">
        <f t="shared" ref="BI15:BI20" si="48">+AA15+AI15+AQ15+C15+K15+S15</f>
        <v>32.75</v>
      </c>
      <c r="BJ15" s="352">
        <f t="shared" ref="BJ15:BK15" si="49">+D15+L15+T15+AB15+AJ15+AR15</f>
        <v>1531</v>
      </c>
      <c r="BK15" s="352">
        <f t="shared" si="49"/>
        <v>111</v>
      </c>
      <c r="BL15" s="353">
        <f t="shared" ref="BL15:BL20" si="50">BJ15/BK15</f>
        <v>13.792792792792794</v>
      </c>
      <c r="BM15" s="354">
        <f t="shared" ref="BM15:BM20" si="51">BJ15/BI15</f>
        <v>46.748091603053432</v>
      </c>
      <c r="BN15" s="355">
        <f t="shared" ref="BN15:BN20" si="52">BK15/BI15</f>
        <v>3.3893129770992365</v>
      </c>
      <c r="BO15" s="356" t="e">
        <f t="shared" ref="BO15:BO20" si="53">#REF!/BK15</f>
        <v>#REF!</v>
      </c>
    </row>
    <row r="16" spans="1:67">
      <c r="A16" s="41">
        <v>42381</v>
      </c>
      <c r="B16" s="23"/>
      <c r="C16" s="54">
        <v>8</v>
      </c>
      <c r="D16" s="54">
        <v>315</v>
      </c>
      <c r="E16" s="54">
        <v>21</v>
      </c>
      <c r="F16" s="42">
        <v>20</v>
      </c>
      <c r="G16" s="130">
        <f t="shared" si="33"/>
        <v>1</v>
      </c>
      <c r="H16" s="349">
        <f t="shared" si="40"/>
        <v>15</v>
      </c>
      <c r="I16" s="44"/>
      <c r="J16" s="23"/>
      <c r="K16" s="54">
        <v>6</v>
      </c>
      <c r="L16" s="54">
        <v>386</v>
      </c>
      <c r="M16" s="54">
        <v>18</v>
      </c>
      <c r="N16" s="42">
        <v>24</v>
      </c>
      <c r="O16" s="130">
        <f t="shared" si="34"/>
        <v>-6</v>
      </c>
      <c r="P16" s="349">
        <f t="shared" si="41"/>
        <v>21.444444444444443</v>
      </c>
      <c r="Q16" s="44"/>
      <c r="R16" s="23"/>
      <c r="S16" s="54">
        <v>8</v>
      </c>
      <c r="T16" s="54">
        <v>401</v>
      </c>
      <c r="U16" s="54">
        <v>23</v>
      </c>
      <c r="V16" s="42">
        <v>23</v>
      </c>
      <c r="W16" s="130">
        <f t="shared" si="35"/>
        <v>0</v>
      </c>
      <c r="X16" s="349">
        <f t="shared" si="42"/>
        <v>17.434782608695652</v>
      </c>
      <c r="Y16" s="44"/>
      <c r="Z16" s="23"/>
      <c r="AA16" s="54">
        <v>9</v>
      </c>
      <c r="AB16" s="54">
        <v>489</v>
      </c>
      <c r="AC16" s="54">
        <v>27</v>
      </c>
      <c r="AD16" s="42">
        <v>21</v>
      </c>
      <c r="AE16" s="130">
        <f t="shared" si="36"/>
        <v>6</v>
      </c>
      <c r="AF16" s="349">
        <f t="shared" si="43"/>
        <v>18.111111111111111</v>
      </c>
      <c r="AG16" s="44"/>
      <c r="AH16" s="23"/>
      <c r="AI16" s="54">
        <v>8</v>
      </c>
      <c r="AJ16" s="54">
        <v>400</v>
      </c>
      <c r="AK16" s="54">
        <v>24</v>
      </c>
      <c r="AL16" s="54">
        <v>24</v>
      </c>
      <c r="AM16" s="130">
        <f t="shared" si="37"/>
        <v>0</v>
      </c>
      <c r="AN16" s="349">
        <f t="shared" si="44"/>
        <v>16.666666666666668</v>
      </c>
      <c r="AO16" s="44"/>
      <c r="AP16" s="23"/>
      <c r="AQ16" s="28"/>
      <c r="AR16" s="28"/>
      <c r="AS16" s="28"/>
      <c r="AT16" s="54"/>
      <c r="AU16" s="130"/>
      <c r="AV16" s="349" t="e">
        <f t="shared" si="45"/>
        <v>#DIV/0!</v>
      </c>
      <c r="AW16" s="44"/>
      <c r="AX16" s="23"/>
      <c r="AY16" s="28"/>
      <c r="AZ16" s="28"/>
      <c r="BA16" s="28"/>
      <c r="BB16" s="28"/>
      <c r="BC16" s="130">
        <f t="shared" si="39"/>
        <v>0</v>
      </c>
      <c r="BD16" s="349" t="e">
        <f t="shared" si="46"/>
        <v>#DIV/0!</v>
      </c>
      <c r="BE16" s="44"/>
      <c r="BF16" s="23"/>
      <c r="BG16" s="343"/>
      <c r="BH16" s="350">
        <f t="shared" si="47"/>
        <v>1</v>
      </c>
      <c r="BI16" s="351">
        <f t="shared" si="48"/>
        <v>39</v>
      </c>
      <c r="BJ16" s="352">
        <f t="shared" ref="BJ16:BK16" si="54">+D16+L16+T16+AB16+AJ16+AR16</f>
        <v>1991</v>
      </c>
      <c r="BK16" s="352">
        <f t="shared" si="54"/>
        <v>113</v>
      </c>
      <c r="BL16" s="353">
        <f t="shared" si="50"/>
        <v>17.619469026548671</v>
      </c>
      <c r="BM16" s="354">
        <f t="shared" si="51"/>
        <v>51.051282051282051</v>
      </c>
      <c r="BN16" s="355">
        <f t="shared" si="52"/>
        <v>2.8974358974358974</v>
      </c>
      <c r="BO16" s="356" t="e">
        <f t="shared" si="53"/>
        <v>#REF!</v>
      </c>
    </row>
    <row r="17" spans="1:67">
      <c r="A17" s="41">
        <v>42382</v>
      </c>
      <c r="B17" s="23"/>
      <c r="C17" s="54">
        <v>8</v>
      </c>
      <c r="D17" s="54">
        <v>320</v>
      </c>
      <c r="E17" s="54">
        <v>16</v>
      </c>
      <c r="F17" s="42">
        <v>20</v>
      </c>
      <c r="G17" s="130">
        <f t="shared" si="33"/>
        <v>-4</v>
      </c>
      <c r="H17" s="349">
        <f t="shared" si="40"/>
        <v>20</v>
      </c>
      <c r="I17" s="44"/>
      <c r="J17" s="23"/>
      <c r="K17" s="54">
        <v>7.5</v>
      </c>
      <c r="L17" s="54">
        <v>446</v>
      </c>
      <c r="M17" s="54">
        <v>29</v>
      </c>
      <c r="N17" s="42">
        <v>24</v>
      </c>
      <c r="O17" s="130">
        <f t="shared" si="34"/>
        <v>5</v>
      </c>
      <c r="P17" s="349">
        <f t="shared" si="41"/>
        <v>15.379310344827585</v>
      </c>
      <c r="Q17" s="44"/>
      <c r="R17" s="23"/>
      <c r="S17" s="54">
        <v>8</v>
      </c>
      <c r="T17" s="54">
        <v>371</v>
      </c>
      <c r="U17" s="54">
        <v>24</v>
      </c>
      <c r="V17" s="42">
        <v>23</v>
      </c>
      <c r="W17" s="130">
        <f t="shared" si="35"/>
        <v>1</v>
      </c>
      <c r="X17" s="349">
        <f t="shared" si="42"/>
        <v>15.458333333333334</v>
      </c>
      <c r="Y17" s="44"/>
      <c r="Z17" s="23"/>
      <c r="AA17" s="54">
        <v>9</v>
      </c>
      <c r="AB17" s="54">
        <v>579</v>
      </c>
      <c r="AC17" s="54">
        <v>25</v>
      </c>
      <c r="AD17" s="42">
        <v>21</v>
      </c>
      <c r="AE17" s="130">
        <f t="shared" si="36"/>
        <v>4</v>
      </c>
      <c r="AF17" s="349">
        <f t="shared" si="43"/>
        <v>23.16</v>
      </c>
      <c r="AG17" s="44"/>
      <c r="AH17" s="23"/>
      <c r="AI17" s="54">
        <v>8</v>
      </c>
      <c r="AJ17" s="54">
        <v>400</v>
      </c>
      <c r="AK17" s="54">
        <v>28</v>
      </c>
      <c r="AL17" s="54">
        <v>24</v>
      </c>
      <c r="AM17" s="130">
        <f t="shared" si="37"/>
        <v>4</v>
      </c>
      <c r="AN17" s="349">
        <f t="shared" si="44"/>
        <v>14.285714285714286</v>
      </c>
      <c r="AO17" s="44"/>
      <c r="AP17" s="23"/>
      <c r="AQ17" s="54"/>
      <c r="AR17" s="54"/>
      <c r="AS17" s="54"/>
      <c r="AT17" s="54"/>
      <c r="AU17" s="130"/>
      <c r="AV17" s="349" t="e">
        <f t="shared" si="45"/>
        <v>#DIV/0!</v>
      </c>
      <c r="AW17" s="44"/>
      <c r="AX17" s="23"/>
      <c r="AY17" s="28"/>
      <c r="AZ17" s="28"/>
      <c r="BA17" s="28"/>
      <c r="BB17" s="28"/>
      <c r="BC17" s="130">
        <f t="shared" si="39"/>
        <v>0</v>
      </c>
      <c r="BD17" s="349" t="e">
        <f t="shared" si="46"/>
        <v>#DIV/0!</v>
      </c>
      <c r="BE17" s="44"/>
      <c r="BF17" s="23"/>
      <c r="BG17" s="343"/>
      <c r="BH17" s="350">
        <f t="shared" si="47"/>
        <v>9</v>
      </c>
      <c r="BI17" s="351">
        <f t="shared" si="48"/>
        <v>40.5</v>
      </c>
      <c r="BJ17" s="352">
        <f t="shared" ref="BJ17:BK17" si="55">+D17+L17+T17+AB17+AJ17+AR17</f>
        <v>2116</v>
      </c>
      <c r="BK17" s="352">
        <f t="shared" si="55"/>
        <v>122</v>
      </c>
      <c r="BL17" s="353">
        <f t="shared" si="50"/>
        <v>17.344262295081968</v>
      </c>
      <c r="BM17" s="354">
        <f t="shared" si="51"/>
        <v>52.246913580246911</v>
      </c>
      <c r="BN17" s="355">
        <f t="shared" si="52"/>
        <v>3.0123456790123457</v>
      </c>
      <c r="BO17" s="356" t="e">
        <f t="shared" si="53"/>
        <v>#REF!</v>
      </c>
    </row>
    <row r="18" spans="1:67">
      <c r="A18" s="41">
        <v>42383</v>
      </c>
      <c r="B18" s="23"/>
      <c r="C18" s="54">
        <v>8</v>
      </c>
      <c r="D18" s="54">
        <v>341</v>
      </c>
      <c r="E18" s="54">
        <v>21</v>
      </c>
      <c r="F18" s="42">
        <v>20</v>
      </c>
      <c r="G18" s="130">
        <f t="shared" si="33"/>
        <v>1</v>
      </c>
      <c r="H18" s="349">
        <f t="shared" si="40"/>
        <v>16.238095238095237</v>
      </c>
      <c r="I18" s="44"/>
      <c r="J18" s="23"/>
      <c r="K18" s="54">
        <v>7.5</v>
      </c>
      <c r="L18" s="54">
        <v>372</v>
      </c>
      <c r="M18" s="54">
        <v>22</v>
      </c>
      <c r="N18" s="42">
        <v>24</v>
      </c>
      <c r="O18" s="130">
        <f t="shared" si="34"/>
        <v>-2</v>
      </c>
      <c r="P18" s="349">
        <f t="shared" si="41"/>
        <v>16.90909090909091</v>
      </c>
      <c r="Q18" s="44"/>
      <c r="R18" s="23"/>
      <c r="S18" s="54">
        <v>8</v>
      </c>
      <c r="T18" s="54">
        <v>462</v>
      </c>
      <c r="U18" s="54">
        <v>23</v>
      </c>
      <c r="V18" s="42">
        <v>23</v>
      </c>
      <c r="W18" s="130">
        <f t="shared" si="35"/>
        <v>0</v>
      </c>
      <c r="X18" s="349">
        <f t="shared" si="42"/>
        <v>20.086956521739129</v>
      </c>
      <c r="Y18" s="44"/>
      <c r="Z18" s="23"/>
      <c r="AA18" s="54">
        <v>8</v>
      </c>
      <c r="AB18" s="54">
        <v>419</v>
      </c>
      <c r="AC18" s="54">
        <v>27</v>
      </c>
      <c r="AD18" s="42">
        <v>21</v>
      </c>
      <c r="AE18" s="130">
        <f t="shared" si="36"/>
        <v>6</v>
      </c>
      <c r="AF18" s="349">
        <f t="shared" si="43"/>
        <v>15.518518518518519</v>
      </c>
      <c r="AG18" s="44"/>
      <c r="AH18" s="23"/>
      <c r="AI18" s="54">
        <v>8</v>
      </c>
      <c r="AJ18" s="54">
        <v>441</v>
      </c>
      <c r="AK18" s="54">
        <v>25</v>
      </c>
      <c r="AL18" s="54">
        <v>24</v>
      </c>
      <c r="AM18" s="130">
        <f t="shared" si="37"/>
        <v>1</v>
      </c>
      <c r="AN18" s="349">
        <f t="shared" si="44"/>
        <v>17.64</v>
      </c>
      <c r="AO18" s="44"/>
      <c r="AP18" s="23"/>
      <c r="AQ18" s="54"/>
      <c r="AR18" s="54"/>
      <c r="AS18" s="54"/>
      <c r="AT18" s="54"/>
      <c r="AU18" s="130"/>
      <c r="AV18" s="349" t="e">
        <f t="shared" si="45"/>
        <v>#DIV/0!</v>
      </c>
      <c r="AW18" s="44"/>
      <c r="AX18" s="23"/>
      <c r="AY18" s="28"/>
      <c r="AZ18" s="28"/>
      <c r="BA18" s="28"/>
      <c r="BB18" s="28"/>
      <c r="BC18" s="130">
        <f t="shared" si="39"/>
        <v>0</v>
      </c>
      <c r="BD18" s="349" t="e">
        <f t="shared" si="46"/>
        <v>#DIV/0!</v>
      </c>
      <c r="BE18" s="44"/>
      <c r="BF18" s="23"/>
      <c r="BG18" s="343"/>
      <c r="BH18" s="350">
        <f t="shared" si="47"/>
        <v>6</v>
      </c>
      <c r="BI18" s="351">
        <f t="shared" si="48"/>
        <v>39.5</v>
      </c>
      <c r="BJ18" s="352">
        <f t="shared" ref="BJ18:BK18" si="56">+D18+L18+T18+AB18+AJ18+AR18</f>
        <v>2035</v>
      </c>
      <c r="BK18" s="352">
        <f t="shared" si="56"/>
        <v>118</v>
      </c>
      <c r="BL18" s="353">
        <f t="shared" si="50"/>
        <v>17.245762711864408</v>
      </c>
      <c r="BM18" s="354">
        <f t="shared" si="51"/>
        <v>51.518987341772153</v>
      </c>
      <c r="BN18" s="355">
        <f t="shared" si="52"/>
        <v>2.9873417721518987</v>
      </c>
      <c r="BO18" s="356" t="e">
        <f t="shared" si="53"/>
        <v>#REF!</v>
      </c>
    </row>
    <row r="19" spans="1:67">
      <c r="A19" s="41">
        <v>42384</v>
      </c>
      <c r="B19" s="23"/>
      <c r="C19" s="54">
        <v>8</v>
      </c>
      <c r="D19" s="54">
        <v>260</v>
      </c>
      <c r="E19" s="54">
        <v>18</v>
      </c>
      <c r="F19" s="42">
        <v>20</v>
      </c>
      <c r="G19" s="130">
        <f t="shared" si="33"/>
        <v>-2</v>
      </c>
      <c r="H19" s="349">
        <f t="shared" si="40"/>
        <v>14.444444444444445</v>
      </c>
      <c r="I19" s="44"/>
      <c r="J19" s="23"/>
      <c r="K19" s="54">
        <v>7.5</v>
      </c>
      <c r="L19" s="54">
        <v>312</v>
      </c>
      <c r="M19" s="54">
        <v>23</v>
      </c>
      <c r="N19" s="42">
        <v>24</v>
      </c>
      <c r="O19" s="130">
        <f t="shared" si="34"/>
        <v>-1</v>
      </c>
      <c r="P19" s="349">
        <f t="shared" si="41"/>
        <v>13.565217391304348</v>
      </c>
      <c r="Q19" s="44"/>
      <c r="R19" s="23"/>
      <c r="S19" s="54">
        <v>8</v>
      </c>
      <c r="T19" s="54">
        <v>373</v>
      </c>
      <c r="U19" s="54">
        <v>20</v>
      </c>
      <c r="V19" s="54">
        <v>23</v>
      </c>
      <c r="W19" s="130">
        <f t="shared" si="35"/>
        <v>-3</v>
      </c>
      <c r="X19" s="349">
        <f t="shared" si="42"/>
        <v>18.649999999999999</v>
      </c>
      <c r="Y19" s="44"/>
      <c r="Z19" s="23"/>
      <c r="AA19" s="54">
        <v>6</v>
      </c>
      <c r="AB19" s="54">
        <v>279</v>
      </c>
      <c r="AC19" s="54">
        <v>17</v>
      </c>
      <c r="AD19" s="42">
        <v>21</v>
      </c>
      <c r="AE19" s="130">
        <f t="shared" si="36"/>
        <v>-4</v>
      </c>
      <c r="AF19" s="349">
        <f t="shared" si="43"/>
        <v>16.411764705882351</v>
      </c>
      <c r="AG19" s="44"/>
      <c r="AH19" s="23"/>
      <c r="AI19" s="54">
        <v>8</v>
      </c>
      <c r="AJ19" s="54">
        <v>408</v>
      </c>
      <c r="AK19" s="54">
        <v>24</v>
      </c>
      <c r="AL19" s="54">
        <v>24</v>
      </c>
      <c r="AM19" s="130">
        <f t="shared" si="37"/>
        <v>0</v>
      </c>
      <c r="AN19" s="349">
        <f t="shared" si="44"/>
        <v>17</v>
      </c>
      <c r="AO19" s="44"/>
      <c r="AP19" s="23"/>
      <c r="AQ19" s="54"/>
      <c r="AR19" s="54"/>
      <c r="AS19" s="54"/>
      <c r="AT19" s="54"/>
      <c r="AU19" s="130"/>
      <c r="AV19" s="349" t="e">
        <f t="shared" si="45"/>
        <v>#DIV/0!</v>
      </c>
      <c r="AW19" s="44"/>
      <c r="AX19" s="23"/>
      <c r="AY19" s="28"/>
      <c r="AZ19" s="28"/>
      <c r="BA19" s="28"/>
      <c r="BB19" s="28"/>
      <c r="BC19" s="130">
        <f t="shared" si="39"/>
        <v>0</v>
      </c>
      <c r="BD19" s="349" t="e">
        <f t="shared" si="46"/>
        <v>#DIV/0!</v>
      </c>
      <c r="BE19" s="44"/>
      <c r="BF19" s="23"/>
      <c r="BG19" s="343"/>
      <c r="BH19" s="350">
        <f t="shared" si="47"/>
        <v>-7</v>
      </c>
      <c r="BI19" s="351">
        <f t="shared" si="48"/>
        <v>37.5</v>
      </c>
      <c r="BJ19" s="352">
        <f t="shared" ref="BJ19:BK19" si="57">+D19+L19+T19+AB19+AJ19+AR19</f>
        <v>1632</v>
      </c>
      <c r="BK19" s="352">
        <f t="shared" si="57"/>
        <v>102</v>
      </c>
      <c r="BL19" s="363">
        <f t="shared" si="50"/>
        <v>16</v>
      </c>
      <c r="BM19" s="364">
        <f t="shared" si="51"/>
        <v>43.52</v>
      </c>
      <c r="BN19" s="365">
        <f t="shared" si="52"/>
        <v>2.72</v>
      </c>
      <c r="BO19" s="366" t="e">
        <f t="shared" si="53"/>
        <v>#REF!</v>
      </c>
    </row>
    <row r="20" spans="1:67">
      <c r="A20" s="367" t="s">
        <v>42</v>
      </c>
      <c r="B20" s="368"/>
      <c r="C20" s="177">
        <f t="shared" ref="C20:G20" si="58">SUM(C13:C19)</f>
        <v>40</v>
      </c>
      <c r="D20" s="177">
        <f t="shared" si="58"/>
        <v>1536</v>
      </c>
      <c r="E20" s="177">
        <f t="shared" si="58"/>
        <v>100</v>
      </c>
      <c r="F20" s="177">
        <f t="shared" si="58"/>
        <v>100</v>
      </c>
      <c r="G20" s="177">
        <f t="shared" si="58"/>
        <v>0</v>
      </c>
      <c r="H20" s="369">
        <f t="shared" si="40"/>
        <v>15.36</v>
      </c>
      <c r="I20" s="370">
        <f>SUM(I13:I19)</f>
        <v>0</v>
      </c>
      <c r="J20" s="23"/>
      <c r="K20" s="177">
        <f t="shared" ref="K20:O20" si="59">SUM(K13:K19)</f>
        <v>28.5</v>
      </c>
      <c r="L20" s="177">
        <f t="shared" si="59"/>
        <v>1516</v>
      </c>
      <c r="M20" s="177">
        <f t="shared" si="59"/>
        <v>92</v>
      </c>
      <c r="N20" s="177">
        <f t="shared" si="59"/>
        <v>120</v>
      </c>
      <c r="O20" s="177">
        <f t="shared" si="59"/>
        <v>-28</v>
      </c>
      <c r="P20" s="369">
        <f t="shared" si="41"/>
        <v>16.478260869565219</v>
      </c>
      <c r="Q20" s="370">
        <f>SUM(Q13:Q19)</f>
        <v>0</v>
      </c>
      <c r="R20" s="23"/>
      <c r="S20" s="177">
        <f t="shared" ref="S20:W20" si="60">SUM(S13:S19)</f>
        <v>40.25</v>
      </c>
      <c r="T20" s="177">
        <f t="shared" si="60"/>
        <v>2017</v>
      </c>
      <c r="U20" s="177">
        <f t="shared" si="60"/>
        <v>117</v>
      </c>
      <c r="V20" s="177">
        <f t="shared" si="60"/>
        <v>115</v>
      </c>
      <c r="W20" s="177">
        <f t="shared" si="60"/>
        <v>2</v>
      </c>
      <c r="X20" s="369">
        <f t="shared" si="42"/>
        <v>17.239316239316238</v>
      </c>
      <c r="Y20" s="370">
        <f>SUM(Y13:Y19)</f>
        <v>0</v>
      </c>
      <c r="Z20" s="23"/>
      <c r="AA20" s="177">
        <f t="shared" ref="AA20:AE20" si="61">SUM(AA13:AA19)</f>
        <v>40</v>
      </c>
      <c r="AB20" s="177">
        <f t="shared" si="61"/>
        <v>2187</v>
      </c>
      <c r="AC20" s="177">
        <f t="shared" si="61"/>
        <v>123</v>
      </c>
      <c r="AD20" s="177">
        <f t="shared" si="61"/>
        <v>105</v>
      </c>
      <c r="AE20" s="177">
        <f t="shared" si="61"/>
        <v>18</v>
      </c>
      <c r="AF20" s="369">
        <f t="shared" si="43"/>
        <v>17.780487804878049</v>
      </c>
      <c r="AG20" s="370">
        <f>SUM(AG13:AG19)</f>
        <v>0</v>
      </c>
      <c r="AH20" s="23"/>
      <c r="AI20" s="177">
        <f t="shared" ref="AI20:AM20" si="62">SUM(AI13:AI19)</f>
        <v>40.5</v>
      </c>
      <c r="AJ20" s="177">
        <f t="shared" si="62"/>
        <v>2049</v>
      </c>
      <c r="AK20" s="177">
        <f t="shared" si="62"/>
        <v>134</v>
      </c>
      <c r="AL20" s="177">
        <f t="shared" si="62"/>
        <v>120</v>
      </c>
      <c r="AM20" s="177">
        <f t="shared" si="62"/>
        <v>14</v>
      </c>
      <c r="AN20" s="369">
        <f t="shared" si="44"/>
        <v>15.291044776119403</v>
      </c>
      <c r="AO20" s="370">
        <f>SUM(AO13:AO19)</f>
        <v>0</v>
      </c>
      <c r="AP20" s="23"/>
      <c r="AQ20" s="177">
        <f t="shared" ref="AQ20:AU20" si="63">SUM(AQ13:AQ19)</f>
        <v>0</v>
      </c>
      <c r="AR20" s="177">
        <f t="shared" si="63"/>
        <v>0</v>
      </c>
      <c r="AS20" s="177">
        <f t="shared" si="63"/>
        <v>0</v>
      </c>
      <c r="AT20" s="177">
        <f t="shared" si="63"/>
        <v>0</v>
      </c>
      <c r="AU20" s="177">
        <f t="shared" si="63"/>
        <v>0</v>
      </c>
      <c r="AV20" s="369" t="e">
        <f t="shared" si="45"/>
        <v>#DIV/0!</v>
      </c>
      <c r="AW20" s="370">
        <f>SUM(AW13:AW19)</f>
        <v>0</v>
      </c>
      <c r="AX20" s="23"/>
      <c r="AY20" s="177">
        <f t="shared" ref="AY20:BC20" si="64">SUM(AY13:AY19)</f>
        <v>0</v>
      </c>
      <c r="AZ20" s="177">
        <f t="shared" si="64"/>
        <v>0</v>
      </c>
      <c r="BA20" s="177">
        <f t="shared" si="64"/>
        <v>0</v>
      </c>
      <c r="BB20" s="177">
        <f t="shared" si="64"/>
        <v>0</v>
      </c>
      <c r="BC20" s="177">
        <f t="shared" si="64"/>
        <v>0</v>
      </c>
      <c r="BD20" s="369" t="e">
        <f t="shared" si="46"/>
        <v>#DIV/0!</v>
      </c>
      <c r="BE20" s="370">
        <f>SUM(BE13:BE19)</f>
        <v>0</v>
      </c>
      <c r="BF20" s="23"/>
      <c r="BG20" s="371"/>
      <c r="BH20" s="372">
        <f t="shared" si="47"/>
        <v>4</v>
      </c>
      <c r="BI20" s="373">
        <f t="shared" si="48"/>
        <v>189.25</v>
      </c>
      <c r="BJ20" s="373">
        <f t="shared" ref="BJ20:BK20" si="65">+AB20+AJ20+AR20+D20+L20+T20</f>
        <v>9305</v>
      </c>
      <c r="BK20" s="373">
        <f t="shared" si="65"/>
        <v>566</v>
      </c>
      <c r="BL20" s="374">
        <f t="shared" si="50"/>
        <v>16.439929328621908</v>
      </c>
      <c r="BM20" s="375">
        <f t="shared" si="51"/>
        <v>49.167767503302507</v>
      </c>
      <c r="BN20" s="376">
        <f t="shared" si="52"/>
        <v>2.9907529722589166</v>
      </c>
      <c r="BO20" s="377" t="e">
        <f t="shared" si="53"/>
        <v>#REF!</v>
      </c>
    </row>
    <row r="21" spans="1:67">
      <c r="A21" s="124">
        <v>42385</v>
      </c>
      <c r="B21" s="23"/>
      <c r="C21" s="125">
        <v>0</v>
      </c>
      <c r="D21" s="125">
        <v>0</v>
      </c>
      <c r="E21" s="125">
        <v>0</v>
      </c>
      <c r="F21" s="125">
        <v>0</v>
      </c>
      <c r="G21" s="136">
        <f t="shared" ref="G21:G27" si="66">+E21-F21</f>
        <v>0</v>
      </c>
      <c r="H21" s="125">
        <v>0</v>
      </c>
      <c r="I21" s="126"/>
      <c r="J21" s="23"/>
      <c r="K21" s="135">
        <v>8</v>
      </c>
      <c r="L21" s="135">
        <v>467</v>
      </c>
      <c r="M21" s="135">
        <v>22</v>
      </c>
      <c r="N21" s="135">
        <v>3</v>
      </c>
      <c r="O21" s="136">
        <f t="shared" ref="O21:O27" si="67">+M21-N21</f>
        <v>19</v>
      </c>
      <c r="P21" s="125">
        <v>0</v>
      </c>
      <c r="Q21" s="126"/>
      <c r="R21" s="23"/>
      <c r="S21" s="125">
        <v>0</v>
      </c>
      <c r="T21" s="125">
        <v>0</v>
      </c>
      <c r="U21" s="125">
        <v>0</v>
      </c>
      <c r="V21" s="125">
        <v>0</v>
      </c>
      <c r="W21" s="136">
        <f t="shared" ref="W21:W27" si="68">+U21-V21</f>
        <v>0</v>
      </c>
      <c r="X21" s="125">
        <v>0</v>
      </c>
      <c r="Y21" s="126"/>
      <c r="Z21" s="23"/>
      <c r="AA21" s="125">
        <v>0</v>
      </c>
      <c r="AB21" s="125">
        <v>0</v>
      </c>
      <c r="AC21" s="125">
        <v>0</v>
      </c>
      <c r="AD21" s="125">
        <v>0</v>
      </c>
      <c r="AE21" s="136">
        <f t="shared" ref="AE21:AE27" si="69">+AC21-AD21</f>
        <v>0</v>
      </c>
      <c r="AF21" s="125">
        <v>0</v>
      </c>
      <c r="AG21" s="126"/>
      <c r="AH21" s="23"/>
      <c r="AI21" s="125">
        <v>0</v>
      </c>
      <c r="AJ21" s="125">
        <v>0</v>
      </c>
      <c r="AK21" s="125">
        <v>0</v>
      </c>
      <c r="AL21" s="125">
        <v>0</v>
      </c>
      <c r="AM21" s="136">
        <f t="shared" ref="AM21:AM27" si="70">+AK21-AL21</f>
        <v>0</v>
      </c>
      <c r="AN21" s="125">
        <v>0</v>
      </c>
      <c r="AO21" s="126"/>
      <c r="AP21" s="23"/>
      <c r="AQ21" s="125">
        <v>0</v>
      </c>
      <c r="AR21" s="125">
        <v>0</v>
      </c>
      <c r="AS21" s="125">
        <v>0</v>
      </c>
      <c r="AT21" s="125">
        <v>0</v>
      </c>
      <c r="AU21" s="136">
        <f t="shared" ref="AU21:AU22" si="71">+AS21-AT21</f>
        <v>0</v>
      </c>
      <c r="AV21" s="125">
        <v>0</v>
      </c>
      <c r="AW21" s="126"/>
      <c r="AX21" s="23"/>
      <c r="AY21" s="125">
        <v>0</v>
      </c>
      <c r="AZ21" s="125">
        <v>0</v>
      </c>
      <c r="BA21" s="125">
        <v>0</v>
      </c>
      <c r="BB21" s="125">
        <v>0</v>
      </c>
      <c r="BC21" s="136">
        <f t="shared" ref="BC21:BC27" si="72">+BA21-BB21</f>
        <v>0</v>
      </c>
      <c r="BD21" s="125">
        <v>0</v>
      </c>
      <c r="BE21" s="126"/>
      <c r="BF21" s="23"/>
      <c r="BG21" s="348"/>
      <c r="BH21" s="127"/>
      <c r="BI21" s="127"/>
      <c r="BJ21" s="127"/>
      <c r="BK21" s="127"/>
      <c r="BL21" s="127"/>
      <c r="BM21" s="127"/>
      <c r="BN21" s="127"/>
      <c r="BO21" s="127"/>
    </row>
    <row r="22" spans="1:67">
      <c r="A22" s="124">
        <v>42386</v>
      </c>
      <c r="B22" s="23"/>
      <c r="C22" s="125">
        <v>0</v>
      </c>
      <c r="D22" s="125">
        <v>0</v>
      </c>
      <c r="E22" s="125">
        <v>0</v>
      </c>
      <c r="F22" s="125">
        <v>0</v>
      </c>
      <c r="G22" s="136">
        <f t="shared" si="66"/>
        <v>0</v>
      </c>
      <c r="H22" s="125">
        <v>0</v>
      </c>
      <c r="I22" s="126"/>
      <c r="J22" s="23"/>
      <c r="K22" s="135">
        <v>8</v>
      </c>
      <c r="L22" s="135">
        <v>455</v>
      </c>
      <c r="M22" s="135">
        <v>21</v>
      </c>
      <c r="N22" s="135">
        <v>1</v>
      </c>
      <c r="O22" s="136">
        <f t="shared" si="67"/>
        <v>20</v>
      </c>
      <c r="P22" s="125">
        <v>0</v>
      </c>
      <c r="Q22" s="126"/>
      <c r="R22" s="23"/>
      <c r="S22" s="125">
        <v>0</v>
      </c>
      <c r="T22" s="125">
        <v>0</v>
      </c>
      <c r="U22" s="125">
        <v>0</v>
      </c>
      <c r="V22" s="125">
        <v>0</v>
      </c>
      <c r="W22" s="136">
        <f t="shared" si="68"/>
        <v>0</v>
      </c>
      <c r="X22" s="125">
        <v>0</v>
      </c>
      <c r="Y22" s="126"/>
      <c r="Z22" s="23"/>
      <c r="AA22" s="125">
        <v>0</v>
      </c>
      <c r="AB22" s="125">
        <v>0</v>
      </c>
      <c r="AC22" s="125">
        <v>0</v>
      </c>
      <c r="AD22" s="125">
        <v>0</v>
      </c>
      <c r="AE22" s="136">
        <f t="shared" si="69"/>
        <v>0</v>
      </c>
      <c r="AF22" s="125">
        <v>0</v>
      </c>
      <c r="AG22" s="126"/>
      <c r="AH22" s="23"/>
      <c r="AI22" s="125">
        <v>0</v>
      </c>
      <c r="AJ22" s="125">
        <v>0</v>
      </c>
      <c r="AK22" s="125">
        <v>0</v>
      </c>
      <c r="AL22" s="125">
        <v>0</v>
      </c>
      <c r="AM22" s="136">
        <f t="shared" si="70"/>
        <v>0</v>
      </c>
      <c r="AN22" s="125">
        <v>0</v>
      </c>
      <c r="AO22" s="126"/>
      <c r="AP22" s="23"/>
      <c r="AQ22" s="125">
        <v>0</v>
      </c>
      <c r="AR22" s="125">
        <v>0</v>
      </c>
      <c r="AS22" s="125">
        <v>0</v>
      </c>
      <c r="AT22" s="125">
        <v>0</v>
      </c>
      <c r="AU22" s="136">
        <f t="shared" si="71"/>
        <v>0</v>
      </c>
      <c r="AV22" s="125">
        <v>0</v>
      </c>
      <c r="AW22" s="126"/>
      <c r="AX22" s="23"/>
      <c r="AY22" s="125">
        <v>0</v>
      </c>
      <c r="AZ22" s="125">
        <v>0</v>
      </c>
      <c r="BA22" s="125">
        <v>0</v>
      </c>
      <c r="BB22" s="125">
        <v>0</v>
      </c>
      <c r="BC22" s="136">
        <f t="shared" si="72"/>
        <v>0</v>
      </c>
      <c r="BD22" s="125">
        <v>0</v>
      </c>
      <c r="BE22" s="126"/>
      <c r="BF22" s="23"/>
      <c r="BG22" s="348"/>
      <c r="BH22" s="127"/>
      <c r="BI22" s="127"/>
      <c r="BJ22" s="127"/>
      <c r="BK22" s="127"/>
      <c r="BL22" s="127"/>
      <c r="BM22" s="127"/>
      <c r="BN22" s="127"/>
      <c r="BO22" s="127"/>
    </row>
    <row r="23" spans="1:67">
      <c r="A23" s="41">
        <v>42387</v>
      </c>
      <c r="B23" s="23"/>
      <c r="C23" s="54">
        <v>8</v>
      </c>
      <c r="D23" s="54">
        <v>293</v>
      </c>
      <c r="E23" s="54">
        <v>12</v>
      </c>
      <c r="F23" s="42">
        <v>20</v>
      </c>
      <c r="G23" s="130">
        <f t="shared" si="66"/>
        <v>-8</v>
      </c>
      <c r="H23" s="349">
        <f t="shared" ref="H23:H28" si="73">(D23/E23)</f>
        <v>24.416666666666668</v>
      </c>
      <c r="I23" s="44"/>
      <c r="J23" s="23"/>
      <c r="K23" s="54">
        <v>4</v>
      </c>
      <c r="L23" s="54">
        <v>209</v>
      </c>
      <c r="M23" s="54">
        <v>5</v>
      </c>
      <c r="N23" s="42">
        <v>24</v>
      </c>
      <c r="O23" s="130">
        <f t="shared" si="67"/>
        <v>-19</v>
      </c>
      <c r="P23" s="349">
        <f t="shared" ref="P23:P28" si="74">(L23/M23)</f>
        <v>41.8</v>
      </c>
      <c r="Q23" s="44"/>
      <c r="R23" s="23"/>
      <c r="S23" s="54">
        <v>3.5</v>
      </c>
      <c r="T23" s="54">
        <v>198</v>
      </c>
      <c r="U23" s="54">
        <v>4</v>
      </c>
      <c r="V23" s="42">
        <v>23</v>
      </c>
      <c r="W23" s="130">
        <f t="shared" si="68"/>
        <v>-19</v>
      </c>
      <c r="X23" s="349">
        <f t="shared" ref="X23:X28" si="75">(T23/U23)</f>
        <v>49.5</v>
      </c>
      <c r="Y23" s="44"/>
      <c r="Z23" s="23"/>
      <c r="AA23" s="54">
        <v>3.5</v>
      </c>
      <c r="AB23" s="54">
        <v>202</v>
      </c>
      <c r="AC23" s="54">
        <v>11</v>
      </c>
      <c r="AD23" s="42">
        <v>21</v>
      </c>
      <c r="AE23" s="130">
        <f t="shared" si="69"/>
        <v>-10</v>
      </c>
      <c r="AF23" s="349">
        <f t="shared" ref="AF23:AF28" si="76">(AB23/AC23)</f>
        <v>18.363636363636363</v>
      </c>
      <c r="AG23" s="44"/>
      <c r="AH23" s="23"/>
      <c r="AI23" s="54">
        <v>3.5</v>
      </c>
      <c r="AJ23" s="54">
        <v>200</v>
      </c>
      <c r="AK23" s="54">
        <v>6</v>
      </c>
      <c r="AL23" s="54">
        <v>24</v>
      </c>
      <c r="AM23" s="130">
        <f t="shared" si="70"/>
        <v>-18</v>
      </c>
      <c r="AN23" s="349">
        <f t="shared" ref="AN23:AN28" si="77">(AJ23/AK23)</f>
        <v>33.333333333333336</v>
      </c>
      <c r="AO23" s="44"/>
      <c r="AP23" s="23"/>
      <c r="AQ23" s="54"/>
      <c r="AR23" s="54"/>
      <c r="AS23" s="54"/>
      <c r="AT23" s="54"/>
      <c r="AU23" s="130"/>
      <c r="AV23" s="349" t="e">
        <f t="shared" ref="AV23:AV28" si="78">(AR23/AS23)</f>
        <v>#DIV/0!</v>
      </c>
      <c r="AW23" s="44"/>
      <c r="AX23" s="23"/>
      <c r="AY23" s="28"/>
      <c r="AZ23" s="28"/>
      <c r="BA23" s="28"/>
      <c r="BB23" s="28"/>
      <c r="BC23" s="130">
        <f t="shared" si="72"/>
        <v>0</v>
      </c>
      <c r="BD23" s="349" t="e">
        <f t="shared" ref="BD23:BD28" si="79">(AZ23/BA23)</f>
        <v>#DIV/0!</v>
      </c>
      <c r="BE23" s="44"/>
      <c r="BF23" s="23"/>
      <c r="BG23" s="343"/>
      <c r="BH23" s="350">
        <f t="shared" ref="BH23:BH28" si="80">+G23+O23+AE23+AM23+AU23</f>
        <v>-55</v>
      </c>
      <c r="BI23" s="351">
        <f t="shared" ref="BI23:BI28" si="81">+AA23+AI23+AQ23+C23+K23+S23</f>
        <v>22.5</v>
      </c>
      <c r="BJ23" s="352">
        <f t="shared" ref="BJ23:BK23" si="82">+D23+L23+T23+AB23+AJ23+AR23</f>
        <v>1102</v>
      </c>
      <c r="BK23" s="352">
        <f t="shared" si="82"/>
        <v>38</v>
      </c>
      <c r="BL23" s="353">
        <f t="shared" ref="BL23:BL28" si="83">BJ23/BK23</f>
        <v>29</v>
      </c>
      <c r="BM23" s="354">
        <f t="shared" ref="BM23:BM28" si="84">BJ23/BI23</f>
        <v>48.977777777777774</v>
      </c>
      <c r="BN23" s="355">
        <f t="shared" ref="BN23:BN28" si="85">BK23/BI23</f>
        <v>1.6888888888888889</v>
      </c>
      <c r="BO23" s="356" t="e">
        <f t="shared" ref="BO23:BO28" si="86">#REF!/BK23</f>
        <v>#REF!</v>
      </c>
    </row>
    <row r="24" spans="1:67">
      <c r="A24" s="41">
        <v>42388</v>
      </c>
      <c r="B24" s="23"/>
      <c r="C24" s="54">
        <v>8</v>
      </c>
      <c r="D24" s="54">
        <v>320</v>
      </c>
      <c r="E24" s="54">
        <v>28</v>
      </c>
      <c r="F24" s="42">
        <v>20</v>
      </c>
      <c r="G24" s="130">
        <f t="shared" si="66"/>
        <v>8</v>
      </c>
      <c r="H24" s="349">
        <f t="shared" si="73"/>
        <v>11.428571428571429</v>
      </c>
      <c r="I24" s="44"/>
      <c r="J24" s="23"/>
      <c r="K24" s="54">
        <v>8</v>
      </c>
      <c r="L24" s="54">
        <v>431</v>
      </c>
      <c r="M24" s="54">
        <v>25</v>
      </c>
      <c r="N24" s="42">
        <v>24</v>
      </c>
      <c r="O24" s="130">
        <f t="shared" si="67"/>
        <v>1</v>
      </c>
      <c r="P24" s="349">
        <f t="shared" si="74"/>
        <v>17.239999999999998</v>
      </c>
      <c r="Q24" s="44"/>
      <c r="R24" s="23"/>
      <c r="S24" s="54">
        <v>0</v>
      </c>
      <c r="T24" s="54">
        <v>0</v>
      </c>
      <c r="U24" s="54">
        <v>0</v>
      </c>
      <c r="V24" s="42">
        <v>23</v>
      </c>
      <c r="W24" s="130">
        <f t="shared" si="68"/>
        <v>-23</v>
      </c>
      <c r="X24" s="349" t="e">
        <f t="shared" si="75"/>
        <v>#DIV/0!</v>
      </c>
      <c r="Y24" s="44"/>
      <c r="Z24" s="23"/>
      <c r="AA24" s="54">
        <v>9</v>
      </c>
      <c r="AB24" s="54">
        <v>438</v>
      </c>
      <c r="AC24" s="54">
        <v>26</v>
      </c>
      <c r="AD24" s="42">
        <v>21</v>
      </c>
      <c r="AE24" s="130">
        <f t="shared" si="69"/>
        <v>5</v>
      </c>
      <c r="AF24" s="349">
        <f t="shared" si="76"/>
        <v>16.846153846153847</v>
      </c>
      <c r="AG24" s="44"/>
      <c r="AH24" s="23"/>
      <c r="AI24" s="54">
        <v>9</v>
      </c>
      <c r="AJ24" s="54">
        <v>440</v>
      </c>
      <c r="AK24" s="54">
        <v>21</v>
      </c>
      <c r="AL24" s="54">
        <v>24</v>
      </c>
      <c r="AM24" s="130">
        <f t="shared" si="70"/>
        <v>-3</v>
      </c>
      <c r="AN24" s="349">
        <f t="shared" si="77"/>
        <v>20.952380952380953</v>
      </c>
      <c r="AO24" s="44"/>
      <c r="AP24" s="23"/>
      <c r="AQ24" s="54"/>
      <c r="AR24" s="54"/>
      <c r="AS24" s="54"/>
      <c r="AT24" s="54"/>
      <c r="AU24" s="130"/>
      <c r="AV24" s="349" t="e">
        <f t="shared" si="78"/>
        <v>#DIV/0!</v>
      </c>
      <c r="AW24" s="44"/>
      <c r="AX24" s="23"/>
      <c r="AY24" s="28"/>
      <c r="AZ24" s="28"/>
      <c r="BA24" s="28"/>
      <c r="BB24" s="28"/>
      <c r="BC24" s="130">
        <f t="shared" si="72"/>
        <v>0</v>
      </c>
      <c r="BD24" s="349" t="e">
        <f t="shared" si="79"/>
        <v>#DIV/0!</v>
      </c>
      <c r="BE24" s="44"/>
      <c r="BF24" s="23"/>
      <c r="BG24" s="343"/>
      <c r="BH24" s="350">
        <f t="shared" si="80"/>
        <v>11</v>
      </c>
      <c r="BI24" s="351">
        <f t="shared" si="81"/>
        <v>34</v>
      </c>
      <c r="BJ24" s="352">
        <f t="shared" ref="BJ24:BK24" si="87">+D24+L24+T24+AB24+AJ24+AR24</f>
        <v>1629</v>
      </c>
      <c r="BK24" s="352">
        <f t="shared" si="87"/>
        <v>100</v>
      </c>
      <c r="BL24" s="353">
        <f t="shared" si="83"/>
        <v>16.29</v>
      </c>
      <c r="BM24" s="354">
        <f t="shared" si="84"/>
        <v>47.911764705882355</v>
      </c>
      <c r="BN24" s="355">
        <f t="shared" si="85"/>
        <v>2.9411764705882355</v>
      </c>
      <c r="BO24" s="356" t="e">
        <f t="shared" si="86"/>
        <v>#REF!</v>
      </c>
    </row>
    <row r="25" spans="1:67">
      <c r="A25" s="41">
        <v>42389</v>
      </c>
      <c r="B25" s="23"/>
      <c r="C25" s="54">
        <v>8</v>
      </c>
      <c r="D25" s="54">
        <v>243</v>
      </c>
      <c r="E25" s="54">
        <v>18</v>
      </c>
      <c r="F25" s="42">
        <v>20</v>
      </c>
      <c r="G25" s="130">
        <f t="shared" si="66"/>
        <v>-2</v>
      </c>
      <c r="H25" s="349">
        <f t="shared" si="73"/>
        <v>13.5</v>
      </c>
      <c r="I25" s="44"/>
      <c r="J25" s="23"/>
      <c r="K25" s="54">
        <v>8</v>
      </c>
      <c r="L25" s="54">
        <v>460</v>
      </c>
      <c r="M25" s="54">
        <v>26</v>
      </c>
      <c r="N25" s="42">
        <v>24</v>
      </c>
      <c r="O25" s="130">
        <f t="shared" si="67"/>
        <v>2</v>
      </c>
      <c r="P25" s="349">
        <f t="shared" si="74"/>
        <v>17.692307692307693</v>
      </c>
      <c r="Q25" s="44"/>
      <c r="R25" s="23"/>
      <c r="S25" s="54">
        <v>9.25</v>
      </c>
      <c r="T25" s="54">
        <v>427</v>
      </c>
      <c r="U25" s="54">
        <v>23</v>
      </c>
      <c r="V25" s="42">
        <v>23</v>
      </c>
      <c r="W25" s="130">
        <f t="shared" si="68"/>
        <v>0</v>
      </c>
      <c r="X25" s="349">
        <f t="shared" si="75"/>
        <v>18.565217391304348</v>
      </c>
      <c r="Y25" s="44"/>
      <c r="Z25" s="23"/>
      <c r="AA25" s="54">
        <v>9</v>
      </c>
      <c r="AB25" s="54">
        <v>465</v>
      </c>
      <c r="AC25" s="54">
        <v>21</v>
      </c>
      <c r="AD25" s="42">
        <v>21</v>
      </c>
      <c r="AE25" s="130">
        <f t="shared" si="69"/>
        <v>0</v>
      </c>
      <c r="AF25" s="349">
        <f t="shared" si="76"/>
        <v>22.142857142857142</v>
      </c>
      <c r="AG25" s="44"/>
      <c r="AH25" s="23"/>
      <c r="AI25" s="54">
        <v>9</v>
      </c>
      <c r="AJ25" s="54">
        <v>420</v>
      </c>
      <c r="AK25" s="54">
        <v>32</v>
      </c>
      <c r="AL25" s="54">
        <v>24</v>
      </c>
      <c r="AM25" s="130">
        <f t="shared" si="70"/>
        <v>8</v>
      </c>
      <c r="AN25" s="349">
        <f t="shared" si="77"/>
        <v>13.125</v>
      </c>
      <c r="AO25" s="44"/>
      <c r="AP25" s="23"/>
      <c r="AQ25" s="54"/>
      <c r="AR25" s="54"/>
      <c r="AS25" s="54"/>
      <c r="AT25" s="54"/>
      <c r="AU25" s="130"/>
      <c r="AV25" s="349" t="e">
        <f t="shared" si="78"/>
        <v>#DIV/0!</v>
      </c>
      <c r="AW25" s="44"/>
      <c r="AX25" s="23"/>
      <c r="AY25" s="28"/>
      <c r="AZ25" s="28"/>
      <c r="BA25" s="28"/>
      <c r="BB25" s="28"/>
      <c r="BC25" s="130">
        <f t="shared" si="72"/>
        <v>0</v>
      </c>
      <c r="BD25" s="349" t="e">
        <f t="shared" si="79"/>
        <v>#DIV/0!</v>
      </c>
      <c r="BE25" s="44"/>
      <c r="BF25" s="23"/>
      <c r="BG25" s="343"/>
      <c r="BH25" s="350">
        <f t="shared" si="80"/>
        <v>8</v>
      </c>
      <c r="BI25" s="351">
        <f t="shared" si="81"/>
        <v>43.25</v>
      </c>
      <c r="BJ25" s="352">
        <f t="shared" ref="BJ25:BK25" si="88">+D25+L25+T25+AB25+AJ25+AR25</f>
        <v>2015</v>
      </c>
      <c r="BK25" s="352">
        <f t="shared" si="88"/>
        <v>120</v>
      </c>
      <c r="BL25" s="353">
        <f t="shared" si="83"/>
        <v>16.791666666666668</v>
      </c>
      <c r="BM25" s="354">
        <f t="shared" si="84"/>
        <v>46.589595375722546</v>
      </c>
      <c r="BN25" s="355">
        <f t="shared" si="85"/>
        <v>2.7745664739884393</v>
      </c>
      <c r="BO25" s="356" t="e">
        <f t="shared" si="86"/>
        <v>#REF!</v>
      </c>
    </row>
    <row r="26" spans="1:67">
      <c r="A26" s="41">
        <v>42390</v>
      </c>
      <c r="B26" s="23"/>
      <c r="C26" s="54">
        <v>8</v>
      </c>
      <c r="D26" s="54">
        <v>312</v>
      </c>
      <c r="E26" s="54">
        <v>20</v>
      </c>
      <c r="F26" s="42">
        <v>20</v>
      </c>
      <c r="G26" s="130">
        <f t="shared" si="66"/>
        <v>0</v>
      </c>
      <c r="H26" s="349">
        <f t="shared" si="73"/>
        <v>15.6</v>
      </c>
      <c r="I26" s="44"/>
      <c r="J26" s="23"/>
      <c r="K26" s="54">
        <v>8</v>
      </c>
      <c r="L26" s="54">
        <v>357</v>
      </c>
      <c r="M26" s="54">
        <v>24</v>
      </c>
      <c r="N26" s="42">
        <v>24</v>
      </c>
      <c r="O26" s="130">
        <f t="shared" si="67"/>
        <v>0</v>
      </c>
      <c r="P26" s="349">
        <f t="shared" si="74"/>
        <v>14.875</v>
      </c>
      <c r="Q26" s="44"/>
      <c r="R26" s="23"/>
      <c r="S26" s="54">
        <v>8.75</v>
      </c>
      <c r="T26" s="54">
        <v>419</v>
      </c>
      <c r="U26" s="54">
        <v>24</v>
      </c>
      <c r="V26" s="42">
        <v>23</v>
      </c>
      <c r="W26" s="130">
        <f t="shared" si="68"/>
        <v>1</v>
      </c>
      <c r="X26" s="349">
        <f t="shared" si="75"/>
        <v>17.458333333333332</v>
      </c>
      <c r="Y26" s="44"/>
      <c r="Z26" s="23"/>
      <c r="AA26" s="54">
        <v>9</v>
      </c>
      <c r="AB26" s="54">
        <v>486</v>
      </c>
      <c r="AC26" s="54">
        <v>25</v>
      </c>
      <c r="AD26" s="42">
        <v>21</v>
      </c>
      <c r="AE26" s="130">
        <f t="shared" si="69"/>
        <v>4</v>
      </c>
      <c r="AF26" s="349">
        <f t="shared" si="76"/>
        <v>19.440000000000001</v>
      </c>
      <c r="AG26" s="44"/>
      <c r="AH26" s="23"/>
      <c r="AI26" s="54">
        <v>9</v>
      </c>
      <c r="AJ26" s="54">
        <v>452</v>
      </c>
      <c r="AK26" s="54">
        <v>23</v>
      </c>
      <c r="AL26" s="54">
        <v>24</v>
      </c>
      <c r="AM26" s="130">
        <f t="shared" si="70"/>
        <v>-1</v>
      </c>
      <c r="AN26" s="349">
        <f t="shared" si="77"/>
        <v>19.652173913043477</v>
      </c>
      <c r="AO26" s="44"/>
      <c r="AP26" s="23"/>
      <c r="AQ26" s="28"/>
      <c r="AR26" s="54"/>
      <c r="AS26" s="54"/>
      <c r="AT26" s="54"/>
      <c r="AU26" s="130"/>
      <c r="AV26" s="349" t="e">
        <f t="shared" si="78"/>
        <v>#DIV/0!</v>
      </c>
      <c r="AW26" s="44"/>
      <c r="AX26" s="23"/>
      <c r="AY26" s="28"/>
      <c r="AZ26" s="28"/>
      <c r="BA26" s="28"/>
      <c r="BB26" s="28"/>
      <c r="BC26" s="130">
        <f t="shared" si="72"/>
        <v>0</v>
      </c>
      <c r="BD26" s="349" t="e">
        <f t="shared" si="79"/>
        <v>#DIV/0!</v>
      </c>
      <c r="BE26" s="44"/>
      <c r="BF26" s="23"/>
      <c r="BG26" s="343"/>
      <c r="BH26" s="350">
        <f t="shared" si="80"/>
        <v>3</v>
      </c>
      <c r="BI26" s="351">
        <f t="shared" si="81"/>
        <v>42.75</v>
      </c>
      <c r="BJ26" s="352">
        <f t="shared" ref="BJ26:BK26" si="89">+D26+L26+T26+AB26+AJ26+AR26</f>
        <v>2026</v>
      </c>
      <c r="BK26" s="352">
        <f t="shared" si="89"/>
        <v>116</v>
      </c>
      <c r="BL26" s="353">
        <f t="shared" si="83"/>
        <v>17.46551724137931</v>
      </c>
      <c r="BM26" s="354">
        <f t="shared" si="84"/>
        <v>47.391812865497073</v>
      </c>
      <c r="BN26" s="355">
        <f t="shared" si="85"/>
        <v>2.7134502923976607</v>
      </c>
      <c r="BO26" s="356" t="e">
        <f t="shared" si="86"/>
        <v>#REF!</v>
      </c>
    </row>
    <row r="27" spans="1:67">
      <c r="A27" s="41">
        <v>42391</v>
      </c>
      <c r="B27" s="23"/>
      <c r="C27" s="54">
        <v>8</v>
      </c>
      <c r="D27" s="54">
        <v>264</v>
      </c>
      <c r="E27" s="54">
        <v>25</v>
      </c>
      <c r="F27" s="42">
        <v>20</v>
      </c>
      <c r="G27" s="130">
        <f t="shared" si="66"/>
        <v>5</v>
      </c>
      <c r="H27" s="349">
        <f t="shared" si="73"/>
        <v>10.56</v>
      </c>
      <c r="I27" s="44"/>
      <c r="J27" s="23"/>
      <c r="K27" s="54">
        <v>8</v>
      </c>
      <c r="L27" s="54">
        <v>363</v>
      </c>
      <c r="M27" s="54">
        <v>20</v>
      </c>
      <c r="N27" s="42">
        <v>24</v>
      </c>
      <c r="O27" s="130">
        <f t="shared" si="67"/>
        <v>-4</v>
      </c>
      <c r="P27" s="349">
        <f t="shared" si="74"/>
        <v>18.149999999999999</v>
      </c>
      <c r="Q27" s="44"/>
      <c r="R27" s="23"/>
      <c r="S27" s="54">
        <v>8.5</v>
      </c>
      <c r="T27" s="54">
        <v>432</v>
      </c>
      <c r="U27" s="54">
        <v>12</v>
      </c>
      <c r="V27" s="54">
        <v>23</v>
      </c>
      <c r="W27" s="130">
        <f t="shared" si="68"/>
        <v>-11</v>
      </c>
      <c r="X27" s="349">
        <f t="shared" si="75"/>
        <v>36</v>
      </c>
      <c r="Y27" s="44"/>
      <c r="Z27" s="23"/>
      <c r="AA27" s="54">
        <v>9</v>
      </c>
      <c r="AB27" s="54">
        <v>474</v>
      </c>
      <c r="AC27" s="54">
        <v>18</v>
      </c>
      <c r="AD27" s="42">
        <v>21</v>
      </c>
      <c r="AE27" s="130">
        <f t="shared" si="69"/>
        <v>-3</v>
      </c>
      <c r="AF27" s="349">
        <f t="shared" si="76"/>
        <v>26.333333333333332</v>
      </c>
      <c r="AG27" s="44"/>
      <c r="AH27" s="23"/>
      <c r="AI27" s="54">
        <v>9</v>
      </c>
      <c r="AJ27" s="54">
        <v>385</v>
      </c>
      <c r="AK27" s="54">
        <v>25</v>
      </c>
      <c r="AL27" s="54">
        <v>24</v>
      </c>
      <c r="AM27" s="130">
        <f t="shared" si="70"/>
        <v>1</v>
      </c>
      <c r="AN27" s="349">
        <f t="shared" si="77"/>
        <v>15.4</v>
      </c>
      <c r="AO27" s="44"/>
      <c r="AP27" s="23"/>
      <c r="AQ27" s="28"/>
      <c r="AR27" s="54"/>
      <c r="AS27" s="54"/>
      <c r="AT27" s="54"/>
      <c r="AU27" s="130"/>
      <c r="AV27" s="349" t="e">
        <f t="shared" si="78"/>
        <v>#DIV/0!</v>
      </c>
      <c r="AW27" s="44"/>
      <c r="AX27" s="23"/>
      <c r="AY27" s="28"/>
      <c r="AZ27" s="28"/>
      <c r="BA27" s="28"/>
      <c r="BB27" s="28"/>
      <c r="BC27" s="130">
        <f t="shared" si="72"/>
        <v>0</v>
      </c>
      <c r="BD27" s="349" t="e">
        <f t="shared" si="79"/>
        <v>#DIV/0!</v>
      </c>
      <c r="BE27" s="44"/>
      <c r="BF27" s="23"/>
      <c r="BG27" s="343"/>
      <c r="BH27" s="350">
        <f t="shared" si="80"/>
        <v>-1</v>
      </c>
      <c r="BI27" s="351">
        <f t="shared" si="81"/>
        <v>42.5</v>
      </c>
      <c r="BJ27" s="352">
        <f t="shared" ref="BJ27:BK27" si="90">+D27+L27+T27+AB27+AJ27+AR27</f>
        <v>1918</v>
      </c>
      <c r="BK27" s="352">
        <f t="shared" si="90"/>
        <v>100</v>
      </c>
      <c r="BL27" s="363">
        <f t="shared" si="83"/>
        <v>19.18</v>
      </c>
      <c r="BM27" s="364">
        <f t="shared" si="84"/>
        <v>45.129411764705885</v>
      </c>
      <c r="BN27" s="365">
        <f t="shared" si="85"/>
        <v>2.3529411764705883</v>
      </c>
      <c r="BO27" s="366" t="e">
        <f t="shared" si="86"/>
        <v>#REF!</v>
      </c>
    </row>
    <row r="28" spans="1:67">
      <c r="A28" s="367" t="s">
        <v>42</v>
      </c>
      <c r="B28" s="368"/>
      <c r="C28" s="177">
        <f t="shared" ref="C28:G28" si="91">SUM(C21:C27)</f>
        <v>40</v>
      </c>
      <c r="D28" s="177">
        <f t="shared" si="91"/>
        <v>1432</v>
      </c>
      <c r="E28" s="177">
        <f t="shared" si="91"/>
        <v>103</v>
      </c>
      <c r="F28" s="177">
        <f t="shared" si="91"/>
        <v>100</v>
      </c>
      <c r="G28" s="177">
        <f t="shared" si="91"/>
        <v>3</v>
      </c>
      <c r="H28" s="369">
        <f t="shared" si="73"/>
        <v>13.902912621359222</v>
      </c>
      <c r="I28" s="370">
        <f>SUM(I21:I27)</f>
        <v>0</v>
      </c>
      <c r="J28" s="23"/>
      <c r="K28" s="177">
        <f t="shared" ref="K28:O28" si="92">SUM(K21:K27)</f>
        <v>52</v>
      </c>
      <c r="L28" s="177">
        <f t="shared" si="92"/>
        <v>2742</v>
      </c>
      <c r="M28" s="177">
        <f t="shared" si="92"/>
        <v>143</v>
      </c>
      <c r="N28" s="177">
        <f t="shared" si="92"/>
        <v>124</v>
      </c>
      <c r="O28" s="177">
        <f t="shared" si="92"/>
        <v>19</v>
      </c>
      <c r="P28" s="369">
        <f t="shared" si="74"/>
        <v>19.174825174825173</v>
      </c>
      <c r="Q28" s="370">
        <f>SUM(Q21:Q27)</f>
        <v>0</v>
      </c>
      <c r="R28" s="23"/>
      <c r="S28" s="177">
        <f t="shared" ref="S28:W28" si="93">SUM(S21:S27)</f>
        <v>30</v>
      </c>
      <c r="T28" s="177">
        <f t="shared" si="93"/>
        <v>1476</v>
      </c>
      <c r="U28" s="177">
        <f t="shared" si="93"/>
        <v>63</v>
      </c>
      <c r="V28" s="177">
        <f t="shared" si="93"/>
        <v>115</v>
      </c>
      <c r="W28" s="177">
        <f t="shared" si="93"/>
        <v>-52</v>
      </c>
      <c r="X28" s="369">
        <f t="shared" si="75"/>
        <v>23.428571428571427</v>
      </c>
      <c r="Y28" s="370">
        <f>SUM(Y21:Y27)</f>
        <v>0</v>
      </c>
      <c r="Z28" s="23"/>
      <c r="AA28" s="177">
        <f t="shared" ref="AA28:AE28" si="94">SUM(AA21:AA27)</f>
        <v>39.5</v>
      </c>
      <c r="AB28" s="177">
        <f t="shared" si="94"/>
        <v>2065</v>
      </c>
      <c r="AC28" s="177">
        <f t="shared" si="94"/>
        <v>101</v>
      </c>
      <c r="AD28" s="177">
        <f t="shared" si="94"/>
        <v>105</v>
      </c>
      <c r="AE28" s="177">
        <f t="shared" si="94"/>
        <v>-4</v>
      </c>
      <c r="AF28" s="369">
        <f t="shared" si="76"/>
        <v>20.445544554455445</v>
      </c>
      <c r="AG28" s="370">
        <f>SUM(AG21:AG27)</f>
        <v>0</v>
      </c>
      <c r="AH28" s="23"/>
      <c r="AI28" s="177">
        <f t="shared" ref="AI28:AM28" si="95">SUM(AI21:AI27)</f>
        <v>39.5</v>
      </c>
      <c r="AJ28" s="177">
        <f t="shared" si="95"/>
        <v>1897</v>
      </c>
      <c r="AK28" s="177">
        <f t="shared" si="95"/>
        <v>107</v>
      </c>
      <c r="AL28" s="177">
        <f t="shared" si="95"/>
        <v>120</v>
      </c>
      <c r="AM28" s="177">
        <f t="shared" si="95"/>
        <v>-13</v>
      </c>
      <c r="AN28" s="369">
        <f t="shared" si="77"/>
        <v>17.728971962616821</v>
      </c>
      <c r="AO28" s="370">
        <f>SUM(AO21:AO27)</f>
        <v>0</v>
      </c>
      <c r="AP28" s="23"/>
      <c r="AQ28" s="177">
        <f t="shared" ref="AQ28:AU28" si="96">SUM(AQ21:AQ27)</f>
        <v>0</v>
      </c>
      <c r="AR28" s="177">
        <f t="shared" si="96"/>
        <v>0</v>
      </c>
      <c r="AS28" s="177">
        <f t="shared" si="96"/>
        <v>0</v>
      </c>
      <c r="AT28" s="177">
        <f t="shared" si="96"/>
        <v>0</v>
      </c>
      <c r="AU28" s="177">
        <f t="shared" si="96"/>
        <v>0</v>
      </c>
      <c r="AV28" s="369" t="e">
        <f t="shared" si="78"/>
        <v>#DIV/0!</v>
      </c>
      <c r="AW28" s="370">
        <f>SUM(AW21:AW27)</f>
        <v>0</v>
      </c>
      <c r="AX28" s="23"/>
      <c r="AY28" s="177">
        <f t="shared" ref="AY28:BC28" si="97">SUM(AY21:AY27)</f>
        <v>0</v>
      </c>
      <c r="AZ28" s="177">
        <f t="shared" si="97"/>
        <v>0</v>
      </c>
      <c r="BA28" s="177">
        <f t="shared" si="97"/>
        <v>0</v>
      </c>
      <c r="BB28" s="177">
        <f t="shared" si="97"/>
        <v>0</v>
      </c>
      <c r="BC28" s="177">
        <f t="shared" si="97"/>
        <v>0</v>
      </c>
      <c r="BD28" s="369" t="e">
        <f t="shared" si="79"/>
        <v>#DIV/0!</v>
      </c>
      <c r="BE28" s="370">
        <f>SUM(BE21:BE27)</f>
        <v>0</v>
      </c>
      <c r="BF28" s="23"/>
      <c r="BG28" s="371"/>
      <c r="BH28" s="372">
        <f t="shared" si="80"/>
        <v>5</v>
      </c>
      <c r="BI28" s="373">
        <f t="shared" si="81"/>
        <v>201</v>
      </c>
      <c r="BJ28" s="373">
        <f t="shared" ref="BJ28:BK28" si="98">+AB28+AJ28+AR28+D28+L28+T28</f>
        <v>9612</v>
      </c>
      <c r="BK28" s="373">
        <f t="shared" si="98"/>
        <v>517</v>
      </c>
      <c r="BL28" s="374">
        <f t="shared" si="83"/>
        <v>18.591876208897485</v>
      </c>
      <c r="BM28" s="375">
        <f t="shared" si="84"/>
        <v>47.820895522388057</v>
      </c>
      <c r="BN28" s="376">
        <f t="shared" si="85"/>
        <v>2.572139303482587</v>
      </c>
      <c r="BO28" s="377" t="e">
        <f t="shared" si="86"/>
        <v>#REF!</v>
      </c>
    </row>
    <row r="29" spans="1:67">
      <c r="A29" s="124">
        <v>42392</v>
      </c>
      <c r="B29" s="23"/>
      <c r="C29" s="125">
        <v>0</v>
      </c>
      <c r="D29" s="125">
        <v>0</v>
      </c>
      <c r="E29" s="125">
        <v>0</v>
      </c>
      <c r="F29" s="125">
        <v>0</v>
      </c>
      <c r="G29" s="136">
        <f t="shared" ref="G29:G35" si="99">+E29-F29</f>
        <v>0</v>
      </c>
      <c r="H29" s="125">
        <v>0</v>
      </c>
      <c r="I29" s="126"/>
      <c r="J29" s="23"/>
      <c r="K29" s="125">
        <v>0</v>
      </c>
      <c r="L29" s="125">
        <v>0</v>
      </c>
      <c r="M29" s="125">
        <v>0</v>
      </c>
      <c r="N29" s="125">
        <v>0</v>
      </c>
      <c r="O29" s="136">
        <f t="shared" ref="O29:O35" si="100">+M29-N29</f>
        <v>0</v>
      </c>
      <c r="P29" s="125">
        <v>0</v>
      </c>
      <c r="Q29" s="126"/>
      <c r="R29" s="23"/>
      <c r="S29" s="125">
        <v>0</v>
      </c>
      <c r="T29" s="125">
        <v>0</v>
      </c>
      <c r="U29" s="125">
        <v>0</v>
      </c>
      <c r="V29" s="125">
        <v>0</v>
      </c>
      <c r="W29" s="136">
        <f t="shared" ref="W29:W35" si="101">+U29-V29</f>
        <v>0</v>
      </c>
      <c r="X29" s="125">
        <v>0</v>
      </c>
      <c r="Y29" s="126"/>
      <c r="Z29" s="23"/>
      <c r="AA29" s="125">
        <v>0</v>
      </c>
      <c r="AB29" s="125">
        <v>0</v>
      </c>
      <c r="AC29" s="125">
        <v>0</v>
      </c>
      <c r="AD29" s="125">
        <v>0</v>
      </c>
      <c r="AE29" s="136">
        <f t="shared" ref="AE29:AE35" si="102">+AC29-AD29</f>
        <v>0</v>
      </c>
      <c r="AF29" s="125">
        <v>0</v>
      </c>
      <c r="AG29" s="126"/>
      <c r="AH29" s="23"/>
      <c r="AI29" s="125">
        <v>0</v>
      </c>
      <c r="AJ29" s="125">
        <v>0</v>
      </c>
      <c r="AK29" s="125">
        <v>0</v>
      </c>
      <c r="AL29" s="125">
        <v>0</v>
      </c>
      <c r="AM29" s="136">
        <f t="shared" ref="AM29:AM35" si="103">+AK29-AL29</f>
        <v>0</v>
      </c>
      <c r="AN29" s="125">
        <v>0</v>
      </c>
      <c r="AO29" s="126"/>
      <c r="AP29" s="23"/>
      <c r="AQ29" s="125">
        <v>0</v>
      </c>
      <c r="AR29" s="125">
        <v>0</v>
      </c>
      <c r="AS29" s="125">
        <v>0</v>
      </c>
      <c r="AT29" s="125">
        <v>0</v>
      </c>
      <c r="AU29" s="136">
        <f t="shared" ref="AU29:AU30" si="104">+AS29-AT29</f>
        <v>0</v>
      </c>
      <c r="AV29" s="125">
        <v>0</v>
      </c>
      <c r="AW29" s="126"/>
      <c r="AX29" s="23"/>
      <c r="AY29" s="125">
        <v>0</v>
      </c>
      <c r="AZ29" s="125">
        <v>0</v>
      </c>
      <c r="BA29" s="125">
        <v>0</v>
      </c>
      <c r="BB29" s="125">
        <v>0</v>
      </c>
      <c r="BC29" s="136">
        <f t="shared" ref="BC29:BC35" si="105">+BA29-BB29</f>
        <v>0</v>
      </c>
      <c r="BD29" s="125">
        <v>0</v>
      </c>
      <c r="BE29" s="126"/>
      <c r="BF29" s="23"/>
      <c r="BG29" s="348"/>
      <c r="BH29" s="127"/>
      <c r="BI29" s="127"/>
      <c r="BJ29" s="127"/>
      <c r="BK29" s="127"/>
      <c r="BL29" s="127"/>
      <c r="BM29" s="127"/>
      <c r="BN29" s="127"/>
      <c r="BO29" s="127"/>
    </row>
    <row r="30" spans="1:67">
      <c r="A30" s="124">
        <v>42393</v>
      </c>
      <c r="B30" s="23"/>
      <c r="C30" s="125">
        <v>0</v>
      </c>
      <c r="D30" s="125">
        <v>0</v>
      </c>
      <c r="E30" s="125">
        <v>0</v>
      </c>
      <c r="F30" s="125">
        <v>0</v>
      </c>
      <c r="G30" s="136">
        <f t="shared" si="99"/>
        <v>0</v>
      </c>
      <c r="H30" s="125">
        <v>0</v>
      </c>
      <c r="I30" s="126"/>
      <c r="J30" s="23"/>
      <c r="K30" s="125">
        <v>0</v>
      </c>
      <c r="L30" s="125">
        <v>0</v>
      </c>
      <c r="M30" s="125">
        <v>0</v>
      </c>
      <c r="N30" s="125">
        <v>0</v>
      </c>
      <c r="O30" s="136">
        <f t="shared" si="100"/>
        <v>0</v>
      </c>
      <c r="P30" s="125">
        <v>0</v>
      </c>
      <c r="Q30" s="126"/>
      <c r="R30" s="23"/>
      <c r="S30" s="125">
        <v>0</v>
      </c>
      <c r="T30" s="125">
        <v>0</v>
      </c>
      <c r="U30" s="125">
        <v>0</v>
      </c>
      <c r="V30" s="125">
        <v>0</v>
      </c>
      <c r="W30" s="136">
        <f t="shared" si="101"/>
        <v>0</v>
      </c>
      <c r="X30" s="125">
        <v>0</v>
      </c>
      <c r="Y30" s="126"/>
      <c r="Z30" s="23"/>
      <c r="AA30" s="125">
        <v>0</v>
      </c>
      <c r="AB30" s="125">
        <v>0</v>
      </c>
      <c r="AC30" s="125">
        <v>0</v>
      </c>
      <c r="AD30" s="125">
        <v>0</v>
      </c>
      <c r="AE30" s="136">
        <f t="shared" si="102"/>
        <v>0</v>
      </c>
      <c r="AF30" s="125">
        <v>0</v>
      </c>
      <c r="AG30" s="126"/>
      <c r="AH30" s="23"/>
      <c r="AI30" s="125">
        <v>0</v>
      </c>
      <c r="AJ30" s="125">
        <v>0</v>
      </c>
      <c r="AK30" s="125">
        <v>0</v>
      </c>
      <c r="AL30" s="125">
        <v>0</v>
      </c>
      <c r="AM30" s="136">
        <f t="shared" si="103"/>
        <v>0</v>
      </c>
      <c r="AN30" s="125">
        <v>0</v>
      </c>
      <c r="AO30" s="126"/>
      <c r="AP30" s="23"/>
      <c r="AQ30" s="125">
        <v>0</v>
      </c>
      <c r="AR30" s="125">
        <v>0</v>
      </c>
      <c r="AS30" s="125">
        <v>0</v>
      </c>
      <c r="AT30" s="125">
        <v>0</v>
      </c>
      <c r="AU30" s="136">
        <f t="shared" si="104"/>
        <v>0</v>
      </c>
      <c r="AV30" s="125">
        <v>0</v>
      </c>
      <c r="AW30" s="126"/>
      <c r="AX30" s="23"/>
      <c r="AY30" s="125">
        <v>0</v>
      </c>
      <c r="AZ30" s="125">
        <v>0</v>
      </c>
      <c r="BA30" s="125">
        <v>0</v>
      </c>
      <c r="BB30" s="125">
        <v>0</v>
      </c>
      <c r="BC30" s="136">
        <f t="shared" si="105"/>
        <v>0</v>
      </c>
      <c r="BD30" s="125">
        <v>0</v>
      </c>
      <c r="BE30" s="126"/>
      <c r="BF30" s="23"/>
      <c r="BG30" s="348"/>
      <c r="BH30" s="127"/>
      <c r="BI30" s="127"/>
      <c r="BJ30" s="127"/>
      <c r="BK30" s="127"/>
      <c r="BL30" s="127"/>
      <c r="BM30" s="127"/>
      <c r="BN30" s="127"/>
      <c r="BO30" s="127"/>
    </row>
    <row r="31" spans="1:67">
      <c r="A31" s="41">
        <v>42394</v>
      </c>
      <c r="B31" s="23"/>
      <c r="C31" s="54">
        <v>8</v>
      </c>
      <c r="D31" s="54">
        <v>336</v>
      </c>
      <c r="E31" s="54">
        <v>16</v>
      </c>
      <c r="F31" s="42">
        <v>20</v>
      </c>
      <c r="G31" s="130">
        <f t="shared" si="99"/>
        <v>-4</v>
      </c>
      <c r="H31" s="349">
        <f t="shared" ref="H31:H36" si="106">(D31/E31)</f>
        <v>21</v>
      </c>
      <c r="I31" s="44"/>
      <c r="J31" s="23"/>
      <c r="K31" s="54">
        <v>8</v>
      </c>
      <c r="L31" s="54">
        <v>371</v>
      </c>
      <c r="M31" s="54">
        <v>25</v>
      </c>
      <c r="N31" s="42">
        <v>24</v>
      </c>
      <c r="O31" s="130">
        <f t="shared" si="100"/>
        <v>1</v>
      </c>
      <c r="P31" s="349">
        <f t="shared" ref="P31:P36" si="107">(L31/M31)</f>
        <v>14.84</v>
      </c>
      <c r="Q31" s="44"/>
      <c r="R31" s="23"/>
      <c r="S31" s="54">
        <v>7.5</v>
      </c>
      <c r="T31" s="54">
        <v>314</v>
      </c>
      <c r="U31" s="54">
        <v>23</v>
      </c>
      <c r="V31" s="42">
        <v>23</v>
      </c>
      <c r="W31" s="130">
        <f t="shared" si="101"/>
        <v>0</v>
      </c>
      <c r="X31" s="349">
        <f t="shared" ref="X31:X36" si="108">(T31/U31)</f>
        <v>13.652173913043478</v>
      </c>
      <c r="Y31" s="44"/>
      <c r="Z31" s="23"/>
      <c r="AA31" s="54">
        <v>8.75</v>
      </c>
      <c r="AB31" s="54">
        <v>446</v>
      </c>
      <c r="AC31" s="54">
        <v>21</v>
      </c>
      <c r="AD31" s="42">
        <v>21</v>
      </c>
      <c r="AE31" s="130">
        <f t="shared" si="102"/>
        <v>0</v>
      </c>
      <c r="AF31" s="349">
        <f t="shared" ref="AF31:AF36" si="109">(AB31/AC31)</f>
        <v>21.238095238095237</v>
      </c>
      <c r="AG31" s="44"/>
      <c r="AH31" s="23"/>
      <c r="AI31" s="54">
        <v>9</v>
      </c>
      <c r="AJ31" s="54">
        <v>471</v>
      </c>
      <c r="AK31" s="54">
        <v>26</v>
      </c>
      <c r="AL31" s="54">
        <v>24</v>
      </c>
      <c r="AM31" s="130">
        <f t="shared" si="103"/>
        <v>2</v>
      </c>
      <c r="AN31" s="349">
        <f t="shared" ref="AN31:AN36" si="110">(AJ31/AK31)</f>
        <v>18.115384615384617</v>
      </c>
      <c r="AO31" s="44"/>
      <c r="AP31" s="23"/>
      <c r="AQ31" s="54"/>
      <c r="AR31" s="54"/>
      <c r="AS31" s="54"/>
      <c r="AT31" s="54"/>
      <c r="AU31" s="130"/>
      <c r="AV31" s="349" t="e">
        <f t="shared" ref="AV31:AV36" si="111">(AR31/AS31)</f>
        <v>#DIV/0!</v>
      </c>
      <c r="AW31" s="44"/>
      <c r="AX31" s="23"/>
      <c r="AY31" s="28"/>
      <c r="AZ31" s="28"/>
      <c r="BA31" s="28"/>
      <c r="BB31" s="28"/>
      <c r="BC31" s="130">
        <f t="shared" si="105"/>
        <v>0</v>
      </c>
      <c r="BD31" s="349" t="e">
        <f t="shared" ref="BD31:BD36" si="112">(AZ31/BA31)</f>
        <v>#DIV/0!</v>
      </c>
      <c r="BE31" s="44"/>
      <c r="BF31" s="23"/>
      <c r="BG31" s="343"/>
      <c r="BH31" s="350">
        <f t="shared" ref="BH31:BH36" si="113">+G31+O31+AE31+AM31+AU31</f>
        <v>-1</v>
      </c>
      <c r="BI31" s="351">
        <f t="shared" ref="BI31:BI36" si="114">+AA31+AI31+AQ31+C31+K31+S31</f>
        <v>41.25</v>
      </c>
      <c r="BJ31" s="352">
        <f t="shared" ref="BJ31:BK31" si="115">+D31+L31+T31+AB31+AJ31+AR31</f>
        <v>1938</v>
      </c>
      <c r="BK31" s="352">
        <f t="shared" si="115"/>
        <v>111</v>
      </c>
      <c r="BL31" s="353">
        <f t="shared" ref="BL31:BL36" si="116">BJ31/BK31</f>
        <v>17.45945945945946</v>
      </c>
      <c r="BM31" s="354">
        <f t="shared" ref="BM31:BM36" si="117">BJ31/BI31</f>
        <v>46.981818181818184</v>
      </c>
      <c r="BN31" s="355">
        <f t="shared" ref="BN31:BN36" si="118">BK31/BI31</f>
        <v>2.6909090909090909</v>
      </c>
      <c r="BO31" s="356" t="e">
        <f t="shared" ref="BO31:BO36" si="119">#REF!/BK31</f>
        <v>#REF!</v>
      </c>
    </row>
    <row r="32" spans="1:67">
      <c r="A32" s="41">
        <v>42395</v>
      </c>
      <c r="B32" s="23"/>
      <c r="C32" s="54">
        <v>8</v>
      </c>
      <c r="D32" s="54">
        <v>309</v>
      </c>
      <c r="E32" s="54">
        <v>24</v>
      </c>
      <c r="F32" s="42">
        <v>20</v>
      </c>
      <c r="G32" s="130">
        <f t="shared" si="99"/>
        <v>4</v>
      </c>
      <c r="H32" s="349">
        <f t="shared" si="106"/>
        <v>12.875</v>
      </c>
      <c r="I32" s="44"/>
      <c r="J32" s="23"/>
      <c r="K32" s="54">
        <v>8</v>
      </c>
      <c r="L32" s="54">
        <v>283</v>
      </c>
      <c r="M32" s="54">
        <v>17</v>
      </c>
      <c r="N32" s="42">
        <v>24</v>
      </c>
      <c r="O32" s="130">
        <f t="shared" si="100"/>
        <v>-7</v>
      </c>
      <c r="P32" s="349">
        <f t="shared" si="107"/>
        <v>16.647058823529413</v>
      </c>
      <c r="Q32" s="44"/>
      <c r="R32" s="23"/>
      <c r="S32" s="54">
        <v>8.25</v>
      </c>
      <c r="T32" s="54">
        <v>449</v>
      </c>
      <c r="U32" s="54">
        <v>23</v>
      </c>
      <c r="V32" s="42">
        <v>23</v>
      </c>
      <c r="W32" s="130">
        <f t="shared" si="101"/>
        <v>0</v>
      </c>
      <c r="X32" s="349">
        <f t="shared" si="108"/>
        <v>19.521739130434781</v>
      </c>
      <c r="Y32" s="44"/>
      <c r="Z32" s="23"/>
      <c r="AA32" s="54">
        <v>8</v>
      </c>
      <c r="AB32" s="54">
        <v>430</v>
      </c>
      <c r="AC32" s="54">
        <v>20</v>
      </c>
      <c r="AD32" s="42">
        <v>21</v>
      </c>
      <c r="AE32" s="130">
        <f t="shared" si="102"/>
        <v>-1</v>
      </c>
      <c r="AF32" s="349">
        <f t="shared" si="109"/>
        <v>21.5</v>
      </c>
      <c r="AG32" s="44"/>
      <c r="AH32" s="23"/>
      <c r="AI32" s="54">
        <v>8</v>
      </c>
      <c r="AJ32" s="54">
        <v>420</v>
      </c>
      <c r="AK32" s="54">
        <v>23</v>
      </c>
      <c r="AL32" s="54">
        <v>24</v>
      </c>
      <c r="AM32" s="130">
        <f t="shared" si="103"/>
        <v>-1</v>
      </c>
      <c r="AN32" s="349">
        <f t="shared" si="110"/>
        <v>18.260869565217391</v>
      </c>
      <c r="AO32" s="44"/>
      <c r="AP32" s="23"/>
      <c r="AQ32" s="54"/>
      <c r="AR32" s="54"/>
      <c r="AS32" s="54"/>
      <c r="AT32" s="54"/>
      <c r="AU32" s="130"/>
      <c r="AV32" s="349" t="e">
        <f t="shared" si="111"/>
        <v>#DIV/0!</v>
      </c>
      <c r="AW32" s="44"/>
      <c r="AX32" s="23"/>
      <c r="AY32" s="28"/>
      <c r="AZ32" s="28"/>
      <c r="BA32" s="28"/>
      <c r="BB32" s="28"/>
      <c r="BC32" s="130">
        <f t="shared" si="105"/>
        <v>0</v>
      </c>
      <c r="BD32" s="349" t="e">
        <f t="shared" si="112"/>
        <v>#DIV/0!</v>
      </c>
      <c r="BE32" s="44"/>
      <c r="BF32" s="23"/>
      <c r="BG32" s="343"/>
      <c r="BH32" s="350">
        <f t="shared" si="113"/>
        <v>-5</v>
      </c>
      <c r="BI32" s="351">
        <f t="shared" si="114"/>
        <v>40.25</v>
      </c>
      <c r="BJ32" s="352">
        <f t="shared" ref="BJ32:BK32" si="120">+D32+L32+T32+AB32+AJ32+AR32</f>
        <v>1891</v>
      </c>
      <c r="BK32" s="352">
        <f t="shared" si="120"/>
        <v>107</v>
      </c>
      <c r="BL32" s="353">
        <f t="shared" si="116"/>
        <v>17.672897196261683</v>
      </c>
      <c r="BM32" s="354">
        <f t="shared" si="117"/>
        <v>46.981366459627331</v>
      </c>
      <c r="BN32" s="355">
        <f t="shared" si="118"/>
        <v>2.658385093167702</v>
      </c>
      <c r="BO32" s="356" t="e">
        <f t="shared" si="119"/>
        <v>#REF!</v>
      </c>
    </row>
    <row r="33" spans="1:67">
      <c r="A33" s="41">
        <v>42396</v>
      </c>
      <c r="B33" s="23"/>
      <c r="C33" s="54">
        <v>6</v>
      </c>
      <c r="D33" s="54">
        <v>276</v>
      </c>
      <c r="E33" s="54">
        <v>13</v>
      </c>
      <c r="F33" s="42">
        <v>20</v>
      </c>
      <c r="G33" s="130">
        <f t="shared" si="99"/>
        <v>-7</v>
      </c>
      <c r="H33" s="349">
        <f t="shared" si="106"/>
        <v>21.23076923076923</v>
      </c>
      <c r="I33" s="44"/>
      <c r="J33" s="23"/>
      <c r="K33" s="54">
        <v>8</v>
      </c>
      <c r="L33" s="54">
        <v>336</v>
      </c>
      <c r="M33" s="54">
        <v>23</v>
      </c>
      <c r="N33" s="42">
        <v>24</v>
      </c>
      <c r="O33" s="130">
        <f t="shared" si="100"/>
        <v>-1</v>
      </c>
      <c r="P33" s="349">
        <f t="shared" si="107"/>
        <v>14.608695652173912</v>
      </c>
      <c r="Q33" s="44"/>
      <c r="R33" s="23"/>
      <c r="S33" s="54">
        <v>8</v>
      </c>
      <c r="T33" s="54">
        <v>428</v>
      </c>
      <c r="U33" s="54">
        <v>27</v>
      </c>
      <c r="V33" s="42">
        <v>23</v>
      </c>
      <c r="W33" s="130">
        <f t="shared" si="101"/>
        <v>4</v>
      </c>
      <c r="X33" s="349">
        <f t="shared" si="108"/>
        <v>15.851851851851851</v>
      </c>
      <c r="Y33" s="44"/>
      <c r="Z33" s="23"/>
      <c r="AA33" s="54">
        <v>8</v>
      </c>
      <c r="AB33" s="54">
        <v>417</v>
      </c>
      <c r="AC33" s="54">
        <v>17</v>
      </c>
      <c r="AD33" s="42">
        <v>21</v>
      </c>
      <c r="AE33" s="130">
        <f t="shared" si="102"/>
        <v>-4</v>
      </c>
      <c r="AF33" s="349">
        <f t="shared" si="109"/>
        <v>24.529411764705884</v>
      </c>
      <c r="AG33" s="44"/>
      <c r="AH33" s="23"/>
      <c r="AI33" s="54">
        <v>8</v>
      </c>
      <c r="AJ33" s="54">
        <v>426</v>
      </c>
      <c r="AK33" s="54">
        <v>22</v>
      </c>
      <c r="AL33" s="54">
        <v>24</v>
      </c>
      <c r="AM33" s="130">
        <f t="shared" si="103"/>
        <v>-2</v>
      </c>
      <c r="AN33" s="349">
        <f t="shared" si="110"/>
        <v>19.363636363636363</v>
      </c>
      <c r="AO33" s="44"/>
      <c r="AP33" s="23"/>
      <c r="AQ33" s="54"/>
      <c r="AR33" s="54"/>
      <c r="AS33" s="54"/>
      <c r="AT33" s="54"/>
      <c r="AU33" s="130"/>
      <c r="AV33" s="349" t="e">
        <f t="shared" si="111"/>
        <v>#DIV/0!</v>
      </c>
      <c r="AW33" s="44"/>
      <c r="AX33" s="23"/>
      <c r="AY33" s="28"/>
      <c r="AZ33" s="28"/>
      <c r="BA33" s="28"/>
      <c r="BB33" s="28"/>
      <c r="BC33" s="130">
        <f t="shared" si="105"/>
        <v>0</v>
      </c>
      <c r="BD33" s="349" t="e">
        <f t="shared" si="112"/>
        <v>#DIV/0!</v>
      </c>
      <c r="BE33" s="44"/>
      <c r="BF33" s="23"/>
      <c r="BG33" s="343"/>
      <c r="BH33" s="350">
        <f t="shared" si="113"/>
        <v>-14</v>
      </c>
      <c r="BI33" s="351">
        <f t="shared" si="114"/>
        <v>38</v>
      </c>
      <c r="BJ33" s="352">
        <f t="shared" ref="BJ33:BK33" si="121">+D33+L33+T33+AB33+AJ33+AR33</f>
        <v>1883</v>
      </c>
      <c r="BK33" s="352">
        <f t="shared" si="121"/>
        <v>102</v>
      </c>
      <c r="BL33" s="353">
        <f t="shared" si="116"/>
        <v>18.46078431372549</v>
      </c>
      <c r="BM33" s="354">
        <f t="shared" si="117"/>
        <v>49.55263157894737</v>
      </c>
      <c r="BN33" s="355">
        <f t="shared" si="118"/>
        <v>2.6842105263157894</v>
      </c>
      <c r="BO33" s="356" t="e">
        <f t="shared" si="119"/>
        <v>#REF!</v>
      </c>
    </row>
    <row r="34" spans="1:67">
      <c r="A34" s="41">
        <v>42397</v>
      </c>
      <c r="B34" s="23"/>
      <c r="C34" s="54">
        <v>8</v>
      </c>
      <c r="D34" s="54">
        <v>300</v>
      </c>
      <c r="E34" s="54">
        <v>28</v>
      </c>
      <c r="F34" s="42">
        <v>20</v>
      </c>
      <c r="G34" s="130">
        <f t="shared" si="99"/>
        <v>8</v>
      </c>
      <c r="H34" s="349">
        <f t="shared" si="106"/>
        <v>10.714285714285714</v>
      </c>
      <c r="I34" s="44"/>
      <c r="J34" s="23"/>
      <c r="K34" s="54">
        <v>8</v>
      </c>
      <c r="L34" s="54">
        <v>356</v>
      </c>
      <c r="M34" s="54">
        <v>29</v>
      </c>
      <c r="N34" s="42">
        <v>24</v>
      </c>
      <c r="O34" s="130">
        <f t="shared" si="100"/>
        <v>5</v>
      </c>
      <c r="P34" s="349">
        <f t="shared" si="107"/>
        <v>12.275862068965518</v>
      </c>
      <c r="Q34" s="44"/>
      <c r="R34" s="23"/>
      <c r="S34" s="54">
        <v>8</v>
      </c>
      <c r="T34" s="54">
        <v>356</v>
      </c>
      <c r="U34" s="54">
        <v>26</v>
      </c>
      <c r="V34" s="42">
        <v>23</v>
      </c>
      <c r="W34" s="130">
        <f t="shared" si="101"/>
        <v>3</v>
      </c>
      <c r="X34" s="349">
        <f t="shared" si="108"/>
        <v>13.692307692307692</v>
      </c>
      <c r="Y34" s="44"/>
      <c r="Z34" s="23"/>
      <c r="AA34" s="54">
        <v>8.25</v>
      </c>
      <c r="AB34" s="54">
        <v>420</v>
      </c>
      <c r="AC34" s="54">
        <v>18</v>
      </c>
      <c r="AD34" s="42">
        <v>21</v>
      </c>
      <c r="AE34" s="130">
        <f t="shared" si="102"/>
        <v>-3</v>
      </c>
      <c r="AF34" s="349">
        <f t="shared" si="109"/>
        <v>23.333333333333332</v>
      </c>
      <c r="AG34" s="44"/>
      <c r="AH34" s="23"/>
      <c r="AI34" s="54">
        <v>8.25</v>
      </c>
      <c r="AJ34" s="54">
        <v>404</v>
      </c>
      <c r="AK34" s="54">
        <v>23</v>
      </c>
      <c r="AL34" s="54">
        <v>24</v>
      </c>
      <c r="AM34" s="130">
        <f t="shared" si="103"/>
        <v>-1</v>
      </c>
      <c r="AN34" s="349">
        <f t="shared" si="110"/>
        <v>17.565217391304348</v>
      </c>
      <c r="AO34" s="44"/>
      <c r="AP34" s="23"/>
      <c r="AQ34" s="54"/>
      <c r="AR34" s="54"/>
      <c r="AS34" s="54"/>
      <c r="AT34" s="54"/>
      <c r="AU34" s="130"/>
      <c r="AV34" s="349" t="e">
        <f t="shared" si="111"/>
        <v>#DIV/0!</v>
      </c>
      <c r="AW34" s="44"/>
      <c r="AX34" s="23"/>
      <c r="AY34" s="28"/>
      <c r="AZ34" s="28"/>
      <c r="BA34" s="28"/>
      <c r="BB34" s="28"/>
      <c r="BC34" s="130">
        <f t="shared" si="105"/>
        <v>0</v>
      </c>
      <c r="BD34" s="349" t="e">
        <f t="shared" si="112"/>
        <v>#DIV/0!</v>
      </c>
      <c r="BE34" s="44"/>
      <c r="BF34" s="23"/>
      <c r="BG34" s="343"/>
      <c r="BH34" s="350">
        <f t="shared" si="113"/>
        <v>9</v>
      </c>
      <c r="BI34" s="351">
        <f t="shared" si="114"/>
        <v>40.5</v>
      </c>
      <c r="BJ34" s="352">
        <f t="shared" ref="BJ34:BK34" si="122">+D34+L34+T34+AB34+AJ34+AR34</f>
        <v>1836</v>
      </c>
      <c r="BK34" s="352">
        <f t="shared" si="122"/>
        <v>124</v>
      </c>
      <c r="BL34" s="353">
        <f t="shared" si="116"/>
        <v>14.806451612903226</v>
      </c>
      <c r="BM34" s="354">
        <f t="shared" si="117"/>
        <v>45.333333333333336</v>
      </c>
      <c r="BN34" s="355">
        <f t="shared" si="118"/>
        <v>3.0617283950617282</v>
      </c>
      <c r="BO34" s="356" t="e">
        <f t="shared" si="119"/>
        <v>#REF!</v>
      </c>
    </row>
    <row r="35" spans="1:67">
      <c r="A35" s="41">
        <v>42398</v>
      </c>
      <c r="B35" s="23"/>
      <c r="C35" s="54">
        <v>8</v>
      </c>
      <c r="D35" s="54">
        <v>280</v>
      </c>
      <c r="E35" s="54">
        <v>20</v>
      </c>
      <c r="F35" s="42">
        <v>20</v>
      </c>
      <c r="G35" s="130">
        <f t="shared" si="99"/>
        <v>0</v>
      </c>
      <c r="H35" s="349">
        <f t="shared" si="106"/>
        <v>14</v>
      </c>
      <c r="I35" s="44"/>
      <c r="J35" s="23"/>
      <c r="K35" s="54">
        <v>8</v>
      </c>
      <c r="L35" s="54">
        <v>399</v>
      </c>
      <c r="M35" s="54">
        <v>18</v>
      </c>
      <c r="N35" s="42">
        <v>24</v>
      </c>
      <c r="O35" s="130">
        <f t="shared" si="100"/>
        <v>-6</v>
      </c>
      <c r="P35" s="349">
        <f t="shared" si="107"/>
        <v>22.166666666666668</v>
      </c>
      <c r="Q35" s="44"/>
      <c r="R35" s="23"/>
      <c r="S35" s="54">
        <v>9</v>
      </c>
      <c r="T35" s="54">
        <v>423</v>
      </c>
      <c r="U35" s="54">
        <v>20</v>
      </c>
      <c r="V35" s="54">
        <v>23</v>
      </c>
      <c r="W35" s="130">
        <f t="shared" si="101"/>
        <v>-3</v>
      </c>
      <c r="X35" s="349">
        <f t="shared" si="108"/>
        <v>21.15</v>
      </c>
      <c r="Y35" s="44"/>
      <c r="Z35" s="23"/>
      <c r="AA35" s="54">
        <v>7.75</v>
      </c>
      <c r="AB35" s="54">
        <v>351</v>
      </c>
      <c r="AC35" s="54">
        <v>14</v>
      </c>
      <c r="AD35" s="42">
        <v>21</v>
      </c>
      <c r="AE35" s="130">
        <f t="shared" si="102"/>
        <v>-7</v>
      </c>
      <c r="AF35" s="349">
        <f t="shared" si="109"/>
        <v>25.071428571428573</v>
      </c>
      <c r="AG35" s="44"/>
      <c r="AH35" s="23"/>
      <c r="AI35" s="54">
        <v>7.5</v>
      </c>
      <c r="AJ35" s="54">
        <v>266</v>
      </c>
      <c r="AK35" s="54">
        <v>24</v>
      </c>
      <c r="AL35" s="54">
        <v>24</v>
      </c>
      <c r="AM35" s="130">
        <f t="shared" si="103"/>
        <v>0</v>
      </c>
      <c r="AN35" s="349">
        <f t="shared" si="110"/>
        <v>11.083333333333334</v>
      </c>
      <c r="AO35" s="44"/>
      <c r="AP35" s="23"/>
      <c r="AQ35" s="54"/>
      <c r="AR35" s="54"/>
      <c r="AS35" s="54"/>
      <c r="AT35" s="54"/>
      <c r="AU35" s="130"/>
      <c r="AV35" s="349" t="e">
        <f t="shared" si="111"/>
        <v>#DIV/0!</v>
      </c>
      <c r="AW35" s="44"/>
      <c r="AX35" s="23"/>
      <c r="AY35" s="28"/>
      <c r="AZ35" s="28"/>
      <c r="BA35" s="28"/>
      <c r="BB35" s="28"/>
      <c r="BC35" s="130">
        <f t="shared" si="105"/>
        <v>0</v>
      </c>
      <c r="BD35" s="349" t="e">
        <f t="shared" si="112"/>
        <v>#DIV/0!</v>
      </c>
      <c r="BE35" s="44"/>
      <c r="BF35" s="23"/>
      <c r="BG35" s="343"/>
      <c r="BH35" s="350">
        <f t="shared" si="113"/>
        <v>-13</v>
      </c>
      <c r="BI35" s="351">
        <f t="shared" si="114"/>
        <v>40.25</v>
      </c>
      <c r="BJ35" s="352">
        <f t="shared" ref="BJ35:BK35" si="123">+D35+L35+T35+AB35+AJ35+AR35</f>
        <v>1719</v>
      </c>
      <c r="BK35" s="352">
        <f t="shared" si="123"/>
        <v>96</v>
      </c>
      <c r="BL35" s="363">
        <f t="shared" si="116"/>
        <v>17.90625</v>
      </c>
      <c r="BM35" s="364">
        <f t="shared" si="117"/>
        <v>42.70807453416149</v>
      </c>
      <c r="BN35" s="365">
        <f t="shared" si="118"/>
        <v>2.3850931677018634</v>
      </c>
      <c r="BO35" s="366" t="e">
        <f t="shared" si="119"/>
        <v>#REF!</v>
      </c>
    </row>
    <row r="36" spans="1:67">
      <c r="A36" s="367" t="s">
        <v>42</v>
      </c>
      <c r="B36" s="368"/>
      <c r="C36" s="177">
        <f t="shared" ref="C36:G36" si="124">SUM(C29:C35)</f>
        <v>38</v>
      </c>
      <c r="D36" s="177">
        <f t="shared" si="124"/>
        <v>1501</v>
      </c>
      <c r="E36" s="177">
        <f t="shared" si="124"/>
        <v>101</v>
      </c>
      <c r="F36" s="177">
        <f t="shared" si="124"/>
        <v>100</v>
      </c>
      <c r="G36" s="177">
        <f t="shared" si="124"/>
        <v>1</v>
      </c>
      <c r="H36" s="369">
        <f t="shared" si="106"/>
        <v>14.861386138613861</v>
      </c>
      <c r="I36" s="370">
        <f>SUM(I29:I35)</f>
        <v>0</v>
      </c>
      <c r="J36" s="23"/>
      <c r="K36" s="177">
        <f t="shared" ref="K36:O36" si="125">SUM(K29:K35)</f>
        <v>40</v>
      </c>
      <c r="L36" s="177">
        <f t="shared" si="125"/>
        <v>1745</v>
      </c>
      <c r="M36" s="177">
        <f t="shared" si="125"/>
        <v>112</v>
      </c>
      <c r="N36" s="177">
        <f t="shared" si="125"/>
        <v>120</v>
      </c>
      <c r="O36" s="177">
        <f t="shared" si="125"/>
        <v>-8</v>
      </c>
      <c r="P36" s="369">
        <f t="shared" si="107"/>
        <v>15.580357142857142</v>
      </c>
      <c r="Q36" s="370">
        <f>SUM(Q29:Q35)</f>
        <v>0</v>
      </c>
      <c r="R36" s="23"/>
      <c r="S36" s="177">
        <f t="shared" ref="S36:W36" si="126">SUM(S29:S35)</f>
        <v>40.75</v>
      </c>
      <c r="T36" s="177">
        <f t="shared" si="126"/>
        <v>1970</v>
      </c>
      <c r="U36" s="177">
        <f t="shared" si="126"/>
        <v>119</v>
      </c>
      <c r="V36" s="177">
        <f t="shared" si="126"/>
        <v>115</v>
      </c>
      <c r="W36" s="177">
        <f t="shared" si="126"/>
        <v>4</v>
      </c>
      <c r="X36" s="369">
        <f t="shared" si="108"/>
        <v>16.554621848739497</v>
      </c>
      <c r="Y36" s="370">
        <f>SUM(Y29:Y35)</f>
        <v>0</v>
      </c>
      <c r="Z36" s="23"/>
      <c r="AA36" s="177">
        <f t="shared" ref="AA36:AE36" si="127">SUM(AA29:AA35)</f>
        <v>40.75</v>
      </c>
      <c r="AB36" s="177">
        <f t="shared" si="127"/>
        <v>2064</v>
      </c>
      <c r="AC36" s="177">
        <f t="shared" si="127"/>
        <v>90</v>
      </c>
      <c r="AD36" s="177">
        <f t="shared" si="127"/>
        <v>105</v>
      </c>
      <c r="AE36" s="177">
        <f t="shared" si="127"/>
        <v>-15</v>
      </c>
      <c r="AF36" s="369">
        <f t="shared" si="109"/>
        <v>22.933333333333334</v>
      </c>
      <c r="AG36" s="370">
        <f>SUM(AG29:AG35)</f>
        <v>0</v>
      </c>
      <c r="AH36" s="23"/>
      <c r="AI36" s="177">
        <f t="shared" ref="AI36:AM36" si="128">SUM(AI29:AI35)</f>
        <v>40.75</v>
      </c>
      <c r="AJ36" s="177">
        <f t="shared" si="128"/>
        <v>1987</v>
      </c>
      <c r="AK36" s="177">
        <f t="shared" si="128"/>
        <v>118</v>
      </c>
      <c r="AL36" s="177">
        <f t="shared" si="128"/>
        <v>120</v>
      </c>
      <c r="AM36" s="177">
        <f t="shared" si="128"/>
        <v>-2</v>
      </c>
      <c r="AN36" s="369">
        <f t="shared" si="110"/>
        <v>16.838983050847457</v>
      </c>
      <c r="AO36" s="370">
        <f>SUM(AO29:AO35)</f>
        <v>0</v>
      </c>
      <c r="AP36" s="23"/>
      <c r="AQ36" s="177">
        <f t="shared" ref="AQ36:AU36" si="129">SUM(AQ29:AQ35)</f>
        <v>0</v>
      </c>
      <c r="AR36" s="177">
        <f t="shared" si="129"/>
        <v>0</v>
      </c>
      <c r="AS36" s="177">
        <f t="shared" si="129"/>
        <v>0</v>
      </c>
      <c r="AT36" s="177">
        <f t="shared" si="129"/>
        <v>0</v>
      </c>
      <c r="AU36" s="177">
        <f t="shared" si="129"/>
        <v>0</v>
      </c>
      <c r="AV36" s="369" t="e">
        <f t="shared" si="111"/>
        <v>#DIV/0!</v>
      </c>
      <c r="AW36" s="370">
        <f>SUM(AW29:AW35)</f>
        <v>0</v>
      </c>
      <c r="AX36" s="23"/>
      <c r="AY36" s="177">
        <f t="shared" ref="AY36:BC36" si="130">SUM(AY29:AY35)</f>
        <v>0</v>
      </c>
      <c r="AZ36" s="177">
        <f t="shared" si="130"/>
        <v>0</v>
      </c>
      <c r="BA36" s="177">
        <f t="shared" si="130"/>
        <v>0</v>
      </c>
      <c r="BB36" s="177">
        <f t="shared" si="130"/>
        <v>0</v>
      </c>
      <c r="BC36" s="177">
        <f t="shared" si="130"/>
        <v>0</v>
      </c>
      <c r="BD36" s="369" t="e">
        <f t="shared" si="112"/>
        <v>#DIV/0!</v>
      </c>
      <c r="BE36" s="370">
        <f>SUM(BE29:BE35)</f>
        <v>0</v>
      </c>
      <c r="BF36" s="23"/>
      <c r="BG36" s="371"/>
      <c r="BH36" s="372">
        <f t="shared" si="113"/>
        <v>-24</v>
      </c>
      <c r="BI36" s="373">
        <f t="shared" si="114"/>
        <v>200.25</v>
      </c>
      <c r="BJ36" s="373">
        <f t="shared" ref="BJ36:BK36" si="131">+AB36+AJ36+AR36+D36+L36+T36</f>
        <v>9267</v>
      </c>
      <c r="BK36" s="373">
        <f t="shared" si="131"/>
        <v>540</v>
      </c>
      <c r="BL36" s="374">
        <f t="shared" si="116"/>
        <v>17.161111111111111</v>
      </c>
      <c r="BM36" s="375">
        <f t="shared" si="117"/>
        <v>46.277153558052433</v>
      </c>
      <c r="BN36" s="376">
        <f t="shared" si="118"/>
        <v>2.696629213483146</v>
      </c>
      <c r="BO36" s="377" t="e">
        <f t="shared" si="119"/>
        <v>#REF!</v>
      </c>
    </row>
    <row r="37" spans="1:67">
      <c r="A37" s="124">
        <v>42399</v>
      </c>
      <c r="B37" s="23"/>
      <c r="C37" s="125">
        <v>0</v>
      </c>
      <c r="D37" s="125">
        <v>0</v>
      </c>
      <c r="E37" s="125">
        <v>0</v>
      </c>
      <c r="F37" s="125">
        <v>0</v>
      </c>
      <c r="G37" s="136">
        <f t="shared" ref="G37:G43" si="132">+E37-F37</f>
        <v>0</v>
      </c>
      <c r="H37" s="125">
        <v>0</v>
      </c>
      <c r="I37" s="126"/>
      <c r="J37" s="23"/>
      <c r="K37" s="125">
        <v>0</v>
      </c>
      <c r="L37" s="125">
        <v>0</v>
      </c>
      <c r="M37" s="125">
        <v>0</v>
      </c>
      <c r="N37" s="125">
        <v>0</v>
      </c>
      <c r="O37" s="136">
        <f t="shared" ref="O37:O43" si="133">+M37-N37</f>
        <v>0</v>
      </c>
      <c r="P37" s="125">
        <v>0</v>
      </c>
      <c r="Q37" s="126"/>
      <c r="R37" s="23"/>
      <c r="S37" s="125">
        <v>0</v>
      </c>
      <c r="T37" s="125">
        <v>0</v>
      </c>
      <c r="U37" s="125">
        <v>0</v>
      </c>
      <c r="V37" s="125">
        <v>0</v>
      </c>
      <c r="W37" s="136">
        <f t="shared" ref="W37:W43" si="134">+U37-V37</f>
        <v>0</v>
      </c>
      <c r="X37" s="125">
        <v>0</v>
      </c>
      <c r="Y37" s="126"/>
      <c r="Z37" s="23"/>
      <c r="AA37" s="125">
        <v>0</v>
      </c>
      <c r="AB37" s="125">
        <v>0</v>
      </c>
      <c r="AC37" s="125">
        <v>0</v>
      </c>
      <c r="AD37" s="125">
        <v>0</v>
      </c>
      <c r="AE37" s="136">
        <f t="shared" ref="AE37:AE43" si="135">+AC37-AD37</f>
        <v>0</v>
      </c>
      <c r="AF37" s="125">
        <v>0</v>
      </c>
      <c r="AG37" s="126"/>
      <c r="AH37" s="23"/>
      <c r="AI37" s="125">
        <v>0</v>
      </c>
      <c r="AJ37" s="125">
        <v>0</v>
      </c>
      <c r="AK37" s="125">
        <v>0</v>
      </c>
      <c r="AL37" s="125">
        <v>0</v>
      </c>
      <c r="AM37" s="136">
        <f t="shared" ref="AM37:AM43" si="136">+AK37-AL37</f>
        <v>0</v>
      </c>
      <c r="AN37" s="125">
        <v>0</v>
      </c>
      <c r="AO37" s="126"/>
      <c r="AP37" s="23"/>
      <c r="AQ37" s="125">
        <v>0</v>
      </c>
      <c r="AR37" s="125">
        <v>0</v>
      </c>
      <c r="AS37" s="125">
        <v>0</v>
      </c>
      <c r="AT37" s="125">
        <v>0</v>
      </c>
      <c r="AU37" s="136">
        <f t="shared" ref="AU37:AU38" si="137">+AS37-AT37</f>
        <v>0</v>
      </c>
      <c r="AV37" s="125">
        <v>0</v>
      </c>
      <c r="AW37" s="126"/>
      <c r="AX37" s="23"/>
      <c r="AY37" s="125">
        <v>0</v>
      </c>
      <c r="AZ37" s="125">
        <v>0</v>
      </c>
      <c r="BA37" s="125">
        <v>0</v>
      </c>
      <c r="BB37" s="125">
        <v>0</v>
      </c>
      <c r="BC37" s="136">
        <f t="shared" ref="BC37:BC43" si="138">+BA37-BB37</f>
        <v>0</v>
      </c>
      <c r="BD37" s="125">
        <v>0</v>
      </c>
      <c r="BE37" s="126"/>
      <c r="BF37" s="23"/>
      <c r="BG37" s="348"/>
      <c r="BH37" s="127"/>
      <c r="BI37" s="127"/>
      <c r="BJ37" s="127"/>
      <c r="BK37" s="127"/>
      <c r="BL37" s="127"/>
      <c r="BM37" s="127"/>
      <c r="BN37" s="127"/>
      <c r="BO37" s="127"/>
    </row>
    <row r="38" spans="1:67">
      <c r="A38" s="124">
        <v>42400</v>
      </c>
      <c r="B38" s="23"/>
      <c r="C38" s="125">
        <v>0</v>
      </c>
      <c r="D38" s="125">
        <v>0</v>
      </c>
      <c r="E38" s="125">
        <v>0</v>
      </c>
      <c r="F38" s="125">
        <v>0</v>
      </c>
      <c r="G38" s="136">
        <f t="shared" si="132"/>
        <v>0</v>
      </c>
      <c r="H38" s="125">
        <v>0</v>
      </c>
      <c r="I38" s="126"/>
      <c r="J38" s="23"/>
      <c r="K38" s="125">
        <v>0</v>
      </c>
      <c r="L38" s="125">
        <v>0</v>
      </c>
      <c r="M38" s="125">
        <v>0</v>
      </c>
      <c r="N38" s="125">
        <v>0</v>
      </c>
      <c r="O38" s="136">
        <f t="shared" si="133"/>
        <v>0</v>
      </c>
      <c r="P38" s="125">
        <v>0</v>
      </c>
      <c r="Q38" s="126"/>
      <c r="R38" s="23"/>
      <c r="S38" s="125">
        <v>0</v>
      </c>
      <c r="T38" s="125">
        <v>0</v>
      </c>
      <c r="U38" s="125">
        <v>0</v>
      </c>
      <c r="V38" s="125">
        <v>0</v>
      </c>
      <c r="W38" s="136">
        <f t="shared" si="134"/>
        <v>0</v>
      </c>
      <c r="X38" s="125">
        <v>0</v>
      </c>
      <c r="Y38" s="126"/>
      <c r="Z38" s="23"/>
      <c r="AA38" s="125">
        <v>0</v>
      </c>
      <c r="AB38" s="125">
        <v>0</v>
      </c>
      <c r="AC38" s="125">
        <v>0</v>
      </c>
      <c r="AD38" s="125">
        <v>0</v>
      </c>
      <c r="AE38" s="136">
        <f t="shared" si="135"/>
        <v>0</v>
      </c>
      <c r="AF38" s="125">
        <v>0</v>
      </c>
      <c r="AG38" s="126"/>
      <c r="AH38" s="23"/>
      <c r="AI38" s="125">
        <v>0</v>
      </c>
      <c r="AJ38" s="125">
        <v>0</v>
      </c>
      <c r="AK38" s="125">
        <v>0</v>
      </c>
      <c r="AL38" s="125">
        <v>0</v>
      </c>
      <c r="AM38" s="136">
        <f t="shared" si="136"/>
        <v>0</v>
      </c>
      <c r="AN38" s="125">
        <v>0</v>
      </c>
      <c r="AO38" s="126"/>
      <c r="AP38" s="23"/>
      <c r="AQ38" s="125">
        <v>0</v>
      </c>
      <c r="AR38" s="125">
        <v>0</v>
      </c>
      <c r="AS38" s="125">
        <v>0</v>
      </c>
      <c r="AT38" s="125">
        <v>0</v>
      </c>
      <c r="AU38" s="136">
        <f t="shared" si="137"/>
        <v>0</v>
      </c>
      <c r="AV38" s="125">
        <v>0</v>
      </c>
      <c r="AW38" s="126"/>
      <c r="AX38" s="23"/>
      <c r="AY38" s="125">
        <v>0</v>
      </c>
      <c r="AZ38" s="125">
        <v>0</v>
      </c>
      <c r="BA38" s="125">
        <v>0</v>
      </c>
      <c r="BB38" s="125">
        <v>0</v>
      </c>
      <c r="BC38" s="136">
        <f t="shared" si="138"/>
        <v>0</v>
      </c>
      <c r="BD38" s="125">
        <v>0</v>
      </c>
      <c r="BE38" s="126"/>
      <c r="BF38" s="23"/>
      <c r="BG38" s="348"/>
      <c r="BH38" s="127"/>
      <c r="BI38" s="127"/>
      <c r="BJ38" s="127"/>
      <c r="BK38" s="127"/>
      <c r="BL38" s="127"/>
      <c r="BM38" s="127"/>
      <c r="BN38" s="127"/>
      <c r="BO38" s="127"/>
    </row>
    <row r="39" spans="1:67">
      <c r="A39" s="41">
        <v>42401</v>
      </c>
      <c r="B39" s="23"/>
      <c r="C39" s="54">
        <v>8</v>
      </c>
      <c r="D39" s="54">
        <v>250</v>
      </c>
      <c r="E39" s="54">
        <v>14</v>
      </c>
      <c r="F39" s="42">
        <v>20</v>
      </c>
      <c r="G39" s="130">
        <f t="shared" si="132"/>
        <v>-6</v>
      </c>
      <c r="H39" s="349">
        <f t="shared" ref="H39:H45" si="139">(D39/E39)</f>
        <v>17.857142857142858</v>
      </c>
      <c r="I39" s="44"/>
      <c r="J39" s="23"/>
      <c r="K39" s="54">
        <v>8</v>
      </c>
      <c r="L39" s="54">
        <v>243</v>
      </c>
      <c r="M39" s="54">
        <v>16</v>
      </c>
      <c r="N39" s="42">
        <v>22</v>
      </c>
      <c r="O39" s="130">
        <f t="shared" si="133"/>
        <v>-6</v>
      </c>
      <c r="P39" s="349">
        <f t="shared" ref="P39:P45" si="140">(L39/M39)</f>
        <v>15.1875</v>
      </c>
      <c r="Q39" s="44"/>
      <c r="R39" s="23"/>
      <c r="S39" s="54">
        <v>8</v>
      </c>
      <c r="T39" s="54">
        <v>408</v>
      </c>
      <c r="U39" s="54">
        <v>21</v>
      </c>
      <c r="V39" s="54">
        <v>20</v>
      </c>
      <c r="W39" s="130">
        <f t="shared" si="134"/>
        <v>1</v>
      </c>
      <c r="X39" s="349">
        <f t="shared" ref="X39:X45" si="141">(T39/U39)</f>
        <v>19.428571428571427</v>
      </c>
      <c r="Y39" s="44"/>
      <c r="Z39" s="23"/>
      <c r="AA39" s="54">
        <v>8.25</v>
      </c>
      <c r="AB39" s="54">
        <v>440</v>
      </c>
      <c r="AC39" s="54">
        <v>19</v>
      </c>
      <c r="AD39" s="42">
        <v>22</v>
      </c>
      <c r="AE39" s="130">
        <f t="shared" si="135"/>
        <v>-3</v>
      </c>
      <c r="AF39" s="349">
        <f t="shared" ref="AF39:AF45" si="142">(AB39/AC39)</f>
        <v>23.157894736842106</v>
      </c>
      <c r="AG39" s="44"/>
      <c r="AH39" s="23"/>
      <c r="AI39" s="54">
        <v>8</v>
      </c>
      <c r="AJ39" s="54">
        <v>355</v>
      </c>
      <c r="AK39" s="54">
        <v>20</v>
      </c>
      <c r="AL39" s="54">
        <v>24</v>
      </c>
      <c r="AM39" s="130">
        <f t="shared" si="136"/>
        <v>-4</v>
      </c>
      <c r="AN39" s="349">
        <f t="shared" ref="AN39:AN45" si="143">(AJ39/AK39)</f>
        <v>17.75</v>
      </c>
      <c r="AO39" s="44"/>
      <c r="AP39" s="23"/>
      <c r="AQ39" s="54"/>
      <c r="AR39" s="54"/>
      <c r="AS39" s="54"/>
      <c r="AT39" s="54"/>
      <c r="AU39" s="130"/>
      <c r="AV39" s="349" t="e">
        <f t="shared" ref="AV39:AV45" si="144">(AR39/AS39)</f>
        <v>#DIV/0!</v>
      </c>
      <c r="AW39" s="44"/>
      <c r="AX39" s="23"/>
      <c r="AY39" s="28"/>
      <c r="AZ39" s="28"/>
      <c r="BA39" s="28"/>
      <c r="BB39" s="28"/>
      <c r="BC39" s="130">
        <f t="shared" si="138"/>
        <v>0</v>
      </c>
      <c r="BD39" s="349" t="e">
        <f t="shared" ref="BD39:BD45" si="145">(AZ39/BA39)</f>
        <v>#DIV/0!</v>
      </c>
      <c r="BE39" s="44"/>
      <c r="BF39" s="23"/>
      <c r="BG39" s="343"/>
      <c r="BH39" s="350">
        <f t="shared" ref="BH39:BH45" si="146">+G39+O39+AE39+AM39+AU39</f>
        <v>-19</v>
      </c>
      <c r="BI39" s="351">
        <f t="shared" ref="BI39:BI45" si="147">+AA39+AI39+AQ39+C39+K39+S39</f>
        <v>40.25</v>
      </c>
      <c r="BJ39" s="352">
        <f t="shared" ref="BJ39:BK39" si="148">+D39+L39+T39+AB39+AJ39+AR39</f>
        <v>1696</v>
      </c>
      <c r="BK39" s="352">
        <f t="shared" si="148"/>
        <v>90</v>
      </c>
      <c r="BL39" s="353">
        <f t="shared" ref="BL39:BL45" si="149">BJ39/BK39</f>
        <v>18.844444444444445</v>
      </c>
      <c r="BM39" s="354">
        <f t="shared" ref="BM39:BM45" si="150">BJ39/BI39</f>
        <v>42.136645962732921</v>
      </c>
      <c r="BN39" s="355">
        <f t="shared" ref="BN39:BN45" si="151">BK39/BI39</f>
        <v>2.2360248447204967</v>
      </c>
      <c r="BO39" s="356" t="e">
        <f t="shared" ref="BO39:BO45" si="152">#REF!/BK39</f>
        <v>#REF!</v>
      </c>
    </row>
    <row r="40" spans="1:67">
      <c r="A40" s="41">
        <v>42402</v>
      </c>
      <c r="B40" s="23"/>
      <c r="C40" s="54">
        <v>8</v>
      </c>
      <c r="D40" s="54">
        <v>360</v>
      </c>
      <c r="E40" s="54">
        <v>14</v>
      </c>
      <c r="F40" s="42">
        <v>20</v>
      </c>
      <c r="G40" s="130">
        <f t="shared" si="132"/>
        <v>-6</v>
      </c>
      <c r="H40" s="349">
        <f t="shared" si="139"/>
        <v>25.714285714285715</v>
      </c>
      <c r="I40" s="44"/>
      <c r="J40" s="23"/>
      <c r="K40" s="28"/>
      <c r="L40" s="28"/>
      <c r="M40" s="28"/>
      <c r="N40" s="42">
        <v>22</v>
      </c>
      <c r="O40" s="130">
        <f t="shared" si="133"/>
        <v>-22</v>
      </c>
      <c r="P40" s="349" t="e">
        <f t="shared" si="140"/>
        <v>#DIV/0!</v>
      </c>
      <c r="Q40" s="44"/>
      <c r="R40" s="23"/>
      <c r="S40" s="54">
        <v>7.5</v>
      </c>
      <c r="T40" s="54">
        <v>345</v>
      </c>
      <c r="U40" s="54">
        <v>14</v>
      </c>
      <c r="V40" s="54">
        <v>20</v>
      </c>
      <c r="W40" s="130">
        <f t="shared" si="134"/>
        <v>-6</v>
      </c>
      <c r="X40" s="349">
        <f t="shared" si="141"/>
        <v>24.642857142857142</v>
      </c>
      <c r="Y40" s="44"/>
      <c r="Z40" s="23"/>
      <c r="AA40" s="28"/>
      <c r="AB40" s="54">
        <v>0</v>
      </c>
      <c r="AC40" s="54">
        <v>0</v>
      </c>
      <c r="AD40" s="42">
        <v>22</v>
      </c>
      <c r="AE40" s="130">
        <f t="shared" si="135"/>
        <v>-22</v>
      </c>
      <c r="AF40" s="349" t="e">
        <f t="shared" si="142"/>
        <v>#DIV/0!</v>
      </c>
      <c r="AG40" s="44"/>
      <c r="AH40" s="23"/>
      <c r="AI40" s="54">
        <v>8</v>
      </c>
      <c r="AJ40" s="54">
        <v>360</v>
      </c>
      <c r="AK40" s="54">
        <v>26</v>
      </c>
      <c r="AL40" s="54">
        <v>24</v>
      </c>
      <c r="AM40" s="130">
        <f t="shared" si="136"/>
        <v>2</v>
      </c>
      <c r="AN40" s="349">
        <f t="shared" si="143"/>
        <v>13.846153846153847</v>
      </c>
      <c r="AO40" s="44"/>
      <c r="AP40" s="23"/>
      <c r="AQ40" s="54"/>
      <c r="AR40" s="54"/>
      <c r="AS40" s="54"/>
      <c r="AT40" s="54"/>
      <c r="AU40" s="130"/>
      <c r="AV40" s="349" t="e">
        <f t="shared" si="144"/>
        <v>#DIV/0!</v>
      </c>
      <c r="AW40" s="44"/>
      <c r="AX40" s="23"/>
      <c r="AY40" s="28"/>
      <c r="AZ40" s="28"/>
      <c r="BA40" s="28"/>
      <c r="BB40" s="28"/>
      <c r="BC40" s="130">
        <f t="shared" si="138"/>
        <v>0</v>
      </c>
      <c r="BD40" s="349" t="e">
        <f t="shared" si="145"/>
        <v>#DIV/0!</v>
      </c>
      <c r="BE40" s="44"/>
      <c r="BF40" s="23"/>
      <c r="BG40" s="343"/>
      <c r="BH40" s="350">
        <f t="shared" si="146"/>
        <v>-48</v>
      </c>
      <c r="BI40" s="351">
        <f t="shared" si="147"/>
        <v>23.5</v>
      </c>
      <c r="BJ40" s="352">
        <f t="shared" ref="BJ40:BK40" si="153">+D40+L40+T40+AB40+AJ40+AR40</f>
        <v>1065</v>
      </c>
      <c r="BK40" s="352">
        <f t="shared" si="153"/>
        <v>54</v>
      </c>
      <c r="BL40" s="353">
        <f t="shared" si="149"/>
        <v>19.722222222222221</v>
      </c>
      <c r="BM40" s="354">
        <f t="shared" si="150"/>
        <v>45.319148936170215</v>
      </c>
      <c r="BN40" s="355">
        <f t="shared" si="151"/>
        <v>2.2978723404255321</v>
      </c>
      <c r="BO40" s="356" t="e">
        <f t="shared" si="152"/>
        <v>#REF!</v>
      </c>
    </row>
    <row r="41" spans="1:67">
      <c r="A41" s="41">
        <v>42403</v>
      </c>
      <c r="B41" s="23"/>
      <c r="C41" s="54">
        <v>6.5</v>
      </c>
      <c r="D41" s="54">
        <v>180</v>
      </c>
      <c r="E41" s="54">
        <v>12</v>
      </c>
      <c r="F41" s="42">
        <v>20</v>
      </c>
      <c r="G41" s="130">
        <f t="shared" si="132"/>
        <v>-8</v>
      </c>
      <c r="H41" s="349">
        <f t="shared" si="139"/>
        <v>15</v>
      </c>
      <c r="I41" s="44"/>
      <c r="J41" s="23"/>
      <c r="K41" s="54">
        <v>8</v>
      </c>
      <c r="L41" s="54">
        <v>300</v>
      </c>
      <c r="M41" s="54">
        <v>18</v>
      </c>
      <c r="N41" s="42">
        <v>22</v>
      </c>
      <c r="O41" s="130">
        <f t="shared" si="133"/>
        <v>-4</v>
      </c>
      <c r="P41" s="349">
        <f t="shared" si="140"/>
        <v>16.666666666666668</v>
      </c>
      <c r="Q41" s="44"/>
      <c r="R41" s="23"/>
      <c r="S41" s="54">
        <v>8.5</v>
      </c>
      <c r="T41" s="54">
        <v>329</v>
      </c>
      <c r="U41" s="54">
        <v>15</v>
      </c>
      <c r="V41" s="54">
        <v>20</v>
      </c>
      <c r="W41" s="130">
        <f t="shared" si="134"/>
        <v>-5</v>
      </c>
      <c r="X41" s="349">
        <f t="shared" si="141"/>
        <v>21.933333333333334</v>
      </c>
      <c r="Y41" s="44"/>
      <c r="Z41" s="23"/>
      <c r="AA41" s="54">
        <v>9</v>
      </c>
      <c r="AB41" s="54">
        <v>438</v>
      </c>
      <c r="AC41" s="54">
        <v>18</v>
      </c>
      <c r="AD41" s="42">
        <v>22</v>
      </c>
      <c r="AE41" s="130">
        <f t="shared" si="135"/>
        <v>-4</v>
      </c>
      <c r="AF41" s="349">
        <f t="shared" si="142"/>
        <v>24.333333333333332</v>
      </c>
      <c r="AG41" s="44"/>
      <c r="AH41" s="23"/>
      <c r="AI41" s="54">
        <v>8.75</v>
      </c>
      <c r="AJ41" s="54">
        <v>307</v>
      </c>
      <c r="AK41" s="54">
        <v>19</v>
      </c>
      <c r="AL41" s="54">
        <v>24</v>
      </c>
      <c r="AM41" s="130">
        <f t="shared" si="136"/>
        <v>-5</v>
      </c>
      <c r="AN41" s="349">
        <f t="shared" si="143"/>
        <v>16.157894736842106</v>
      </c>
      <c r="AO41" s="44"/>
      <c r="AP41" s="23"/>
      <c r="AQ41" s="54"/>
      <c r="AR41" s="54"/>
      <c r="AS41" s="54"/>
      <c r="AT41" s="54"/>
      <c r="AU41" s="130"/>
      <c r="AV41" s="349" t="e">
        <f t="shared" si="144"/>
        <v>#DIV/0!</v>
      </c>
      <c r="AW41" s="44"/>
      <c r="AX41" s="23"/>
      <c r="AY41" s="28"/>
      <c r="AZ41" s="28"/>
      <c r="BA41" s="28"/>
      <c r="BB41" s="28"/>
      <c r="BC41" s="130">
        <f t="shared" si="138"/>
        <v>0</v>
      </c>
      <c r="BD41" s="349" t="e">
        <f t="shared" si="145"/>
        <v>#DIV/0!</v>
      </c>
      <c r="BE41" s="44"/>
      <c r="BF41" s="23"/>
      <c r="BG41" s="343"/>
      <c r="BH41" s="350">
        <f t="shared" si="146"/>
        <v>-21</v>
      </c>
      <c r="BI41" s="351">
        <f t="shared" si="147"/>
        <v>40.75</v>
      </c>
      <c r="BJ41" s="352">
        <f t="shared" ref="BJ41:BK41" si="154">+D41+L41+T41+AB41+AJ41+AR41</f>
        <v>1554</v>
      </c>
      <c r="BK41" s="352">
        <f t="shared" si="154"/>
        <v>82</v>
      </c>
      <c r="BL41" s="353">
        <f t="shared" si="149"/>
        <v>18.951219512195124</v>
      </c>
      <c r="BM41" s="354">
        <f t="shared" si="150"/>
        <v>38.134969325153371</v>
      </c>
      <c r="BN41" s="355">
        <f t="shared" si="151"/>
        <v>2.0122699386503067</v>
      </c>
      <c r="BO41" s="356" t="e">
        <f t="shared" si="152"/>
        <v>#REF!</v>
      </c>
    </row>
    <row r="42" spans="1:67">
      <c r="A42" s="41">
        <v>42404</v>
      </c>
      <c r="B42" s="23"/>
      <c r="C42" s="54">
        <v>9</v>
      </c>
      <c r="D42" s="54">
        <v>365</v>
      </c>
      <c r="E42" s="54">
        <v>23</v>
      </c>
      <c r="F42" s="42">
        <v>20</v>
      </c>
      <c r="G42" s="130">
        <f t="shared" si="132"/>
        <v>3</v>
      </c>
      <c r="H42" s="349">
        <f t="shared" si="139"/>
        <v>15.869565217391305</v>
      </c>
      <c r="I42" s="44"/>
      <c r="J42" s="23"/>
      <c r="K42" s="54">
        <v>8</v>
      </c>
      <c r="L42" s="54">
        <v>440</v>
      </c>
      <c r="M42" s="54">
        <v>19</v>
      </c>
      <c r="N42" s="42">
        <v>22</v>
      </c>
      <c r="O42" s="130">
        <f t="shared" si="133"/>
        <v>-3</v>
      </c>
      <c r="P42" s="349">
        <f t="shared" si="140"/>
        <v>23.157894736842106</v>
      </c>
      <c r="Q42" s="44"/>
      <c r="R42" s="23"/>
      <c r="S42" s="54">
        <v>8.75</v>
      </c>
      <c r="T42" s="54">
        <v>504</v>
      </c>
      <c r="U42" s="54">
        <v>16</v>
      </c>
      <c r="V42" s="54">
        <v>20</v>
      </c>
      <c r="W42" s="130">
        <f t="shared" si="134"/>
        <v>-4</v>
      </c>
      <c r="X42" s="349">
        <f t="shared" si="141"/>
        <v>31.5</v>
      </c>
      <c r="Y42" s="44"/>
      <c r="Z42" s="23"/>
      <c r="AA42" s="54">
        <v>9</v>
      </c>
      <c r="AB42" s="54">
        <v>533</v>
      </c>
      <c r="AC42" s="54">
        <v>24</v>
      </c>
      <c r="AD42" s="42">
        <v>22</v>
      </c>
      <c r="AE42" s="130">
        <f t="shared" si="135"/>
        <v>2</v>
      </c>
      <c r="AF42" s="349">
        <f t="shared" si="142"/>
        <v>22.208333333333332</v>
      </c>
      <c r="AG42" s="44"/>
      <c r="AH42" s="23"/>
      <c r="AI42" s="54">
        <v>9</v>
      </c>
      <c r="AJ42" s="54">
        <v>309</v>
      </c>
      <c r="AK42" s="54">
        <v>19</v>
      </c>
      <c r="AL42" s="54">
        <v>24</v>
      </c>
      <c r="AM42" s="130">
        <f t="shared" si="136"/>
        <v>-5</v>
      </c>
      <c r="AN42" s="349">
        <f t="shared" si="143"/>
        <v>16.263157894736842</v>
      </c>
      <c r="AO42" s="44"/>
      <c r="AP42" s="23"/>
      <c r="AQ42" s="54"/>
      <c r="AR42" s="54"/>
      <c r="AS42" s="54"/>
      <c r="AT42" s="54"/>
      <c r="AU42" s="130"/>
      <c r="AV42" s="349" t="e">
        <f t="shared" si="144"/>
        <v>#DIV/0!</v>
      </c>
      <c r="AW42" s="44"/>
      <c r="AX42" s="23"/>
      <c r="AY42" s="28"/>
      <c r="AZ42" s="28"/>
      <c r="BA42" s="28"/>
      <c r="BB42" s="28"/>
      <c r="BC42" s="130">
        <f t="shared" si="138"/>
        <v>0</v>
      </c>
      <c r="BD42" s="349" t="e">
        <f t="shared" si="145"/>
        <v>#DIV/0!</v>
      </c>
      <c r="BE42" s="44"/>
      <c r="BF42" s="23"/>
      <c r="BG42" s="343"/>
      <c r="BH42" s="350">
        <f t="shared" si="146"/>
        <v>-3</v>
      </c>
      <c r="BI42" s="351">
        <f t="shared" si="147"/>
        <v>43.75</v>
      </c>
      <c r="BJ42" s="352">
        <f t="shared" ref="BJ42:BK42" si="155">+D42+L42+T42+AB42+AJ42+AR42</f>
        <v>2151</v>
      </c>
      <c r="BK42" s="352">
        <f t="shared" si="155"/>
        <v>101</v>
      </c>
      <c r="BL42" s="353">
        <f t="shared" si="149"/>
        <v>21.297029702970296</v>
      </c>
      <c r="BM42" s="354">
        <f t="shared" si="150"/>
        <v>49.165714285714287</v>
      </c>
      <c r="BN42" s="355">
        <f t="shared" si="151"/>
        <v>2.3085714285714287</v>
      </c>
      <c r="BO42" s="356" t="e">
        <f t="shared" si="152"/>
        <v>#REF!</v>
      </c>
    </row>
    <row r="43" spans="1:67">
      <c r="A43" s="41">
        <v>42405</v>
      </c>
      <c r="B43" s="23"/>
      <c r="C43" s="54">
        <v>8.5</v>
      </c>
      <c r="D43" s="54">
        <v>275</v>
      </c>
      <c r="E43" s="54">
        <v>20</v>
      </c>
      <c r="F43" s="42">
        <v>20</v>
      </c>
      <c r="G43" s="130">
        <f t="shared" si="132"/>
        <v>0</v>
      </c>
      <c r="H43" s="349">
        <f t="shared" si="139"/>
        <v>13.75</v>
      </c>
      <c r="I43" s="44"/>
      <c r="J43" s="23"/>
      <c r="K43" s="54">
        <v>8</v>
      </c>
      <c r="L43" s="54">
        <v>320</v>
      </c>
      <c r="M43" s="54">
        <v>26</v>
      </c>
      <c r="N43" s="42">
        <v>22</v>
      </c>
      <c r="O43" s="130">
        <f t="shared" si="133"/>
        <v>4</v>
      </c>
      <c r="P43" s="349">
        <f t="shared" si="140"/>
        <v>12.307692307692308</v>
      </c>
      <c r="Q43" s="44"/>
      <c r="R43" s="23"/>
      <c r="S43" s="54">
        <v>7</v>
      </c>
      <c r="T43" s="54">
        <v>390</v>
      </c>
      <c r="U43" s="54">
        <v>16</v>
      </c>
      <c r="V43" s="54">
        <v>20</v>
      </c>
      <c r="W43" s="130">
        <f t="shared" si="134"/>
        <v>-4</v>
      </c>
      <c r="X43" s="349">
        <f t="shared" si="141"/>
        <v>24.375</v>
      </c>
      <c r="Y43" s="44"/>
      <c r="Z43" s="23"/>
      <c r="AA43" s="54">
        <v>9</v>
      </c>
      <c r="AB43" s="54">
        <v>490</v>
      </c>
      <c r="AC43" s="54">
        <v>20</v>
      </c>
      <c r="AD43" s="42">
        <v>22</v>
      </c>
      <c r="AE43" s="130">
        <f t="shared" si="135"/>
        <v>-2</v>
      </c>
      <c r="AF43" s="349">
        <f t="shared" si="142"/>
        <v>24.5</v>
      </c>
      <c r="AG43" s="44"/>
      <c r="AH43" s="23"/>
      <c r="AI43" s="54">
        <v>7</v>
      </c>
      <c r="AJ43" s="54">
        <v>305</v>
      </c>
      <c r="AK43" s="54">
        <v>18</v>
      </c>
      <c r="AL43" s="54">
        <v>24</v>
      </c>
      <c r="AM43" s="130">
        <f t="shared" si="136"/>
        <v>-6</v>
      </c>
      <c r="AN43" s="349">
        <f t="shared" si="143"/>
        <v>16.944444444444443</v>
      </c>
      <c r="AO43" s="44"/>
      <c r="AP43" s="23"/>
      <c r="AQ43" s="28"/>
      <c r="AR43" s="28"/>
      <c r="AS43" s="28"/>
      <c r="AT43" s="54"/>
      <c r="AU43" s="130"/>
      <c r="AV43" s="349" t="e">
        <f t="shared" si="144"/>
        <v>#DIV/0!</v>
      </c>
      <c r="AW43" s="44"/>
      <c r="AX43" s="23"/>
      <c r="AY43" s="28"/>
      <c r="AZ43" s="28"/>
      <c r="BA43" s="28"/>
      <c r="BB43" s="28"/>
      <c r="BC43" s="130">
        <f t="shared" si="138"/>
        <v>0</v>
      </c>
      <c r="BD43" s="349" t="e">
        <f t="shared" si="145"/>
        <v>#DIV/0!</v>
      </c>
      <c r="BE43" s="44"/>
      <c r="BF43" s="23"/>
      <c r="BG43" s="343"/>
      <c r="BH43" s="350">
        <f t="shared" si="146"/>
        <v>-4</v>
      </c>
      <c r="BI43" s="351">
        <f t="shared" si="147"/>
        <v>39.5</v>
      </c>
      <c r="BJ43" s="352">
        <f t="shared" ref="BJ43:BK43" si="156">+D43+L43+T43+AB43+AJ43+AR43</f>
        <v>1780</v>
      </c>
      <c r="BK43" s="352">
        <f t="shared" si="156"/>
        <v>100</v>
      </c>
      <c r="BL43" s="363">
        <f t="shared" si="149"/>
        <v>17.8</v>
      </c>
      <c r="BM43" s="364">
        <f t="shared" si="150"/>
        <v>45.063291139240505</v>
      </c>
      <c r="BN43" s="365">
        <f t="shared" si="151"/>
        <v>2.5316455696202533</v>
      </c>
      <c r="BO43" s="366" t="e">
        <f t="shared" si="152"/>
        <v>#REF!</v>
      </c>
    </row>
    <row r="44" spans="1:67" ht="16">
      <c r="A44" s="367" t="s">
        <v>42</v>
      </c>
      <c r="B44" s="368"/>
      <c r="C44" s="177">
        <f t="shared" ref="C44:G44" si="157">SUM(C37:C43)</f>
        <v>40</v>
      </c>
      <c r="D44" s="177">
        <f t="shared" si="157"/>
        <v>1430</v>
      </c>
      <c r="E44" s="177">
        <f t="shared" si="157"/>
        <v>83</v>
      </c>
      <c r="F44" s="177">
        <f t="shared" si="157"/>
        <v>100</v>
      </c>
      <c r="G44" s="177">
        <f t="shared" si="157"/>
        <v>-17</v>
      </c>
      <c r="H44" s="369">
        <f t="shared" si="139"/>
        <v>17.228915662650603</v>
      </c>
      <c r="I44" s="370">
        <f>SUM(I37:I43)</f>
        <v>0</v>
      </c>
      <c r="J44" s="23"/>
      <c r="K44" s="177">
        <f t="shared" ref="K44:M44" si="158">SUM(K37:K43)</f>
        <v>32</v>
      </c>
      <c r="L44" s="177">
        <f t="shared" si="158"/>
        <v>1303</v>
      </c>
      <c r="M44" s="177">
        <f t="shared" si="158"/>
        <v>79</v>
      </c>
      <c r="N44" s="378">
        <v>110</v>
      </c>
      <c r="O44" s="177">
        <f>SUM(O37:O43)</f>
        <v>-31</v>
      </c>
      <c r="P44" s="369">
        <f t="shared" si="140"/>
        <v>16.49367088607595</v>
      </c>
      <c r="Q44" s="370">
        <f>SUM(Q37:Q43)</f>
        <v>0</v>
      </c>
      <c r="R44" s="23"/>
      <c r="S44" s="177">
        <f t="shared" ref="S44:W44" si="159">SUM(S37:S43)</f>
        <v>39.75</v>
      </c>
      <c r="T44" s="177">
        <f t="shared" si="159"/>
        <v>1976</v>
      </c>
      <c r="U44" s="177">
        <f t="shared" si="159"/>
        <v>82</v>
      </c>
      <c r="V44" s="177">
        <f t="shared" si="159"/>
        <v>100</v>
      </c>
      <c r="W44" s="177">
        <f t="shared" si="159"/>
        <v>-18</v>
      </c>
      <c r="X44" s="369">
        <f t="shared" si="141"/>
        <v>24.097560975609756</v>
      </c>
      <c r="Y44" s="370">
        <f>SUM(Y37:Y43)</f>
        <v>0</v>
      </c>
      <c r="Z44" s="23"/>
      <c r="AA44" s="177">
        <f t="shared" ref="AA44:AE44" si="160">SUM(AA37:AA43)</f>
        <v>35.25</v>
      </c>
      <c r="AB44" s="177">
        <f t="shared" si="160"/>
        <v>1901</v>
      </c>
      <c r="AC44" s="177">
        <f t="shared" si="160"/>
        <v>81</v>
      </c>
      <c r="AD44" s="177">
        <f t="shared" si="160"/>
        <v>110</v>
      </c>
      <c r="AE44" s="177">
        <f t="shared" si="160"/>
        <v>-29</v>
      </c>
      <c r="AF44" s="369">
        <f t="shared" si="142"/>
        <v>23.469135802469136</v>
      </c>
      <c r="AG44" s="370">
        <f>SUM(AG37:AG43)</f>
        <v>0</v>
      </c>
      <c r="AH44" s="23"/>
      <c r="AI44" s="177">
        <f t="shared" ref="AI44:AM44" si="161">SUM(AI37:AI43)</f>
        <v>40.75</v>
      </c>
      <c r="AJ44" s="177">
        <f t="shared" si="161"/>
        <v>1636</v>
      </c>
      <c r="AK44" s="177">
        <f t="shared" si="161"/>
        <v>102</v>
      </c>
      <c r="AL44" s="177">
        <f t="shared" si="161"/>
        <v>120</v>
      </c>
      <c r="AM44" s="177">
        <f t="shared" si="161"/>
        <v>-18</v>
      </c>
      <c r="AN44" s="369">
        <f t="shared" si="143"/>
        <v>16.03921568627451</v>
      </c>
      <c r="AO44" s="370">
        <f>SUM(AO37:AO43)</f>
        <v>0</v>
      </c>
      <c r="AP44" s="23"/>
      <c r="AQ44" s="177">
        <f t="shared" ref="AQ44:AU44" si="162">SUM(AQ37:AQ43)</f>
        <v>0</v>
      </c>
      <c r="AR44" s="177">
        <f t="shared" si="162"/>
        <v>0</v>
      </c>
      <c r="AS44" s="177">
        <f t="shared" si="162"/>
        <v>0</v>
      </c>
      <c r="AT44" s="177">
        <f t="shared" si="162"/>
        <v>0</v>
      </c>
      <c r="AU44" s="177">
        <f t="shared" si="162"/>
        <v>0</v>
      </c>
      <c r="AV44" s="369" t="e">
        <f t="shared" si="144"/>
        <v>#DIV/0!</v>
      </c>
      <c r="AW44" s="370">
        <f>SUM(AW37:AW43)</f>
        <v>0</v>
      </c>
      <c r="AX44" s="23"/>
      <c r="AY44" s="177">
        <f t="shared" ref="AY44:BC44" si="163">SUM(AY37:AY43)</f>
        <v>0</v>
      </c>
      <c r="AZ44" s="177">
        <f t="shared" si="163"/>
        <v>0</v>
      </c>
      <c r="BA44" s="177">
        <f t="shared" si="163"/>
        <v>0</v>
      </c>
      <c r="BB44" s="177">
        <f t="shared" si="163"/>
        <v>0</v>
      </c>
      <c r="BC44" s="177">
        <f t="shared" si="163"/>
        <v>0</v>
      </c>
      <c r="BD44" s="369" t="e">
        <f t="shared" si="145"/>
        <v>#DIV/0!</v>
      </c>
      <c r="BE44" s="370">
        <f>SUM(BE37:BE43)</f>
        <v>0</v>
      </c>
      <c r="BF44" s="23"/>
      <c r="BG44" s="371"/>
      <c r="BH44" s="372">
        <f t="shared" si="146"/>
        <v>-95</v>
      </c>
      <c r="BI44" s="373">
        <f t="shared" si="147"/>
        <v>187.75</v>
      </c>
      <c r="BJ44" s="373">
        <f t="shared" ref="BJ44:BK44" si="164">+AB44+AJ44+AR44+D44+L44+T44</f>
        <v>8246</v>
      </c>
      <c r="BK44" s="373">
        <f t="shared" si="164"/>
        <v>427</v>
      </c>
      <c r="BL44" s="374">
        <f t="shared" si="149"/>
        <v>19.311475409836067</v>
      </c>
      <c r="BM44" s="375">
        <f t="shared" si="150"/>
        <v>43.920106524633823</v>
      </c>
      <c r="BN44" s="376">
        <f t="shared" si="151"/>
        <v>2.2743009320905458</v>
      </c>
      <c r="BO44" s="377" t="e">
        <f t="shared" si="152"/>
        <v>#REF!</v>
      </c>
    </row>
    <row r="45" spans="1:67" ht="18">
      <c r="A45" s="379" t="s">
        <v>30</v>
      </c>
      <c r="B45" s="368"/>
      <c r="C45" s="380">
        <f t="shared" ref="C45:G45" si="165">+C36+C28+C20+C12</f>
        <v>158</v>
      </c>
      <c r="D45" s="380">
        <f t="shared" si="165"/>
        <v>5676</v>
      </c>
      <c r="E45" s="380">
        <f t="shared" si="165"/>
        <v>402</v>
      </c>
      <c r="F45" s="380">
        <f t="shared" si="165"/>
        <v>400</v>
      </c>
      <c r="G45" s="380">
        <f t="shared" si="165"/>
        <v>2</v>
      </c>
      <c r="H45" s="381">
        <f t="shared" si="139"/>
        <v>14.119402985074627</v>
      </c>
      <c r="I45" s="382">
        <f>+I36+I28+I20+I12</f>
        <v>0</v>
      </c>
      <c r="J45" s="23"/>
      <c r="K45" s="380">
        <f t="shared" ref="K45:O45" si="166">+K36+K28+K20+K12</f>
        <v>160.5</v>
      </c>
      <c r="L45" s="380">
        <f t="shared" si="166"/>
        <v>7781</v>
      </c>
      <c r="M45" s="380">
        <f t="shared" si="166"/>
        <v>505</v>
      </c>
      <c r="N45" s="380">
        <f t="shared" si="166"/>
        <v>484</v>
      </c>
      <c r="O45" s="380">
        <f t="shared" si="166"/>
        <v>21</v>
      </c>
      <c r="P45" s="381">
        <f t="shared" si="140"/>
        <v>15.407920792079208</v>
      </c>
      <c r="Q45" s="382">
        <f>+Q36+Q28+Q20+Q12</f>
        <v>0</v>
      </c>
      <c r="R45" s="23"/>
      <c r="S45" s="380">
        <f t="shared" ref="S45:W45" si="167">+S36+S28+S20+S12</f>
        <v>151</v>
      </c>
      <c r="T45" s="380">
        <f t="shared" si="167"/>
        <v>7236</v>
      </c>
      <c r="U45" s="380">
        <f t="shared" si="167"/>
        <v>410</v>
      </c>
      <c r="V45" s="380">
        <f t="shared" si="167"/>
        <v>460</v>
      </c>
      <c r="W45" s="380">
        <f t="shared" si="167"/>
        <v>-50</v>
      </c>
      <c r="X45" s="383">
        <f t="shared" si="141"/>
        <v>17.648780487804878</v>
      </c>
      <c r="Y45" s="382">
        <f>+Y36+Y28+Y20+Y12</f>
        <v>0</v>
      </c>
      <c r="Z45" s="23"/>
      <c r="AA45" s="380">
        <f t="shared" ref="AA45:AE45" si="168">+AA36+AA28+AA20+AA12</f>
        <v>159.25</v>
      </c>
      <c r="AB45" s="380">
        <f t="shared" si="168"/>
        <v>8389</v>
      </c>
      <c r="AC45" s="380">
        <f t="shared" si="168"/>
        <v>424</v>
      </c>
      <c r="AD45" s="380">
        <f t="shared" si="168"/>
        <v>420</v>
      </c>
      <c r="AE45" s="380">
        <f t="shared" si="168"/>
        <v>4</v>
      </c>
      <c r="AF45" s="383">
        <f t="shared" si="142"/>
        <v>19.785377358490567</v>
      </c>
      <c r="AG45" s="382">
        <f>+AG36+AG28+AG20+AG12</f>
        <v>0</v>
      </c>
      <c r="AH45" s="23"/>
      <c r="AI45" s="380">
        <f t="shared" ref="AI45:AM45" si="169">+AI36+AI28+AI20+AI12</f>
        <v>161.5</v>
      </c>
      <c r="AJ45" s="380">
        <f t="shared" si="169"/>
        <v>7709</v>
      </c>
      <c r="AK45" s="380">
        <f t="shared" si="169"/>
        <v>488</v>
      </c>
      <c r="AL45" s="380">
        <f t="shared" si="169"/>
        <v>480</v>
      </c>
      <c r="AM45" s="380">
        <f t="shared" si="169"/>
        <v>8</v>
      </c>
      <c r="AN45" s="381">
        <f t="shared" si="143"/>
        <v>15.797131147540984</v>
      </c>
      <c r="AO45" s="382">
        <f>+AO36+AO28+AO20+AO12</f>
        <v>0</v>
      </c>
      <c r="AP45" s="23"/>
      <c r="AQ45" s="380">
        <f t="shared" ref="AQ45:AU45" si="170">+AQ36+AQ28+AQ20+AQ12</f>
        <v>0</v>
      </c>
      <c r="AR45" s="380">
        <f t="shared" si="170"/>
        <v>0</v>
      </c>
      <c r="AS45" s="380">
        <f t="shared" si="170"/>
        <v>0</v>
      </c>
      <c r="AT45" s="380">
        <f t="shared" si="170"/>
        <v>0</v>
      </c>
      <c r="AU45" s="380">
        <f t="shared" si="170"/>
        <v>0</v>
      </c>
      <c r="AV45" s="381" t="e">
        <f t="shared" si="144"/>
        <v>#DIV/0!</v>
      </c>
      <c r="AW45" s="382">
        <f>+AW36+AW28+AW20+AW12</f>
        <v>0</v>
      </c>
      <c r="AX45" s="23"/>
      <c r="AY45" s="380">
        <f t="shared" ref="AY45:BC45" si="171">+AY36+AY28+AY20+AY12</f>
        <v>0</v>
      </c>
      <c r="AZ45" s="380">
        <f t="shared" si="171"/>
        <v>0</v>
      </c>
      <c r="BA45" s="380">
        <f t="shared" si="171"/>
        <v>0</v>
      </c>
      <c r="BB45" s="380">
        <f t="shared" si="171"/>
        <v>0</v>
      </c>
      <c r="BC45" s="380">
        <f t="shared" si="171"/>
        <v>0</v>
      </c>
      <c r="BD45" s="381" t="e">
        <f t="shared" si="145"/>
        <v>#DIV/0!</v>
      </c>
      <c r="BE45" s="382">
        <f>+BE36+BE28+BE20+BE12</f>
        <v>0</v>
      </c>
      <c r="BF45" s="23"/>
      <c r="BG45" s="384"/>
      <c r="BH45" s="385">
        <f t="shared" si="146"/>
        <v>35</v>
      </c>
      <c r="BI45" s="386">
        <f t="shared" si="147"/>
        <v>790.25</v>
      </c>
      <c r="BJ45" s="387">
        <f t="shared" ref="BJ45:BK45" si="172">+D45+L45+T45+AB45+AJ45+AR45</f>
        <v>36791</v>
      </c>
      <c r="BK45" s="387">
        <f t="shared" si="172"/>
        <v>2229</v>
      </c>
      <c r="BL45" s="388">
        <f t="shared" si="149"/>
        <v>16.505607895917453</v>
      </c>
      <c r="BM45" s="389">
        <f t="shared" si="150"/>
        <v>46.5561531161025</v>
      </c>
      <c r="BN45" s="390">
        <f t="shared" si="151"/>
        <v>2.8206263840556787</v>
      </c>
      <c r="BO45" s="391" t="e">
        <f t="shared" si="152"/>
        <v>#REF!</v>
      </c>
    </row>
    <row r="46" spans="1:67" ht="16">
      <c r="A46" s="124">
        <v>42406</v>
      </c>
      <c r="B46" s="23"/>
      <c r="C46" s="125">
        <v>0</v>
      </c>
      <c r="D46" s="125">
        <v>0</v>
      </c>
      <c r="E46" s="125">
        <v>0</v>
      </c>
      <c r="F46" s="125">
        <v>0</v>
      </c>
      <c r="G46" s="136">
        <f t="shared" ref="G46:G52" si="173">+E46-F46</f>
        <v>0</v>
      </c>
      <c r="H46" s="125">
        <v>0</v>
      </c>
      <c r="I46" s="126"/>
      <c r="J46" s="23"/>
      <c r="K46" s="125">
        <v>0</v>
      </c>
      <c r="L46" s="125">
        <v>0</v>
      </c>
      <c r="M46" s="125">
        <v>0</v>
      </c>
      <c r="N46" s="125">
        <v>0</v>
      </c>
      <c r="O46" s="136">
        <f t="shared" ref="O46:O52" si="174">+M46-N46</f>
        <v>0</v>
      </c>
      <c r="P46" s="125">
        <v>0</v>
      </c>
      <c r="Q46" s="126"/>
      <c r="R46" s="23"/>
      <c r="S46" s="125">
        <v>0</v>
      </c>
      <c r="T46" s="125">
        <v>0</v>
      </c>
      <c r="U46" s="125">
        <v>0</v>
      </c>
      <c r="V46" s="125">
        <v>0</v>
      </c>
      <c r="W46" s="136">
        <f t="shared" ref="W46:W52" si="175">+U46-V46</f>
        <v>0</v>
      </c>
      <c r="X46" s="125">
        <v>0</v>
      </c>
      <c r="Y46" s="126"/>
      <c r="Z46" s="23"/>
      <c r="AA46" s="125">
        <v>0</v>
      </c>
      <c r="AB46" s="125">
        <v>0</v>
      </c>
      <c r="AC46" s="125">
        <v>0</v>
      </c>
      <c r="AD46" s="125">
        <v>0</v>
      </c>
      <c r="AE46" s="136">
        <f t="shared" ref="AE46:AE52" si="176">+AC46-AD46</f>
        <v>0</v>
      </c>
      <c r="AF46" s="125">
        <v>0</v>
      </c>
      <c r="AG46" s="126"/>
      <c r="AH46" s="23"/>
      <c r="AI46" s="125">
        <v>0</v>
      </c>
      <c r="AJ46" s="125">
        <v>0</v>
      </c>
      <c r="AK46" s="125">
        <v>0</v>
      </c>
      <c r="AL46" s="125">
        <v>0</v>
      </c>
      <c r="AM46" s="136">
        <f t="shared" ref="AM46:AM52" si="177">+AK46-AL46</f>
        <v>0</v>
      </c>
      <c r="AN46" s="125">
        <v>0</v>
      </c>
      <c r="AO46" s="126"/>
      <c r="AP46" s="23"/>
      <c r="AQ46" s="125">
        <v>0</v>
      </c>
      <c r="AR46" s="125">
        <v>0</v>
      </c>
      <c r="AS46" s="125">
        <v>0</v>
      </c>
      <c r="AT46" s="125">
        <v>0</v>
      </c>
      <c r="AU46" s="136">
        <f t="shared" ref="AU46:AU47" si="178">+AS46-AT46</f>
        <v>0</v>
      </c>
      <c r="AV46" s="125">
        <v>0</v>
      </c>
      <c r="AW46" s="126"/>
      <c r="AX46" s="23"/>
      <c r="AY46" s="125">
        <v>0</v>
      </c>
      <c r="AZ46" s="125">
        <v>0</v>
      </c>
      <c r="BA46" s="125">
        <v>0</v>
      </c>
      <c r="BB46" s="125">
        <v>0</v>
      </c>
      <c r="BC46" s="136">
        <f t="shared" ref="BC46:BC52" si="179">+BA46-BB46</f>
        <v>0</v>
      </c>
      <c r="BD46" s="125">
        <v>0</v>
      </c>
      <c r="BE46" s="126"/>
      <c r="BF46" s="23"/>
      <c r="BG46" s="348"/>
      <c r="BH46" s="127"/>
      <c r="BI46" s="127"/>
      <c r="BJ46" s="127"/>
      <c r="BK46" s="127"/>
      <c r="BL46" s="127"/>
      <c r="BM46" s="127"/>
      <c r="BN46" s="127"/>
      <c r="BO46" s="127"/>
    </row>
    <row r="47" spans="1:67" ht="16">
      <c r="A47" s="124">
        <v>42407</v>
      </c>
      <c r="B47" s="23"/>
      <c r="C47" s="125">
        <v>0</v>
      </c>
      <c r="D47" s="125">
        <v>0</v>
      </c>
      <c r="E47" s="125">
        <v>0</v>
      </c>
      <c r="F47" s="125">
        <v>0</v>
      </c>
      <c r="G47" s="136">
        <f t="shared" si="173"/>
        <v>0</v>
      </c>
      <c r="H47" s="125">
        <v>0</v>
      </c>
      <c r="I47" s="126"/>
      <c r="J47" s="23"/>
      <c r="K47" s="125">
        <v>0</v>
      </c>
      <c r="L47" s="125">
        <v>0</v>
      </c>
      <c r="M47" s="125">
        <v>0</v>
      </c>
      <c r="N47" s="125">
        <v>0</v>
      </c>
      <c r="O47" s="136">
        <f t="shared" si="174"/>
        <v>0</v>
      </c>
      <c r="P47" s="125">
        <v>0</v>
      </c>
      <c r="Q47" s="126"/>
      <c r="R47" s="23"/>
      <c r="S47" s="125">
        <v>0</v>
      </c>
      <c r="T47" s="125">
        <v>0</v>
      </c>
      <c r="U47" s="125">
        <v>0</v>
      </c>
      <c r="V47" s="125">
        <v>0</v>
      </c>
      <c r="W47" s="136">
        <f t="shared" si="175"/>
        <v>0</v>
      </c>
      <c r="X47" s="125">
        <v>0</v>
      </c>
      <c r="Y47" s="126"/>
      <c r="Z47" s="23"/>
      <c r="AA47" s="125">
        <v>0</v>
      </c>
      <c r="AB47" s="125">
        <v>0</v>
      </c>
      <c r="AC47" s="125">
        <v>0</v>
      </c>
      <c r="AD47" s="125">
        <v>0</v>
      </c>
      <c r="AE47" s="136">
        <f t="shared" si="176"/>
        <v>0</v>
      </c>
      <c r="AF47" s="125">
        <v>0</v>
      </c>
      <c r="AG47" s="126"/>
      <c r="AH47" s="23"/>
      <c r="AI47" s="125">
        <v>0</v>
      </c>
      <c r="AJ47" s="125">
        <v>0</v>
      </c>
      <c r="AK47" s="125">
        <v>0</v>
      </c>
      <c r="AL47" s="125">
        <v>0</v>
      </c>
      <c r="AM47" s="136">
        <f t="shared" si="177"/>
        <v>0</v>
      </c>
      <c r="AN47" s="125">
        <v>0</v>
      </c>
      <c r="AO47" s="126"/>
      <c r="AP47" s="23"/>
      <c r="AQ47" s="125">
        <v>0</v>
      </c>
      <c r="AR47" s="125">
        <v>0</v>
      </c>
      <c r="AS47" s="125">
        <v>0</v>
      </c>
      <c r="AT47" s="125">
        <v>0</v>
      </c>
      <c r="AU47" s="136">
        <f t="shared" si="178"/>
        <v>0</v>
      </c>
      <c r="AV47" s="125">
        <v>0</v>
      </c>
      <c r="AW47" s="126"/>
      <c r="AX47" s="23"/>
      <c r="AY47" s="125">
        <v>0</v>
      </c>
      <c r="AZ47" s="125">
        <v>0</v>
      </c>
      <c r="BA47" s="125">
        <v>0</v>
      </c>
      <c r="BB47" s="125">
        <v>0</v>
      </c>
      <c r="BC47" s="136">
        <f t="shared" si="179"/>
        <v>0</v>
      </c>
      <c r="BD47" s="125">
        <v>0</v>
      </c>
      <c r="BE47" s="126"/>
      <c r="BF47" s="23"/>
      <c r="BG47" s="348"/>
      <c r="BH47" s="127"/>
      <c r="BI47" s="127"/>
      <c r="BJ47" s="127"/>
      <c r="BK47" s="127"/>
      <c r="BL47" s="127"/>
      <c r="BM47" s="127"/>
      <c r="BN47" s="127"/>
      <c r="BO47" s="127"/>
    </row>
    <row r="48" spans="1:67" ht="16">
      <c r="A48" s="41">
        <v>42408</v>
      </c>
      <c r="B48" s="23"/>
      <c r="C48" s="54">
        <v>8</v>
      </c>
      <c r="D48" s="54">
        <v>359</v>
      </c>
      <c r="E48" s="54">
        <v>17</v>
      </c>
      <c r="F48" s="54">
        <v>20</v>
      </c>
      <c r="G48" s="130">
        <f t="shared" si="173"/>
        <v>-3</v>
      </c>
      <c r="H48" s="28"/>
      <c r="I48" s="153"/>
      <c r="J48" s="23"/>
      <c r="K48" s="54">
        <v>8</v>
      </c>
      <c r="L48" s="54">
        <v>364</v>
      </c>
      <c r="M48" s="54">
        <v>17</v>
      </c>
      <c r="N48" s="42">
        <v>22</v>
      </c>
      <c r="O48" s="130">
        <f t="shared" si="174"/>
        <v>-5</v>
      </c>
      <c r="P48" s="28"/>
      <c r="Q48" s="153"/>
      <c r="R48" s="23"/>
      <c r="S48" s="54">
        <v>7</v>
      </c>
      <c r="T48" s="54">
        <v>430</v>
      </c>
      <c r="U48" s="54">
        <v>14</v>
      </c>
      <c r="V48" s="54">
        <v>20</v>
      </c>
      <c r="W48" s="130">
        <f t="shared" si="175"/>
        <v>-6</v>
      </c>
      <c r="X48" s="28"/>
      <c r="Y48" s="153"/>
      <c r="Z48" s="23"/>
      <c r="AA48" s="54">
        <v>9.25</v>
      </c>
      <c r="AB48" s="54">
        <v>543</v>
      </c>
      <c r="AC48" s="54">
        <v>21</v>
      </c>
      <c r="AD48" s="42">
        <v>22</v>
      </c>
      <c r="AE48" s="130">
        <f t="shared" si="176"/>
        <v>-1</v>
      </c>
      <c r="AF48" s="28"/>
      <c r="AG48" s="153"/>
      <c r="AH48" s="23"/>
      <c r="AI48" s="28"/>
      <c r="AJ48" s="28"/>
      <c r="AK48" s="28"/>
      <c r="AL48" s="54">
        <v>24</v>
      </c>
      <c r="AM48" s="130">
        <f t="shared" si="177"/>
        <v>-24</v>
      </c>
      <c r="AN48" s="28"/>
      <c r="AO48" s="153"/>
      <c r="AP48" s="23"/>
      <c r="AQ48" s="54"/>
      <c r="AR48" s="54"/>
      <c r="AS48" s="54"/>
      <c r="AT48" s="54"/>
      <c r="AU48" s="130"/>
      <c r="AV48" s="28"/>
      <c r="AW48" s="153"/>
      <c r="AX48" s="23"/>
      <c r="AY48" s="28"/>
      <c r="AZ48" s="28"/>
      <c r="BA48" s="28"/>
      <c r="BB48" s="28"/>
      <c r="BC48" s="130">
        <f t="shared" si="179"/>
        <v>0</v>
      </c>
      <c r="BD48" s="28"/>
      <c r="BE48" s="153"/>
      <c r="BF48" s="23"/>
      <c r="BG48" s="343"/>
      <c r="BH48" s="350">
        <f t="shared" ref="BH48:BH53" si="180">+G48+O48+AE48+AM48+AU48</f>
        <v>-33</v>
      </c>
      <c r="BI48" s="351">
        <f t="shared" ref="BI48:BI53" si="181">+AA48+AI48+AQ48+C48+K48+S48</f>
        <v>32.25</v>
      </c>
      <c r="BJ48" s="352">
        <f t="shared" ref="BJ48:BK48" si="182">+D48+L48+T48+AB48+AJ48+AR48</f>
        <v>1696</v>
      </c>
      <c r="BK48" s="352">
        <f t="shared" si="182"/>
        <v>69</v>
      </c>
      <c r="BL48" s="353">
        <f t="shared" ref="BL48:BL53" si="183">BJ48/BK48</f>
        <v>24.579710144927535</v>
      </c>
      <c r="BM48" s="354">
        <f t="shared" ref="BM48:BM53" si="184">BJ48/BI48</f>
        <v>52.589147286821706</v>
      </c>
      <c r="BN48" s="355">
        <f t="shared" ref="BN48:BN53" si="185">BK48/BI48</f>
        <v>2.13953488372093</v>
      </c>
      <c r="BO48" s="356" t="e">
        <f t="shared" ref="BO48:BO53" si="186">#REF!/BK48</f>
        <v>#REF!</v>
      </c>
    </row>
    <row r="49" spans="1:67" ht="16">
      <c r="A49" s="41">
        <v>42409</v>
      </c>
      <c r="B49" s="23"/>
      <c r="C49" s="54">
        <v>8</v>
      </c>
      <c r="D49" s="54">
        <v>330</v>
      </c>
      <c r="E49" s="54">
        <v>12</v>
      </c>
      <c r="F49" s="54">
        <v>20</v>
      </c>
      <c r="G49" s="130">
        <f t="shared" si="173"/>
        <v>-8</v>
      </c>
      <c r="H49" s="28"/>
      <c r="I49" s="153"/>
      <c r="J49" s="23"/>
      <c r="K49" s="54">
        <v>8</v>
      </c>
      <c r="L49" s="54">
        <v>567</v>
      </c>
      <c r="M49" s="54">
        <v>24</v>
      </c>
      <c r="N49" s="42">
        <v>22</v>
      </c>
      <c r="O49" s="130">
        <f t="shared" si="174"/>
        <v>2</v>
      </c>
      <c r="P49" s="28"/>
      <c r="Q49" s="153"/>
      <c r="R49" s="23"/>
      <c r="S49" s="54">
        <v>8</v>
      </c>
      <c r="T49" s="54">
        <v>454</v>
      </c>
      <c r="U49" s="54">
        <v>20</v>
      </c>
      <c r="V49" s="54">
        <v>20</v>
      </c>
      <c r="W49" s="130">
        <f t="shared" si="175"/>
        <v>0</v>
      </c>
      <c r="X49" s="28"/>
      <c r="Y49" s="153"/>
      <c r="Z49" s="23"/>
      <c r="AA49" s="54">
        <v>6</v>
      </c>
      <c r="AB49" s="54">
        <v>384</v>
      </c>
      <c r="AC49" s="54">
        <v>9</v>
      </c>
      <c r="AD49" s="42">
        <v>22</v>
      </c>
      <c r="AE49" s="130">
        <f t="shared" si="176"/>
        <v>-13</v>
      </c>
      <c r="AF49" s="28"/>
      <c r="AG49" s="153"/>
      <c r="AH49" s="23"/>
      <c r="AI49" s="54">
        <v>8</v>
      </c>
      <c r="AJ49" s="54">
        <v>475</v>
      </c>
      <c r="AK49" s="54">
        <v>16</v>
      </c>
      <c r="AL49" s="54">
        <v>24</v>
      </c>
      <c r="AM49" s="130">
        <f t="shared" si="177"/>
        <v>-8</v>
      </c>
      <c r="AN49" s="28"/>
      <c r="AO49" s="153"/>
      <c r="AP49" s="23"/>
      <c r="AQ49" s="54"/>
      <c r="AR49" s="54"/>
      <c r="AS49" s="54"/>
      <c r="AT49" s="54"/>
      <c r="AU49" s="130"/>
      <c r="AV49" s="28"/>
      <c r="AW49" s="153"/>
      <c r="AX49" s="23"/>
      <c r="AY49" s="28"/>
      <c r="AZ49" s="28"/>
      <c r="BA49" s="28"/>
      <c r="BB49" s="28"/>
      <c r="BC49" s="130">
        <f t="shared" si="179"/>
        <v>0</v>
      </c>
      <c r="BD49" s="28"/>
      <c r="BE49" s="153"/>
      <c r="BF49" s="23"/>
      <c r="BG49" s="343"/>
      <c r="BH49" s="350">
        <f t="shared" si="180"/>
        <v>-27</v>
      </c>
      <c r="BI49" s="351">
        <f t="shared" si="181"/>
        <v>38</v>
      </c>
      <c r="BJ49" s="352">
        <f t="shared" ref="BJ49:BK49" si="187">+D49+L49+T49+AB49+AJ49+AR49</f>
        <v>2210</v>
      </c>
      <c r="BK49" s="352">
        <f t="shared" si="187"/>
        <v>81</v>
      </c>
      <c r="BL49" s="353">
        <f t="shared" si="183"/>
        <v>27.283950617283949</v>
      </c>
      <c r="BM49" s="354">
        <f t="shared" si="184"/>
        <v>58.157894736842103</v>
      </c>
      <c r="BN49" s="355">
        <f t="shared" si="185"/>
        <v>2.1315789473684212</v>
      </c>
      <c r="BO49" s="356" t="e">
        <f t="shared" si="186"/>
        <v>#REF!</v>
      </c>
    </row>
    <row r="50" spans="1:67" ht="16">
      <c r="A50" s="41">
        <v>42410</v>
      </c>
      <c r="B50" s="23"/>
      <c r="C50" s="54">
        <v>8</v>
      </c>
      <c r="D50" s="54">
        <v>240</v>
      </c>
      <c r="E50" s="54">
        <v>14</v>
      </c>
      <c r="F50" s="54">
        <v>20</v>
      </c>
      <c r="G50" s="130">
        <f t="shared" si="173"/>
        <v>-6</v>
      </c>
      <c r="H50" s="28"/>
      <c r="I50" s="153"/>
      <c r="J50" s="23"/>
      <c r="K50" s="54">
        <v>8</v>
      </c>
      <c r="L50" s="54">
        <v>477</v>
      </c>
      <c r="M50" s="54">
        <v>16</v>
      </c>
      <c r="N50" s="42">
        <v>22</v>
      </c>
      <c r="O50" s="130">
        <f t="shared" si="174"/>
        <v>-6</v>
      </c>
      <c r="P50" s="28"/>
      <c r="Q50" s="153"/>
      <c r="R50" s="23"/>
      <c r="S50" s="54">
        <v>8</v>
      </c>
      <c r="T50" s="54">
        <v>445</v>
      </c>
      <c r="U50" s="54">
        <v>16</v>
      </c>
      <c r="V50" s="54">
        <v>20</v>
      </c>
      <c r="W50" s="130">
        <f t="shared" si="175"/>
        <v>-4</v>
      </c>
      <c r="X50" s="28"/>
      <c r="Y50" s="153"/>
      <c r="Z50" s="23"/>
      <c r="AA50" s="54">
        <v>9</v>
      </c>
      <c r="AB50" s="54">
        <v>602</v>
      </c>
      <c r="AC50" s="54">
        <v>16</v>
      </c>
      <c r="AD50" s="42">
        <v>22</v>
      </c>
      <c r="AE50" s="130">
        <f t="shared" si="176"/>
        <v>-6</v>
      </c>
      <c r="AF50" s="28"/>
      <c r="AG50" s="153"/>
      <c r="AH50" s="23"/>
      <c r="AI50" s="54">
        <v>8.25</v>
      </c>
      <c r="AJ50" s="54">
        <v>450</v>
      </c>
      <c r="AK50" s="54">
        <v>20</v>
      </c>
      <c r="AL50" s="54">
        <v>24</v>
      </c>
      <c r="AM50" s="130">
        <f t="shared" si="177"/>
        <v>-4</v>
      </c>
      <c r="AN50" s="28"/>
      <c r="AO50" s="153"/>
      <c r="AP50" s="23"/>
      <c r="AQ50" s="54"/>
      <c r="AR50" s="54"/>
      <c r="AS50" s="54"/>
      <c r="AT50" s="54"/>
      <c r="AU50" s="130"/>
      <c r="AV50" s="28"/>
      <c r="AW50" s="153"/>
      <c r="AX50" s="23"/>
      <c r="AY50" s="28"/>
      <c r="AZ50" s="28"/>
      <c r="BA50" s="28"/>
      <c r="BB50" s="28"/>
      <c r="BC50" s="130">
        <f t="shared" si="179"/>
        <v>0</v>
      </c>
      <c r="BD50" s="28"/>
      <c r="BE50" s="153"/>
      <c r="BF50" s="23"/>
      <c r="BG50" s="343"/>
      <c r="BH50" s="350">
        <f t="shared" si="180"/>
        <v>-22</v>
      </c>
      <c r="BI50" s="351">
        <f t="shared" si="181"/>
        <v>41.25</v>
      </c>
      <c r="BJ50" s="352">
        <f t="shared" ref="BJ50:BK50" si="188">+D50+L50+T50+AB50+AJ50+AR50</f>
        <v>2214</v>
      </c>
      <c r="BK50" s="352">
        <f t="shared" si="188"/>
        <v>82</v>
      </c>
      <c r="BL50" s="353">
        <f t="shared" si="183"/>
        <v>27</v>
      </c>
      <c r="BM50" s="354">
        <f t="shared" si="184"/>
        <v>53.672727272727272</v>
      </c>
      <c r="BN50" s="355">
        <f t="shared" si="185"/>
        <v>1.9878787878787878</v>
      </c>
      <c r="BO50" s="356" t="e">
        <f t="shared" si="186"/>
        <v>#REF!</v>
      </c>
    </row>
    <row r="51" spans="1:67" ht="16">
      <c r="A51" s="41">
        <v>42411</v>
      </c>
      <c r="B51" s="23"/>
      <c r="C51" s="54">
        <v>8</v>
      </c>
      <c r="D51" s="54">
        <v>300</v>
      </c>
      <c r="E51" s="54">
        <v>11</v>
      </c>
      <c r="F51" s="54">
        <v>20</v>
      </c>
      <c r="G51" s="130">
        <f t="shared" si="173"/>
        <v>-9</v>
      </c>
      <c r="H51" s="28"/>
      <c r="I51" s="153"/>
      <c r="J51" s="23"/>
      <c r="K51" s="54">
        <v>8</v>
      </c>
      <c r="L51" s="54">
        <v>522</v>
      </c>
      <c r="M51" s="54">
        <v>22</v>
      </c>
      <c r="N51" s="42">
        <v>22</v>
      </c>
      <c r="O51" s="130">
        <f t="shared" si="174"/>
        <v>0</v>
      </c>
      <c r="P51" s="28"/>
      <c r="Q51" s="153"/>
      <c r="R51" s="23"/>
      <c r="S51" s="54">
        <v>8</v>
      </c>
      <c r="T51" s="54">
        <v>419</v>
      </c>
      <c r="U51" s="54">
        <v>19</v>
      </c>
      <c r="V51" s="54">
        <v>20</v>
      </c>
      <c r="W51" s="130">
        <f t="shared" si="175"/>
        <v>-1</v>
      </c>
      <c r="X51" s="28"/>
      <c r="Y51" s="153"/>
      <c r="Z51" s="23"/>
      <c r="AA51" s="54">
        <v>8.5</v>
      </c>
      <c r="AB51" s="54">
        <v>534</v>
      </c>
      <c r="AC51" s="54">
        <v>19</v>
      </c>
      <c r="AD51" s="42">
        <v>22</v>
      </c>
      <c r="AE51" s="130">
        <f t="shared" si="176"/>
        <v>-3</v>
      </c>
      <c r="AF51" s="28"/>
      <c r="AG51" s="153"/>
      <c r="AH51" s="23"/>
      <c r="AI51" s="54">
        <v>8.25</v>
      </c>
      <c r="AJ51" s="54">
        <v>450</v>
      </c>
      <c r="AK51" s="54">
        <v>21</v>
      </c>
      <c r="AL51" s="54">
        <v>24</v>
      </c>
      <c r="AM51" s="130">
        <f t="shared" si="177"/>
        <v>-3</v>
      </c>
      <c r="AN51" s="28"/>
      <c r="AO51" s="153"/>
      <c r="AP51" s="23"/>
      <c r="AQ51" s="54"/>
      <c r="AR51" s="54"/>
      <c r="AS51" s="54"/>
      <c r="AT51" s="54"/>
      <c r="AU51" s="130"/>
      <c r="AV51" s="28"/>
      <c r="AW51" s="153"/>
      <c r="AX51" s="23"/>
      <c r="AY51" s="28"/>
      <c r="AZ51" s="28"/>
      <c r="BA51" s="28"/>
      <c r="BB51" s="28"/>
      <c r="BC51" s="130">
        <f t="shared" si="179"/>
        <v>0</v>
      </c>
      <c r="BD51" s="28"/>
      <c r="BE51" s="153"/>
      <c r="BF51" s="23"/>
      <c r="BG51" s="343"/>
      <c r="BH51" s="350">
        <f t="shared" si="180"/>
        <v>-15</v>
      </c>
      <c r="BI51" s="351">
        <f t="shared" si="181"/>
        <v>40.75</v>
      </c>
      <c r="BJ51" s="352">
        <f t="shared" ref="BJ51:BK51" si="189">+D51+L51+T51+AB51+AJ51+AR51</f>
        <v>2225</v>
      </c>
      <c r="BK51" s="352">
        <f t="shared" si="189"/>
        <v>92</v>
      </c>
      <c r="BL51" s="353">
        <f t="shared" si="183"/>
        <v>24.184782608695652</v>
      </c>
      <c r="BM51" s="354">
        <f t="shared" si="184"/>
        <v>54.601226993865033</v>
      </c>
      <c r="BN51" s="355">
        <f t="shared" si="185"/>
        <v>2.2576687116564416</v>
      </c>
      <c r="BO51" s="356" t="e">
        <f t="shared" si="186"/>
        <v>#REF!</v>
      </c>
    </row>
    <row r="52" spans="1:67" ht="16">
      <c r="A52" s="41">
        <v>42412</v>
      </c>
      <c r="B52" s="23"/>
      <c r="C52" s="54">
        <v>8</v>
      </c>
      <c r="D52" s="54">
        <v>222</v>
      </c>
      <c r="E52" s="54">
        <v>16</v>
      </c>
      <c r="F52" s="54">
        <v>20</v>
      </c>
      <c r="G52" s="130">
        <f t="shared" si="173"/>
        <v>-4</v>
      </c>
      <c r="H52" s="28"/>
      <c r="I52" s="153"/>
      <c r="J52" s="23"/>
      <c r="K52" s="54">
        <v>8</v>
      </c>
      <c r="L52" s="54">
        <v>321</v>
      </c>
      <c r="M52" s="54">
        <v>16</v>
      </c>
      <c r="N52" s="42">
        <v>22</v>
      </c>
      <c r="O52" s="130">
        <f t="shared" si="174"/>
        <v>-6</v>
      </c>
      <c r="P52" s="28"/>
      <c r="Q52" s="153"/>
      <c r="R52" s="23"/>
      <c r="S52" s="54">
        <v>8</v>
      </c>
      <c r="T52" s="54">
        <v>502</v>
      </c>
      <c r="U52" s="54">
        <v>11</v>
      </c>
      <c r="V52" s="54">
        <v>20</v>
      </c>
      <c r="W52" s="130">
        <f t="shared" si="175"/>
        <v>-9</v>
      </c>
      <c r="X52" s="28"/>
      <c r="Y52" s="153"/>
      <c r="Z52" s="23"/>
      <c r="AA52" s="54">
        <v>8.5</v>
      </c>
      <c r="AB52" s="54">
        <v>488</v>
      </c>
      <c r="AC52" s="54">
        <v>18</v>
      </c>
      <c r="AD52" s="42">
        <v>22</v>
      </c>
      <c r="AE52" s="130">
        <f t="shared" si="176"/>
        <v>-4</v>
      </c>
      <c r="AF52" s="28"/>
      <c r="AG52" s="153"/>
      <c r="AH52" s="23"/>
      <c r="AI52" s="54">
        <v>8</v>
      </c>
      <c r="AJ52" s="54">
        <v>375</v>
      </c>
      <c r="AK52" s="54">
        <v>15</v>
      </c>
      <c r="AL52" s="54">
        <v>24</v>
      </c>
      <c r="AM52" s="130">
        <f t="shared" si="177"/>
        <v>-9</v>
      </c>
      <c r="AN52" s="28"/>
      <c r="AO52" s="153"/>
      <c r="AP52" s="23"/>
      <c r="AQ52" s="28"/>
      <c r="AR52" s="28"/>
      <c r="AS52" s="28"/>
      <c r="AT52" s="54"/>
      <c r="AU52" s="130"/>
      <c r="AV52" s="28"/>
      <c r="AW52" s="153"/>
      <c r="AX52" s="23"/>
      <c r="AY52" s="28"/>
      <c r="AZ52" s="28"/>
      <c r="BA52" s="28"/>
      <c r="BB52" s="28"/>
      <c r="BC52" s="130">
        <f t="shared" si="179"/>
        <v>0</v>
      </c>
      <c r="BD52" s="28"/>
      <c r="BE52" s="153"/>
      <c r="BF52" s="23"/>
      <c r="BG52" s="343"/>
      <c r="BH52" s="350">
        <f t="shared" si="180"/>
        <v>-23</v>
      </c>
      <c r="BI52" s="351">
        <f t="shared" si="181"/>
        <v>40.5</v>
      </c>
      <c r="BJ52" s="352">
        <f t="shared" ref="BJ52:BK52" si="190">+D52+L52+T52+AB52+AJ52+AR52</f>
        <v>1908</v>
      </c>
      <c r="BK52" s="352">
        <f t="shared" si="190"/>
        <v>76</v>
      </c>
      <c r="BL52" s="363">
        <f t="shared" si="183"/>
        <v>25.105263157894736</v>
      </c>
      <c r="BM52" s="364">
        <f t="shared" si="184"/>
        <v>47.111111111111114</v>
      </c>
      <c r="BN52" s="365">
        <f t="shared" si="185"/>
        <v>1.8765432098765431</v>
      </c>
      <c r="BO52" s="366" t="e">
        <f t="shared" si="186"/>
        <v>#REF!</v>
      </c>
    </row>
    <row r="53" spans="1:67" ht="16">
      <c r="A53" s="367" t="s">
        <v>42</v>
      </c>
      <c r="B53" s="368"/>
      <c r="C53" s="177">
        <f t="shared" ref="C53:I53" si="191">SUM(C46:C52)</f>
        <v>40</v>
      </c>
      <c r="D53" s="177">
        <f t="shared" si="191"/>
        <v>1451</v>
      </c>
      <c r="E53" s="177">
        <f t="shared" si="191"/>
        <v>70</v>
      </c>
      <c r="F53" s="177">
        <f t="shared" si="191"/>
        <v>100</v>
      </c>
      <c r="G53" s="177">
        <f t="shared" si="191"/>
        <v>-30</v>
      </c>
      <c r="H53" s="177">
        <f t="shared" si="191"/>
        <v>0</v>
      </c>
      <c r="I53" s="370">
        <f t="shared" si="191"/>
        <v>0</v>
      </c>
      <c r="J53" s="23"/>
      <c r="K53" s="177">
        <f t="shared" ref="K53:Q53" si="192">SUM(K46:K52)</f>
        <v>40</v>
      </c>
      <c r="L53" s="177">
        <f t="shared" si="192"/>
        <v>2251</v>
      </c>
      <c r="M53" s="177">
        <f t="shared" si="192"/>
        <v>95</v>
      </c>
      <c r="N53" s="177">
        <f t="shared" si="192"/>
        <v>110</v>
      </c>
      <c r="O53" s="177">
        <f t="shared" si="192"/>
        <v>-15</v>
      </c>
      <c r="P53" s="177">
        <f t="shared" si="192"/>
        <v>0</v>
      </c>
      <c r="Q53" s="370">
        <f t="shared" si="192"/>
        <v>0</v>
      </c>
      <c r="R53" s="23"/>
      <c r="S53" s="177">
        <f t="shared" ref="S53:Y53" si="193">SUM(S46:S52)</f>
        <v>39</v>
      </c>
      <c r="T53" s="177">
        <f t="shared" si="193"/>
        <v>2250</v>
      </c>
      <c r="U53" s="177">
        <f t="shared" si="193"/>
        <v>80</v>
      </c>
      <c r="V53" s="177">
        <f t="shared" si="193"/>
        <v>100</v>
      </c>
      <c r="W53" s="177">
        <f t="shared" si="193"/>
        <v>-20</v>
      </c>
      <c r="X53" s="177">
        <f t="shared" si="193"/>
        <v>0</v>
      </c>
      <c r="Y53" s="370">
        <f t="shared" si="193"/>
        <v>0</v>
      </c>
      <c r="Z53" s="23"/>
      <c r="AA53" s="177">
        <f t="shared" ref="AA53:AG53" si="194">SUM(AA46:AA52)</f>
        <v>41.25</v>
      </c>
      <c r="AB53" s="177">
        <f t="shared" si="194"/>
        <v>2551</v>
      </c>
      <c r="AC53" s="177">
        <f t="shared" si="194"/>
        <v>83</v>
      </c>
      <c r="AD53" s="177">
        <f t="shared" si="194"/>
        <v>110</v>
      </c>
      <c r="AE53" s="177">
        <f t="shared" si="194"/>
        <v>-27</v>
      </c>
      <c r="AF53" s="177">
        <f t="shared" si="194"/>
        <v>0</v>
      </c>
      <c r="AG53" s="370">
        <f t="shared" si="194"/>
        <v>0</v>
      </c>
      <c r="AH53" s="23"/>
      <c r="AI53" s="177">
        <f t="shared" ref="AI53:AO53" si="195">SUM(AI46:AI52)</f>
        <v>32.5</v>
      </c>
      <c r="AJ53" s="177">
        <f t="shared" si="195"/>
        <v>1750</v>
      </c>
      <c r="AK53" s="177">
        <f t="shared" si="195"/>
        <v>72</v>
      </c>
      <c r="AL53" s="177">
        <f t="shared" si="195"/>
        <v>120</v>
      </c>
      <c r="AM53" s="177">
        <f t="shared" si="195"/>
        <v>-48</v>
      </c>
      <c r="AN53" s="177">
        <f t="shared" si="195"/>
        <v>0</v>
      </c>
      <c r="AO53" s="370">
        <f t="shared" si="195"/>
        <v>0</v>
      </c>
      <c r="AP53" s="23"/>
      <c r="AQ53" s="177">
        <f t="shared" ref="AQ53:AW53" si="196">SUM(AQ46:AQ52)</f>
        <v>0</v>
      </c>
      <c r="AR53" s="177">
        <f t="shared" si="196"/>
        <v>0</v>
      </c>
      <c r="AS53" s="177">
        <f t="shared" si="196"/>
        <v>0</v>
      </c>
      <c r="AT53" s="177">
        <f t="shared" si="196"/>
        <v>0</v>
      </c>
      <c r="AU53" s="177">
        <f t="shared" si="196"/>
        <v>0</v>
      </c>
      <c r="AV53" s="177">
        <f t="shared" si="196"/>
        <v>0</v>
      </c>
      <c r="AW53" s="370">
        <f t="shared" si="196"/>
        <v>0</v>
      </c>
      <c r="AX53" s="23"/>
      <c r="AY53" s="177">
        <f t="shared" ref="AY53:BE53" si="197">SUM(AY46:AY52)</f>
        <v>0</v>
      </c>
      <c r="AZ53" s="177">
        <f t="shared" si="197"/>
        <v>0</v>
      </c>
      <c r="BA53" s="177">
        <f t="shared" si="197"/>
        <v>0</v>
      </c>
      <c r="BB53" s="177">
        <f t="shared" si="197"/>
        <v>0</v>
      </c>
      <c r="BC53" s="177">
        <f t="shared" si="197"/>
        <v>0</v>
      </c>
      <c r="BD53" s="177">
        <f t="shared" si="197"/>
        <v>0</v>
      </c>
      <c r="BE53" s="370">
        <f t="shared" si="197"/>
        <v>0</v>
      </c>
      <c r="BF53" s="23"/>
      <c r="BG53" s="371"/>
      <c r="BH53" s="372">
        <f t="shared" si="180"/>
        <v>-120</v>
      </c>
      <c r="BI53" s="373">
        <f t="shared" si="181"/>
        <v>192.75</v>
      </c>
      <c r="BJ53" s="373">
        <f t="shared" ref="BJ53:BK53" si="198">+AB53+AJ53+AR53+D53+L53+T53</f>
        <v>10253</v>
      </c>
      <c r="BK53" s="373">
        <f t="shared" si="198"/>
        <v>400</v>
      </c>
      <c r="BL53" s="374">
        <f t="shared" si="183"/>
        <v>25.6325</v>
      </c>
      <c r="BM53" s="375">
        <f t="shared" si="184"/>
        <v>53.193255512321663</v>
      </c>
      <c r="BN53" s="376">
        <f t="shared" si="185"/>
        <v>2.0752269779507135</v>
      </c>
      <c r="BO53" s="377" t="e">
        <f t="shared" si="186"/>
        <v>#REF!</v>
      </c>
    </row>
    <row r="54" spans="1:67" ht="16">
      <c r="A54" s="124">
        <v>42413</v>
      </c>
      <c r="B54" s="23"/>
      <c r="C54" s="125">
        <v>0</v>
      </c>
      <c r="D54" s="125">
        <v>0</v>
      </c>
      <c r="E54" s="125">
        <v>0</v>
      </c>
      <c r="F54" s="125">
        <v>0</v>
      </c>
      <c r="G54" s="136">
        <f t="shared" ref="G54:G60" si="199">+E54-F54</f>
        <v>0</v>
      </c>
      <c r="H54" s="125">
        <v>0</v>
      </c>
      <c r="I54" s="126"/>
      <c r="J54" s="23"/>
      <c r="K54" s="135">
        <v>0</v>
      </c>
      <c r="L54" s="125">
        <v>0</v>
      </c>
      <c r="M54" s="125">
        <v>0</v>
      </c>
      <c r="N54" s="125">
        <v>0</v>
      </c>
      <c r="O54" s="136">
        <f t="shared" ref="O54:O60" si="200">+M54-N54</f>
        <v>0</v>
      </c>
      <c r="P54" s="125">
        <v>0</v>
      </c>
      <c r="Q54" s="126"/>
      <c r="R54" s="23"/>
      <c r="S54" s="125">
        <v>0</v>
      </c>
      <c r="T54" s="125">
        <v>0</v>
      </c>
      <c r="U54" s="125">
        <v>0</v>
      </c>
      <c r="V54" s="125">
        <v>0</v>
      </c>
      <c r="W54" s="136">
        <f t="shared" ref="W54:W60" si="201">+U54-V54</f>
        <v>0</v>
      </c>
      <c r="X54" s="125">
        <v>0</v>
      </c>
      <c r="Y54" s="126"/>
      <c r="Z54" s="23"/>
      <c r="AA54" s="125">
        <v>0</v>
      </c>
      <c r="AB54" s="125">
        <v>0</v>
      </c>
      <c r="AC54" s="125">
        <v>0</v>
      </c>
      <c r="AD54" s="125">
        <v>0</v>
      </c>
      <c r="AE54" s="136">
        <f t="shared" ref="AE54:AE60" si="202">+AC54-AD54</f>
        <v>0</v>
      </c>
      <c r="AF54" s="125">
        <v>0</v>
      </c>
      <c r="AG54" s="126"/>
      <c r="AH54" s="23"/>
      <c r="AI54" s="125">
        <v>0</v>
      </c>
      <c r="AJ54" s="125">
        <v>0</v>
      </c>
      <c r="AK54" s="125">
        <v>0</v>
      </c>
      <c r="AL54" s="125">
        <v>0</v>
      </c>
      <c r="AM54" s="136">
        <f t="shared" ref="AM54:AM60" si="203">+AK54-AL54</f>
        <v>0</v>
      </c>
      <c r="AN54" s="125">
        <v>0</v>
      </c>
      <c r="AO54" s="126"/>
      <c r="AP54" s="23"/>
      <c r="AQ54" s="125">
        <v>0</v>
      </c>
      <c r="AR54" s="125">
        <v>0</v>
      </c>
      <c r="AS54" s="125">
        <v>0</v>
      </c>
      <c r="AT54" s="125">
        <v>0</v>
      </c>
      <c r="AU54" s="136">
        <f t="shared" ref="AU54:AU55" si="204">+AS54-AT54</f>
        <v>0</v>
      </c>
      <c r="AV54" s="125">
        <v>0</v>
      </c>
      <c r="AW54" s="126"/>
      <c r="AX54" s="23"/>
      <c r="AY54" s="125">
        <v>0</v>
      </c>
      <c r="AZ54" s="125">
        <v>0</v>
      </c>
      <c r="BA54" s="125">
        <v>0</v>
      </c>
      <c r="BB54" s="125">
        <v>0</v>
      </c>
      <c r="BC54" s="136">
        <f t="shared" ref="BC54:BC60" si="205">+BA54-BB54</f>
        <v>0</v>
      </c>
      <c r="BD54" s="125">
        <v>0</v>
      </c>
      <c r="BE54" s="126"/>
      <c r="BF54" s="23"/>
      <c r="BG54" s="348"/>
      <c r="BH54" s="127"/>
      <c r="BI54" s="127"/>
      <c r="BJ54" s="127"/>
      <c r="BK54" s="127"/>
      <c r="BL54" s="127"/>
      <c r="BM54" s="127"/>
      <c r="BN54" s="127"/>
      <c r="BO54" s="127"/>
    </row>
    <row r="55" spans="1:67" ht="16">
      <c r="A55" s="124">
        <v>42414</v>
      </c>
      <c r="B55" s="23"/>
      <c r="C55" s="125">
        <v>0</v>
      </c>
      <c r="D55" s="125">
        <v>0</v>
      </c>
      <c r="E55" s="125">
        <v>0</v>
      </c>
      <c r="F55" s="125">
        <v>0</v>
      </c>
      <c r="G55" s="136">
        <f t="shared" si="199"/>
        <v>0</v>
      </c>
      <c r="H55" s="125">
        <v>0</v>
      </c>
      <c r="I55" s="126"/>
      <c r="J55" s="23"/>
      <c r="K55" s="135">
        <v>0</v>
      </c>
      <c r="L55" s="125">
        <v>0</v>
      </c>
      <c r="M55" s="125">
        <v>0</v>
      </c>
      <c r="N55" s="125">
        <v>0</v>
      </c>
      <c r="O55" s="136">
        <f t="shared" si="200"/>
        <v>0</v>
      </c>
      <c r="P55" s="125">
        <v>0</v>
      </c>
      <c r="Q55" s="126"/>
      <c r="R55" s="23"/>
      <c r="S55" s="125">
        <v>0</v>
      </c>
      <c r="T55" s="125">
        <v>0</v>
      </c>
      <c r="U55" s="125">
        <v>0</v>
      </c>
      <c r="V55" s="125">
        <v>0</v>
      </c>
      <c r="W55" s="136">
        <f t="shared" si="201"/>
        <v>0</v>
      </c>
      <c r="X55" s="125">
        <v>0</v>
      </c>
      <c r="Y55" s="126"/>
      <c r="Z55" s="23"/>
      <c r="AA55" s="125">
        <v>0</v>
      </c>
      <c r="AB55" s="125">
        <v>0</v>
      </c>
      <c r="AC55" s="125">
        <v>0</v>
      </c>
      <c r="AD55" s="125">
        <v>0</v>
      </c>
      <c r="AE55" s="136">
        <f t="shared" si="202"/>
        <v>0</v>
      </c>
      <c r="AF55" s="125">
        <v>0</v>
      </c>
      <c r="AG55" s="126"/>
      <c r="AH55" s="23"/>
      <c r="AI55" s="125">
        <v>0</v>
      </c>
      <c r="AJ55" s="125">
        <v>0</v>
      </c>
      <c r="AK55" s="125">
        <v>0</v>
      </c>
      <c r="AL55" s="125">
        <v>0</v>
      </c>
      <c r="AM55" s="136">
        <f t="shared" si="203"/>
        <v>0</v>
      </c>
      <c r="AN55" s="125">
        <v>0</v>
      </c>
      <c r="AO55" s="126"/>
      <c r="AP55" s="23"/>
      <c r="AQ55" s="125">
        <v>0</v>
      </c>
      <c r="AR55" s="125">
        <v>0</v>
      </c>
      <c r="AS55" s="125">
        <v>0</v>
      </c>
      <c r="AT55" s="125">
        <v>0</v>
      </c>
      <c r="AU55" s="136">
        <f t="shared" si="204"/>
        <v>0</v>
      </c>
      <c r="AV55" s="125">
        <v>0</v>
      </c>
      <c r="AW55" s="126"/>
      <c r="AX55" s="23"/>
      <c r="AY55" s="125">
        <v>0</v>
      </c>
      <c r="AZ55" s="125">
        <v>0</v>
      </c>
      <c r="BA55" s="125">
        <v>0</v>
      </c>
      <c r="BB55" s="125">
        <v>0</v>
      </c>
      <c r="BC55" s="136">
        <f t="shared" si="205"/>
        <v>0</v>
      </c>
      <c r="BD55" s="125">
        <v>0</v>
      </c>
      <c r="BE55" s="126"/>
      <c r="BF55" s="23"/>
      <c r="BG55" s="348"/>
      <c r="BH55" s="127"/>
      <c r="BI55" s="127"/>
      <c r="BJ55" s="127"/>
      <c r="BK55" s="127"/>
      <c r="BL55" s="127"/>
      <c r="BM55" s="127"/>
      <c r="BN55" s="127"/>
      <c r="BO55" s="127"/>
    </row>
    <row r="56" spans="1:67" ht="16">
      <c r="A56" s="41">
        <v>42415</v>
      </c>
      <c r="B56" s="23"/>
      <c r="C56" s="54">
        <v>8</v>
      </c>
      <c r="D56" s="54">
        <v>300</v>
      </c>
      <c r="E56" s="54">
        <v>8</v>
      </c>
      <c r="F56" s="54">
        <v>20</v>
      </c>
      <c r="G56" s="130">
        <f t="shared" si="199"/>
        <v>-12</v>
      </c>
      <c r="H56" s="28"/>
      <c r="I56" s="153"/>
      <c r="J56" s="23"/>
      <c r="K56" s="54">
        <v>8</v>
      </c>
      <c r="L56" s="54">
        <v>300</v>
      </c>
      <c r="M56" s="54">
        <v>22</v>
      </c>
      <c r="N56" s="42">
        <v>22</v>
      </c>
      <c r="O56" s="130">
        <f t="shared" si="200"/>
        <v>0</v>
      </c>
      <c r="P56" s="28"/>
      <c r="Q56" s="153"/>
      <c r="R56" s="23"/>
      <c r="S56" s="54">
        <v>8</v>
      </c>
      <c r="T56" s="54">
        <v>367</v>
      </c>
      <c r="U56" s="54">
        <v>13</v>
      </c>
      <c r="V56" s="54">
        <v>20</v>
      </c>
      <c r="W56" s="130">
        <f t="shared" si="201"/>
        <v>-7</v>
      </c>
      <c r="X56" s="28"/>
      <c r="Y56" s="153"/>
      <c r="Z56" s="23"/>
      <c r="AA56" s="54">
        <v>8.5</v>
      </c>
      <c r="AB56" s="54">
        <v>602</v>
      </c>
      <c r="AC56" s="54">
        <v>22</v>
      </c>
      <c r="AD56" s="42">
        <v>22</v>
      </c>
      <c r="AE56" s="130">
        <f t="shared" si="202"/>
        <v>0</v>
      </c>
      <c r="AF56" s="28"/>
      <c r="AG56" s="153"/>
      <c r="AH56" s="23"/>
      <c r="AI56" s="54">
        <v>8.5</v>
      </c>
      <c r="AJ56" s="54">
        <v>456</v>
      </c>
      <c r="AK56" s="54">
        <v>18</v>
      </c>
      <c r="AL56" s="54">
        <v>24</v>
      </c>
      <c r="AM56" s="130">
        <f t="shared" si="203"/>
        <v>-6</v>
      </c>
      <c r="AN56" s="28"/>
      <c r="AO56" s="153"/>
      <c r="AP56" s="23"/>
      <c r="AQ56" s="54"/>
      <c r="AR56" s="54"/>
      <c r="AS56" s="54"/>
      <c r="AT56" s="54"/>
      <c r="AU56" s="130"/>
      <c r="AV56" s="28"/>
      <c r="AW56" s="153"/>
      <c r="AX56" s="23"/>
      <c r="AY56" s="28"/>
      <c r="AZ56" s="28"/>
      <c r="BA56" s="28"/>
      <c r="BB56" s="28"/>
      <c r="BC56" s="130">
        <f t="shared" si="205"/>
        <v>0</v>
      </c>
      <c r="BD56" s="28"/>
      <c r="BE56" s="153"/>
      <c r="BF56" s="23"/>
      <c r="BG56" s="343"/>
      <c r="BH56" s="350">
        <f t="shared" ref="BH56:BH61" si="206">+G56+O56+AE56+AM56+AU56</f>
        <v>-18</v>
      </c>
      <c r="BI56" s="351">
        <f t="shared" ref="BI56:BI61" si="207">+AA56+AI56+AQ56+C56+K56+S56</f>
        <v>41</v>
      </c>
      <c r="BJ56" s="352">
        <f t="shared" ref="BJ56:BK56" si="208">+D56+L56+T56+AB56+AJ56+AR56</f>
        <v>2025</v>
      </c>
      <c r="BK56" s="352">
        <f t="shared" si="208"/>
        <v>83</v>
      </c>
      <c r="BL56" s="353">
        <f t="shared" ref="BL56:BL61" si="209">BJ56/BK56</f>
        <v>24.397590361445783</v>
      </c>
      <c r="BM56" s="354">
        <f t="shared" ref="BM56:BM61" si="210">BJ56/BI56</f>
        <v>49.390243902439025</v>
      </c>
      <c r="BN56" s="355">
        <f t="shared" ref="BN56:BN61" si="211">BK56/BI56</f>
        <v>2.024390243902439</v>
      </c>
      <c r="BO56" s="356" t="e">
        <f t="shared" ref="BO56:BO61" si="212">#REF!/BK56</f>
        <v>#REF!</v>
      </c>
    </row>
    <row r="57" spans="1:67" ht="16">
      <c r="A57" s="41">
        <v>42416</v>
      </c>
      <c r="B57" s="23"/>
      <c r="C57" s="54">
        <v>8</v>
      </c>
      <c r="D57" s="54">
        <v>350</v>
      </c>
      <c r="E57" s="54">
        <v>17</v>
      </c>
      <c r="F57" s="54">
        <v>20</v>
      </c>
      <c r="G57" s="130">
        <f t="shared" si="199"/>
        <v>-3</v>
      </c>
      <c r="H57" s="28"/>
      <c r="I57" s="153"/>
      <c r="J57" s="23"/>
      <c r="K57" s="54">
        <v>8</v>
      </c>
      <c r="L57" s="54">
        <v>330</v>
      </c>
      <c r="M57" s="54">
        <v>21</v>
      </c>
      <c r="N57" s="42">
        <v>22</v>
      </c>
      <c r="O57" s="130">
        <f t="shared" si="200"/>
        <v>-1</v>
      </c>
      <c r="P57" s="28"/>
      <c r="Q57" s="153"/>
      <c r="R57" s="23"/>
      <c r="S57" s="54">
        <v>8</v>
      </c>
      <c r="T57" s="54">
        <v>446</v>
      </c>
      <c r="U57" s="54">
        <v>18</v>
      </c>
      <c r="V57" s="54">
        <v>20</v>
      </c>
      <c r="W57" s="130">
        <f t="shared" si="201"/>
        <v>-2</v>
      </c>
      <c r="X57" s="28"/>
      <c r="Y57" s="153"/>
      <c r="Z57" s="23"/>
      <c r="AA57" s="54">
        <v>8</v>
      </c>
      <c r="AB57" s="54">
        <v>502</v>
      </c>
      <c r="AC57" s="54">
        <v>24</v>
      </c>
      <c r="AD57" s="42">
        <v>22</v>
      </c>
      <c r="AE57" s="130">
        <f t="shared" si="202"/>
        <v>2</v>
      </c>
      <c r="AF57" s="28"/>
      <c r="AG57" s="153"/>
      <c r="AH57" s="23"/>
      <c r="AI57" s="54">
        <v>8</v>
      </c>
      <c r="AJ57" s="54">
        <v>490</v>
      </c>
      <c r="AK57" s="54">
        <v>19</v>
      </c>
      <c r="AL57" s="54">
        <v>24</v>
      </c>
      <c r="AM57" s="130">
        <f t="shared" si="203"/>
        <v>-5</v>
      </c>
      <c r="AN57" s="28"/>
      <c r="AO57" s="153"/>
      <c r="AP57" s="23"/>
      <c r="AQ57" s="54"/>
      <c r="AR57" s="54"/>
      <c r="AS57" s="54"/>
      <c r="AT57" s="54"/>
      <c r="AU57" s="130"/>
      <c r="AV57" s="28"/>
      <c r="AW57" s="153"/>
      <c r="AX57" s="23"/>
      <c r="AY57" s="28"/>
      <c r="AZ57" s="28"/>
      <c r="BA57" s="28"/>
      <c r="BB57" s="28"/>
      <c r="BC57" s="130">
        <f t="shared" si="205"/>
        <v>0</v>
      </c>
      <c r="BD57" s="28"/>
      <c r="BE57" s="153"/>
      <c r="BF57" s="23"/>
      <c r="BG57" s="343"/>
      <c r="BH57" s="350">
        <f t="shared" si="206"/>
        <v>-7</v>
      </c>
      <c r="BI57" s="351">
        <f t="shared" si="207"/>
        <v>40</v>
      </c>
      <c r="BJ57" s="352">
        <f t="shared" ref="BJ57:BK57" si="213">+D57+L57+T57+AB57+AJ57+AR57</f>
        <v>2118</v>
      </c>
      <c r="BK57" s="352">
        <f t="shared" si="213"/>
        <v>99</v>
      </c>
      <c r="BL57" s="353">
        <f t="shared" si="209"/>
        <v>21.393939393939394</v>
      </c>
      <c r="BM57" s="354">
        <f t="shared" si="210"/>
        <v>52.95</v>
      </c>
      <c r="BN57" s="355">
        <f t="shared" si="211"/>
        <v>2.4750000000000001</v>
      </c>
      <c r="BO57" s="356" t="e">
        <f t="shared" si="212"/>
        <v>#REF!</v>
      </c>
    </row>
    <row r="58" spans="1:67" ht="16">
      <c r="A58" s="41">
        <v>42417</v>
      </c>
      <c r="B58" s="23"/>
      <c r="C58" s="28"/>
      <c r="D58" s="28"/>
      <c r="E58" s="28"/>
      <c r="F58" s="54"/>
      <c r="G58" s="130">
        <f t="shared" si="199"/>
        <v>0</v>
      </c>
      <c r="H58" s="28"/>
      <c r="I58" s="153"/>
      <c r="J58" s="23"/>
      <c r="K58" s="54">
        <v>8</v>
      </c>
      <c r="L58" s="54">
        <v>300</v>
      </c>
      <c r="M58" s="54">
        <v>26</v>
      </c>
      <c r="N58" s="42">
        <v>22</v>
      </c>
      <c r="O58" s="130">
        <f t="shared" si="200"/>
        <v>4</v>
      </c>
      <c r="P58" s="28"/>
      <c r="Q58" s="153"/>
      <c r="R58" s="23"/>
      <c r="S58" s="54">
        <v>8.5</v>
      </c>
      <c r="T58" s="54">
        <v>523</v>
      </c>
      <c r="U58" s="54">
        <v>16</v>
      </c>
      <c r="V58" s="54">
        <v>20</v>
      </c>
      <c r="W58" s="130">
        <f t="shared" si="201"/>
        <v>-4</v>
      </c>
      <c r="X58" s="28"/>
      <c r="Y58" s="153"/>
      <c r="Z58" s="23"/>
      <c r="AA58" s="54">
        <v>8</v>
      </c>
      <c r="AB58" s="54">
        <v>474</v>
      </c>
      <c r="AC58" s="54">
        <v>20</v>
      </c>
      <c r="AD58" s="42">
        <v>22</v>
      </c>
      <c r="AE58" s="130">
        <f t="shared" si="202"/>
        <v>-2</v>
      </c>
      <c r="AF58" s="28"/>
      <c r="AG58" s="153"/>
      <c r="AH58" s="23"/>
      <c r="AI58" s="54">
        <v>4</v>
      </c>
      <c r="AJ58" s="54">
        <v>204</v>
      </c>
      <c r="AK58" s="54">
        <v>12</v>
      </c>
      <c r="AL58" s="54">
        <v>24</v>
      </c>
      <c r="AM58" s="130">
        <f t="shared" si="203"/>
        <v>-12</v>
      </c>
      <c r="AN58" s="28"/>
      <c r="AO58" s="153"/>
      <c r="AP58" s="23"/>
      <c r="AQ58" s="54"/>
      <c r="AR58" s="54"/>
      <c r="AS58" s="54"/>
      <c r="AT58" s="54"/>
      <c r="AU58" s="130"/>
      <c r="AV58" s="28"/>
      <c r="AW58" s="153"/>
      <c r="AX58" s="23"/>
      <c r="AY58" s="28"/>
      <c r="AZ58" s="28"/>
      <c r="BA58" s="28"/>
      <c r="BB58" s="28"/>
      <c r="BC58" s="130">
        <f t="shared" si="205"/>
        <v>0</v>
      </c>
      <c r="BD58" s="28"/>
      <c r="BE58" s="153"/>
      <c r="BF58" s="23"/>
      <c r="BG58" s="343"/>
      <c r="BH58" s="350">
        <f t="shared" si="206"/>
        <v>-10</v>
      </c>
      <c r="BI58" s="351">
        <f t="shared" si="207"/>
        <v>28.5</v>
      </c>
      <c r="BJ58" s="352">
        <f t="shared" ref="BJ58:BK58" si="214">+D58+L58+T58+AB58+AJ58+AR58</f>
        <v>1501</v>
      </c>
      <c r="BK58" s="352">
        <f t="shared" si="214"/>
        <v>74</v>
      </c>
      <c r="BL58" s="353">
        <f t="shared" si="209"/>
        <v>20.283783783783782</v>
      </c>
      <c r="BM58" s="354">
        <f t="shared" si="210"/>
        <v>52.666666666666664</v>
      </c>
      <c r="BN58" s="355">
        <f t="shared" si="211"/>
        <v>2.5964912280701755</v>
      </c>
      <c r="BO58" s="356" t="e">
        <f t="shared" si="212"/>
        <v>#REF!</v>
      </c>
    </row>
    <row r="59" spans="1:67" ht="16">
      <c r="A59" s="41">
        <v>42418</v>
      </c>
      <c r="B59" s="23"/>
      <c r="C59" s="54">
        <v>8</v>
      </c>
      <c r="D59" s="54">
        <v>351</v>
      </c>
      <c r="E59" s="54">
        <v>8</v>
      </c>
      <c r="F59" s="54">
        <v>20</v>
      </c>
      <c r="G59" s="130">
        <f t="shared" si="199"/>
        <v>-12</v>
      </c>
      <c r="H59" s="28"/>
      <c r="I59" s="153"/>
      <c r="J59" s="23"/>
      <c r="K59" s="54">
        <v>8</v>
      </c>
      <c r="L59" s="54">
        <v>300</v>
      </c>
      <c r="M59" s="54">
        <v>21</v>
      </c>
      <c r="N59" s="42">
        <v>22</v>
      </c>
      <c r="O59" s="130">
        <f t="shared" si="200"/>
        <v>-1</v>
      </c>
      <c r="P59" s="28"/>
      <c r="Q59" s="153"/>
      <c r="R59" s="23"/>
      <c r="S59" s="54">
        <v>8</v>
      </c>
      <c r="T59" s="54">
        <v>513</v>
      </c>
      <c r="U59" s="54">
        <v>13</v>
      </c>
      <c r="V59" s="54">
        <v>20</v>
      </c>
      <c r="W59" s="130">
        <f t="shared" si="201"/>
        <v>-7</v>
      </c>
      <c r="X59" s="28"/>
      <c r="Y59" s="153"/>
      <c r="Z59" s="23"/>
      <c r="AA59" s="54">
        <v>6</v>
      </c>
      <c r="AB59" s="54">
        <v>459</v>
      </c>
      <c r="AC59" s="54">
        <v>7</v>
      </c>
      <c r="AD59" s="42">
        <v>22</v>
      </c>
      <c r="AE59" s="130">
        <f t="shared" si="202"/>
        <v>-15</v>
      </c>
      <c r="AF59" s="28"/>
      <c r="AG59" s="153"/>
      <c r="AH59" s="23"/>
      <c r="AI59" s="28"/>
      <c r="AJ59" s="28"/>
      <c r="AK59" s="28"/>
      <c r="AL59" s="54">
        <v>24</v>
      </c>
      <c r="AM59" s="130">
        <f t="shared" si="203"/>
        <v>-24</v>
      </c>
      <c r="AN59" s="28"/>
      <c r="AO59" s="153"/>
      <c r="AP59" s="23"/>
      <c r="AQ59" s="54"/>
      <c r="AR59" s="54"/>
      <c r="AS59" s="54"/>
      <c r="AT59" s="54"/>
      <c r="AU59" s="130"/>
      <c r="AV59" s="28"/>
      <c r="AW59" s="153"/>
      <c r="AX59" s="23"/>
      <c r="AY59" s="28"/>
      <c r="AZ59" s="28"/>
      <c r="BA59" s="28"/>
      <c r="BB59" s="28"/>
      <c r="BC59" s="130">
        <f t="shared" si="205"/>
        <v>0</v>
      </c>
      <c r="BD59" s="28"/>
      <c r="BE59" s="153"/>
      <c r="BF59" s="23"/>
      <c r="BG59" s="343"/>
      <c r="BH59" s="350">
        <f t="shared" si="206"/>
        <v>-52</v>
      </c>
      <c r="BI59" s="351">
        <f t="shared" si="207"/>
        <v>30</v>
      </c>
      <c r="BJ59" s="352">
        <f t="shared" ref="BJ59:BK59" si="215">+D59+L59+T59+AB59+AJ59+AR59</f>
        <v>1623</v>
      </c>
      <c r="BK59" s="352">
        <f t="shared" si="215"/>
        <v>49</v>
      </c>
      <c r="BL59" s="353">
        <f t="shared" si="209"/>
        <v>33.122448979591837</v>
      </c>
      <c r="BM59" s="354">
        <f t="shared" si="210"/>
        <v>54.1</v>
      </c>
      <c r="BN59" s="355">
        <f t="shared" si="211"/>
        <v>1.6333333333333333</v>
      </c>
      <c r="BO59" s="356" t="e">
        <f t="shared" si="212"/>
        <v>#REF!</v>
      </c>
    </row>
    <row r="60" spans="1:67" ht="16">
      <c r="A60" s="41">
        <v>42419</v>
      </c>
      <c r="B60" s="23"/>
      <c r="C60" s="54">
        <v>8</v>
      </c>
      <c r="D60" s="54">
        <v>345</v>
      </c>
      <c r="E60" s="54">
        <v>18</v>
      </c>
      <c r="F60" s="54">
        <v>20</v>
      </c>
      <c r="G60" s="130">
        <f t="shared" si="199"/>
        <v>-2</v>
      </c>
      <c r="H60" s="28"/>
      <c r="I60" s="153"/>
      <c r="J60" s="23"/>
      <c r="K60" s="54">
        <v>8</v>
      </c>
      <c r="L60" s="54">
        <v>400</v>
      </c>
      <c r="M60" s="54">
        <v>18</v>
      </c>
      <c r="N60" s="42">
        <v>22</v>
      </c>
      <c r="O60" s="130">
        <f t="shared" si="200"/>
        <v>-4</v>
      </c>
      <c r="P60" s="28"/>
      <c r="Q60" s="153"/>
      <c r="R60" s="23"/>
      <c r="S60" s="54">
        <v>5.75</v>
      </c>
      <c r="T60" s="54">
        <v>325</v>
      </c>
      <c r="U60" s="54">
        <v>18</v>
      </c>
      <c r="V60" s="54">
        <v>20</v>
      </c>
      <c r="W60" s="130">
        <f t="shared" si="201"/>
        <v>-2</v>
      </c>
      <c r="X60" s="28"/>
      <c r="Y60" s="153"/>
      <c r="Z60" s="23"/>
      <c r="AA60" s="54">
        <v>8</v>
      </c>
      <c r="AB60" s="54">
        <v>514</v>
      </c>
      <c r="AC60" s="54">
        <v>12</v>
      </c>
      <c r="AD60" s="42">
        <v>22</v>
      </c>
      <c r="AE60" s="130">
        <f t="shared" si="202"/>
        <v>-10</v>
      </c>
      <c r="AF60" s="28"/>
      <c r="AG60" s="153"/>
      <c r="AH60" s="23"/>
      <c r="AI60" s="28"/>
      <c r="AJ60" s="28"/>
      <c r="AK60" s="28"/>
      <c r="AL60" s="54">
        <v>24</v>
      </c>
      <c r="AM60" s="130">
        <f t="shared" si="203"/>
        <v>-24</v>
      </c>
      <c r="AN60" s="28"/>
      <c r="AO60" s="153"/>
      <c r="AP60" s="23"/>
      <c r="AQ60" s="28"/>
      <c r="AR60" s="28"/>
      <c r="AS60" s="28"/>
      <c r="AT60" s="54"/>
      <c r="AU60" s="130"/>
      <c r="AV60" s="28"/>
      <c r="AW60" s="153"/>
      <c r="AX60" s="23"/>
      <c r="AY60" s="28"/>
      <c r="AZ60" s="28"/>
      <c r="BA60" s="28"/>
      <c r="BB60" s="28"/>
      <c r="BC60" s="130">
        <f t="shared" si="205"/>
        <v>0</v>
      </c>
      <c r="BD60" s="28"/>
      <c r="BE60" s="153"/>
      <c r="BF60" s="23"/>
      <c r="BG60" s="343"/>
      <c r="BH60" s="350">
        <f t="shared" si="206"/>
        <v>-40</v>
      </c>
      <c r="BI60" s="351">
        <f t="shared" si="207"/>
        <v>29.75</v>
      </c>
      <c r="BJ60" s="352">
        <f t="shared" ref="BJ60:BK60" si="216">+D60+L60+T60+AB60+AJ60+AR60</f>
        <v>1584</v>
      </c>
      <c r="BK60" s="352">
        <f t="shared" si="216"/>
        <v>66</v>
      </c>
      <c r="BL60" s="363">
        <f t="shared" si="209"/>
        <v>24</v>
      </c>
      <c r="BM60" s="364">
        <f t="shared" si="210"/>
        <v>53.243697478991599</v>
      </c>
      <c r="BN60" s="365">
        <f t="shared" si="211"/>
        <v>2.2184873949579833</v>
      </c>
      <c r="BO60" s="366" t="e">
        <f t="shared" si="212"/>
        <v>#REF!</v>
      </c>
    </row>
    <row r="61" spans="1:67" ht="16">
      <c r="A61" s="367" t="s">
        <v>42</v>
      </c>
      <c r="B61" s="368"/>
      <c r="C61" s="177">
        <f t="shared" ref="C61:I61" si="217">SUM(C54:C60)</f>
        <v>32</v>
      </c>
      <c r="D61" s="177">
        <f t="shared" si="217"/>
        <v>1346</v>
      </c>
      <c r="E61" s="177">
        <f t="shared" si="217"/>
        <v>51</v>
      </c>
      <c r="F61" s="177">
        <f t="shared" si="217"/>
        <v>80</v>
      </c>
      <c r="G61" s="177">
        <f t="shared" si="217"/>
        <v>-29</v>
      </c>
      <c r="H61" s="177">
        <f t="shared" si="217"/>
        <v>0</v>
      </c>
      <c r="I61" s="370">
        <f t="shared" si="217"/>
        <v>0</v>
      </c>
      <c r="J61" s="23"/>
      <c r="K61" s="177">
        <f t="shared" ref="K61:Q61" si="218">SUM(K54:K60)</f>
        <v>40</v>
      </c>
      <c r="L61" s="177">
        <f t="shared" si="218"/>
        <v>1630</v>
      </c>
      <c r="M61" s="177">
        <f t="shared" si="218"/>
        <v>108</v>
      </c>
      <c r="N61" s="177">
        <f t="shared" si="218"/>
        <v>110</v>
      </c>
      <c r="O61" s="177">
        <f t="shared" si="218"/>
        <v>-2</v>
      </c>
      <c r="P61" s="177">
        <f t="shared" si="218"/>
        <v>0</v>
      </c>
      <c r="Q61" s="370">
        <f t="shared" si="218"/>
        <v>0</v>
      </c>
      <c r="R61" s="23"/>
      <c r="S61" s="177">
        <f t="shared" ref="S61:Y61" si="219">SUM(S54:S60)</f>
        <v>38.25</v>
      </c>
      <c r="T61" s="177">
        <f t="shared" si="219"/>
        <v>2174</v>
      </c>
      <c r="U61" s="177">
        <f t="shared" si="219"/>
        <v>78</v>
      </c>
      <c r="V61" s="177">
        <f t="shared" si="219"/>
        <v>100</v>
      </c>
      <c r="W61" s="177">
        <f t="shared" si="219"/>
        <v>-22</v>
      </c>
      <c r="X61" s="177">
        <f t="shared" si="219"/>
        <v>0</v>
      </c>
      <c r="Y61" s="370">
        <f t="shared" si="219"/>
        <v>0</v>
      </c>
      <c r="Z61" s="23"/>
      <c r="AA61" s="177">
        <f t="shared" ref="AA61:AG61" si="220">SUM(AA54:AA60)</f>
        <v>38.5</v>
      </c>
      <c r="AB61" s="177">
        <f t="shared" si="220"/>
        <v>2551</v>
      </c>
      <c r="AC61" s="177">
        <f t="shared" si="220"/>
        <v>85</v>
      </c>
      <c r="AD61" s="177">
        <f t="shared" si="220"/>
        <v>110</v>
      </c>
      <c r="AE61" s="177">
        <f t="shared" si="220"/>
        <v>-25</v>
      </c>
      <c r="AF61" s="177">
        <f t="shared" si="220"/>
        <v>0</v>
      </c>
      <c r="AG61" s="370">
        <f t="shared" si="220"/>
        <v>0</v>
      </c>
      <c r="AH61" s="23"/>
      <c r="AI61" s="177">
        <f t="shared" ref="AI61:AO61" si="221">SUM(AI54:AI60)</f>
        <v>20.5</v>
      </c>
      <c r="AJ61" s="177">
        <f t="shared" si="221"/>
        <v>1150</v>
      </c>
      <c r="AK61" s="177">
        <f t="shared" si="221"/>
        <v>49</v>
      </c>
      <c r="AL61" s="177">
        <f t="shared" si="221"/>
        <v>120</v>
      </c>
      <c r="AM61" s="177">
        <f t="shared" si="221"/>
        <v>-71</v>
      </c>
      <c r="AN61" s="177">
        <f t="shared" si="221"/>
        <v>0</v>
      </c>
      <c r="AO61" s="370">
        <f t="shared" si="221"/>
        <v>0</v>
      </c>
      <c r="AP61" s="23"/>
      <c r="AQ61" s="177">
        <f t="shared" ref="AQ61:AW61" si="222">SUM(AQ54:AQ60)</f>
        <v>0</v>
      </c>
      <c r="AR61" s="177">
        <f t="shared" si="222"/>
        <v>0</v>
      </c>
      <c r="AS61" s="177">
        <f t="shared" si="222"/>
        <v>0</v>
      </c>
      <c r="AT61" s="177">
        <f t="shared" si="222"/>
        <v>0</v>
      </c>
      <c r="AU61" s="177">
        <f t="shared" si="222"/>
        <v>0</v>
      </c>
      <c r="AV61" s="177">
        <f t="shared" si="222"/>
        <v>0</v>
      </c>
      <c r="AW61" s="370">
        <f t="shared" si="222"/>
        <v>0</v>
      </c>
      <c r="AX61" s="23"/>
      <c r="AY61" s="177">
        <f t="shared" ref="AY61:BE61" si="223">SUM(AY54:AY60)</f>
        <v>0</v>
      </c>
      <c r="AZ61" s="177">
        <f t="shared" si="223"/>
        <v>0</v>
      </c>
      <c r="BA61" s="177">
        <f t="shared" si="223"/>
        <v>0</v>
      </c>
      <c r="BB61" s="177">
        <f t="shared" si="223"/>
        <v>0</v>
      </c>
      <c r="BC61" s="177">
        <f t="shared" si="223"/>
        <v>0</v>
      </c>
      <c r="BD61" s="177">
        <f t="shared" si="223"/>
        <v>0</v>
      </c>
      <c r="BE61" s="370">
        <f t="shared" si="223"/>
        <v>0</v>
      </c>
      <c r="BF61" s="23"/>
      <c r="BG61" s="371"/>
      <c r="BH61" s="372">
        <f t="shared" si="206"/>
        <v>-127</v>
      </c>
      <c r="BI61" s="373">
        <f t="shared" si="207"/>
        <v>169.25</v>
      </c>
      <c r="BJ61" s="373">
        <f t="shared" ref="BJ61:BK61" si="224">+AB61+AJ61+AR61+D61+L61+T61</f>
        <v>8851</v>
      </c>
      <c r="BK61" s="373">
        <f t="shared" si="224"/>
        <v>371</v>
      </c>
      <c r="BL61" s="374">
        <f t="shared" si="209"/>
        <v>23.857142857142858</v>
      </c>
      <c r="BM61" s="375">
        <f t="shared" si="210"/>
        <v>52.295420974889218</v>
      </c>
      <c r="BN61" s="376">
        <f t="shared" si="211"/>
        <v>2.1920236336779912</v>
      </c>
      <c r="BO61" s="377" t="e">
        <f t="shared" si="212"/>
        <v>#REF!</v>
      </c>
    </row>
    <row r="62" spans="1:67" ht="16">
      <c r="A62" s="124">
        <v>42420</v>
      </c>
      <c r="B62" s="23"/>
      <c r="C62" s="125">
        <v>0</v>
      </c>
      <c r="D62" s="125">
        <v>0</v>
      </c>
      <c r="E62" s="125">
        <v>0</v>
      </c>
      <c r="F62" s="125">
        <v>0</v>
      </c>
      <c r="G62" s="136">
        <f t="shared" ref="G62:G68" si="225">+E62-F62</f>
        <v>0</v>
      </c>
      <c r="H62" s="125">
        <v>0</v>
      </c>
      <c r="I62" s="126"/>
      <c r="J62" s="23"/>
      <c r="K62" s="125">
        <v>0</v>
      </c>
      <c r="L62" s="125">
        <v>0</v>
      </c>
      <c r="M62" s="125">
        <v>0</v>
      </c>
      <c r="N62" s="125">
        <v>0</v>
      </c>
      <c r="O62" s="136">
        <f t="shared" ref="O62:O68" si="226">+M62-N62</f>
        <v>0</v>
      </c>
      <c r="P62" s="125">
        <v>0</v>
      </c>
      <c r="Q62" s="126"/>
      <c r="R62" s="23"/>
      <c r="S62" s="125">
        <v>0</v>
      </c>
      <c r="T62" s="125">
        <v>0</v>
      </c>
      <c r="U62" s="125">
        <v>0</v>
      </c>
      <c r="V62" s="125">
        <v>0</v>
      </c>
      <c r="W62" s="136">
        <f t="shared" ref="W62:W68" si="227">+U62-V62</f>
        <v>0</v>
      </c>
      <c r="X62" s="125">
        <v>0</v>
      </c>
      <c r="Y62" s="126"/>
      <c r="Z62" s="23"/>
      <c r="AA62" s="125">
        <v>0</v>
      </c>
      <c r="AB62" s="125">
        <v>0</v>
      </c>
      <c r="AC62" s="125">
        <v>0</v>
      </c>
      <c r="AD62" s="125">
        <v>0</v>
      </c>
      <c r="AE62" s="136">
        <f t="shared" ref="AE62:AE68" si="228">+AC62-AD62</f>
        <v>0</v>
      </c>
      <c r="AF62" s="125">
        <v>0</v>
      </c>
      <c r="AG62" s="126"/>
      <c r="AH62" s="23"/>
      <c r="AI62" s="125">
        <v>0</v>
      </c>
      <c r="AJ62" s="125">
        <v>0</v>
      </c>
      <c r="AK62" s="125">
        <v>0</v>
      </c>
      <c r="AL62" s="125">
        <v>0</v>
      </c>
      <c r="AM62" s="136">
        <f t="shared" ref="AM62:AM68" si="229">+AK62-AL62</f>
        <v>0</v>
      </c>
      <c r="AN62" s="125">
        <v>0</v>
      </c>
      <c r="AO62" s="126"/>
      <c r="AP62" s="23"/>
      <c r="AQ62" s="125">
        <v>0</v>
      </c>
      <c r="AR62" s="125">
        <v>0</v>
      </c>
      <c r="AS62" s="125">
        <v>0</v>
      </c>
      <c r="AT62" s="125">
        <v>0</v>
      </c>
      <c r="AU62" s="136">
        <f t="shared" ref="AU62:AU63" si="230">+AS62-AT62</f>
        <v>0</v>
      </c>
      <c r="AV62" s="125">
        <v>0</v>
      </c>
      <c r="AW62" s="126"/>
      <c r="AX62" s="23"/>
      <c r="AY62" s="125">
        <v>0</v>
      </c>
      <c r="AZ62" s="125">
        <v>0</v>
      </c>
      <c r="BA62" s="125">
        <v>0</v>
      </c>
      <c r="BB62" s="125">
        <v>0</v>
      </c>
      <c r="BC62" s="136">
        <f t="shared" ref="BC62:BC68" si="231">+BA62-BB62</f>
        <v>0</v>
      </c>
      <c r="BD62" s="125">
        <v>0</v>
      </c>
      <c r="BE62" s="126"/>
      <c r="BF62" s="23"/>
      <c r="BG62" s="348"/>
      <c r="BH62" s="127"/>
      <c r="BI62" s="127"/>
      <c r="BJ62" s="127"/>
      <c r="BK62" s="127"/>
      <c r="BL62" s="127"/>
      <c r="BM62" s="127"/>
      <c r="BN62" s="127"/>
      <c r="BO62" s="127"/>
    </row>
    <row r="63" spans="1:67" ht="16">
      <c r="A63" s="124">
        <v>42421</v>
      </c>
      <c r="B63" s="23"/>
      <c r="C63" s="125">
        <v>0</v>
      </c>
      <c r="D63" s="125">
        <v>0</v>
      </c>
      <c r="E63" s="125">
        <v>0</v>
      </c>
      <c r="F63" s="125">
        <v>0</v>
      </c>
      <c r="G63" s="136">
        <f t="shared" si="225"/>
        <v>0</v>
      </c>
      <c r="H63" s="125">
        <v>0</v>
      </c>
      <c r="I63" s="126"/>
      <c r="J63" s="23"/>
      <c r="K63" s="125">
        <v>0</v>
      </c>
      <c r="L63" s="125">
        <v>0</v>
      </c>
      <c r="M63" s="125">
        <v>0</v>
      </c>
      <c r="N63" s="125">
        <v>0</v>
      </c>
      <c r="O63" s="136">
        <f t="shared" si="226"/>
        <v>0</v>
      </c>
      <c r="P63" s="125">
        <v>0</v>
      </c>
      <c r="Q63" s="126"/>
      <c r="R63" s="23"/>
      <c r="S63" s="125">
        <v>0</v>
      </c>
      <c r="T63" s="125">
        <v>0</v>
      </c>
      <c r="U63" s="125">
        <v>0</v>
      </c>
      <c r="V63" s="125">
        <v>0</v>
      </c>
      <c r="W63" s="136">
        <f t="shared" si="227"/>
        <v>0</v>
      </c>
      <c r="X63" s="125">
        <v>0</v>
      </c>
      <c r="Y63" s="126"/>
      <c r="Z63" s="23"/>
      <c r="AA63" s="125">
        <v>0</v>
      </c>
      <c r="AB63" s="125">
        <v>0</v>
      </c>
      <c r="AC63" s="125">
        <v>0</v>
      </c>
      <c r="AD63" s="125">
        <v>0</v>
      </c>
      <c r="AE63" s="136">
        <f t="shared" si="228"/>
        <v>0</v>
      </c>
      <c r="AF63" s="125">
        <v>0</v>
      </c>
      <c r="AG63" s="126"/>
      <c r="AH63" s="23"/>
      <c r="AI63" s="125">
        <v>0</v>
      </c>
      <c r="AJ63" s="125">
        <v>0</v>
      </c>
      <c r="AK63" s="125">
        <v>0</v>
      </c>
      <c r="AL63" s="125">
        <v>0</v>
      </c>
      <c r="AM63" s="136">
        <f t="shared" si="229"/>
        <v>0</v>
      </c>
      <c r="AN63" s="125">
        <v>0</v>
      </c>
      <c r="AO63" s="126"/>
      <c r="AP63" s="23"/>
      <c r="AQ63" s="125">
        <v>0</v>
      </c>
      <c r="AR63" s="125">
        <v>0</v>
      </c>
      <c r="AS63" s="125">
        <v>0</v>
      </c>
      <c r="AT63" s="125">
        <v>0</v>
      </c>
      <c r="AU63" s="136">
        <f t="shared" si="230"/>
        <v>0</v>
      </c>
      <c r="AV63" s="125">
        <v>0</v>
      </c>
      <c r="AW63" s="126"/>
      <c r="AX63" s="23"/>
      <c r="AY63" s="125">
        <v>0</v>
      </c>
      <c r="AZ63" s="125">
        <v>0</v>
      </c>
      <c r="BA63" s="125">
        <v>0</v>
      </c>
      <c r="BB63" s="125">
        <v>0</v>
      </c>
      <c r="BC63" s="136">
        <f t="shared" si="231"/>
        <v>0</v>
      </c>
      <c r="BD63" s="125">
        <v>0</v>
      </c>
      <c r="BE63" s="126"/>
      <c r="BF63" s="23"/>
      <c r="BG63" s="348"/>
      <c r="BH63" s="127"/>
      <c r="BI63" s="127"/>
      <c r="BJ63" s="127"/>
      <c r="BK63" s="127"/>
      <c r="BL63" s="127"/>
      <c r="BM63" s="127"/>
      <c r="BN63" s="127"/>
      <c r="BO63" s="127"/>
    </row>
    <row r="64" spans="1:67" ht="16">
      <c r="A64" s="41">
        <v>42422</v>
      </c>
      <c r="B64" s="23"/>
      <c r="C64" s="54">
        <v>8</v>
      </c>
      <c r="D64" s="54">
        <v>420</v>
      </c>
      <c r="E64" s="54">
        <v>16</v>
      </c>
      <c r="F64" s="54">
        <v>20</v>
      </c>
      <c r="G64" s="130">
        <f t="shared" si="225"/>
        <v>-4</v>
      </c>
      <c r="H64" s="28"/>
      <c r="I64" s="153"/>
      <c r="J64" s="23"/>
      <c r="K64" s="54">
        <v>8</v>
      </c>
      <c r="L64" s="54">
        <v>453</v>
      </c>
      <c r="M64" s="54">
        <v>14</v>
      </c>
      <c r="N64" s="42">
        <v>22</v>
      </c>
      <c r="O64" s="130">
        <f t="shared" si="226"/>
        <v>-8</v>
      </c>
      <c r="P64" s="28"/>
      <c r="Q64" s="153"/>
      <c r="R64" s="23"/>
      <c r="S64" s="54">
        <v>8</v>
      </c>
      <c r="T64" s="54">
        <v>591</v>
      </c>
      <c r="U64" s="54">
        <v>15</v>
      </c>
      <c r="V64" s="54">
        <v>20</v>
      </c>
      <c r="W64" s="130">
        <f t="shared" si="227"/>
        <v>-5</v>
      </c>
      <c r="X64" s="28"/>
      <c r="Y64" s="153"/>
      <c r="Z64" s="23"/>
      <c r="AA64" s="54">
        <v>8</v>
      </c>
      <c r="AB64" s="54">
        <v>576</v>
      </c>
      <c r="AC64" s="54">
        <v>23</v>
      </c>
      <c r="AD64" s="42">
        <v>22</v>
      </c>
      <c r="AE64" s="130">
        <f t="shared" si="228"/>
        <v>1</v>
      </c>
      <c r="AF64" s="28"/>
      <c r="AG64" s="153"/>
      <c r="AH64" s="23"/>
      <c r="AI64" s="54">
        <v>8.5</v>
      </c>
      <c r="AJ64" s="54">
        <v>496</v>
      </c>
      <c r="AK64" s="54">
        <v>18</v>
      </c>
      <c r="AL64" s="54">
        <v>24</v>
      </c>
      <c r="AM64" s="130">
        <f t="shared" si="229"/>
        <v>-6</v>
      </c>
      <c r="AN64" s="28"/>
      <c r="AO64" s="153"/>
      <c r="AP64" s="23"/>
      <c r="AQ64" s="54"/>
      <c r="AR64" s="54"/>
      <c r="AS64" s="54"/>
      <c r="AT64" s="54"/>
      <c r="AU64" s="130"/>
      <c r="AV64" s="28"/>
      <c r="AW64" s="153"/>
      <c r="AX64" s="23"/>
      <c r="AY64" s="28"/>
      <c r="AZ64" s="28"/>
      <c r="BA64" s="28"/>
      <c r="BB64" s="28"/>
      <c r="BC64" s="130">
        <f t="shared" si="231"/>
        <v>0</v>
      </c>
      <c r="BD64" s="28"/>
      <c r="BE64" s="153"/>
      <c r="BF64" s="23"/>
      <c r="BG64" s="343"/>
      <c r="BH64" s="350">
        <f t="shared" ref="BH64:BH69" si="232">+G64+O64+AE64+AM64+AU64</f>
        <v>-17</v>
      </c>
      <c r="BI64" s="351">
        <f t="shared" ref="BI64:BI69" si="233">+AA64+AI64+AQ64+C64+K64+S64</f>
        <v>40.5</v>
      </c>
      <c r="BJ64" s="352">
        <f t="shared" ref="BJ64:BK64" si="234">+D64+L64+T64+AB64+AJ64+AR64</f>
        <v>2536</v>
      </c>
      <c r="BK64" s="352">
        <f t="shared" si="234"/>
        <v>86</v>
      </c>
      <c r="BL64" s="353">
        <f t="shared" ref="BL64:BL69" si="235">BJ64/BK64</f>
        <v>29.488372093023255</v>
      </c>
      <c r="BM64" s="354">
        <f t="shared" ref="BM64:BM69" si="236">BJ64/BI64</f>
        <v>62.617283950617285</v>
      </c>
      <c r="BN64" s="355">
        <f t="shared" ref="BN64:BN69" si="237">BK64/BI64</f>
        <v>2.1234567901234569</v>
      </c>
      <c r="BO64" s="356" t="e">
        <f t="shared" ref="BO64:BO69" si="238">#REF!/BK64</f>
        <v>#REF!</v>
      </c>
    </row>
    <row r="65" spans="1:67" ht="16">
      <c r="A65" s="41">
        <v>42423</v>
      </c>
      <c r="B65" s="23"/>
      <c r="C65" s="54">
        <v>5.5</v>
      </c>
      <c r="D65" s="54">
        <v>280</v>
      </c>
      <c r="E65" s="54">
        <v>14</v>
      </c>
      <c r="F65" s="54">
        <v>20</v>
      </c>
      <c r="G65" s="130">
        <f t="shared" si="225"/>
        <v>-6</v>
      </c>
      <c r="H65" s="28"/>
      <c r="I65" s="153"/>
      <c r="J65" s="23"/>
      <c r="K65" s="54">
        <v>8</v>
      </c>
      <c r="L65" s="54">
        <v>499</v>
      </c>
      <c r="M65" s="54">
        <v>13</v>
      </c>
      <c r="N65" s="42">
        <v>22</v>
      </c>
      <c r="O65" s="130">
        <f t="shared" si="226"/>
        <v>-9</v>
      </c>
      <c r="P65" s="28"/>
      <c r="Q65" s="153"/>
      <c r="R65" s="23"/>
      <c r="S65" s="54">
        <v>8</v>
      </c>
      <c r="T65" s="54">
        <v>415</v>
      </c>
      <c r="U65" s="54">
        <v>12</v>
      </c>
      <c r="V65" s="54">
        <v>20</v>
      </c>
      <c r="W65" s="130">
        <f t="shared" si="227"/>
        <v>-8</v>
      </c>
      <c r="X65" s="28"/>
      <c r="Y65" s="153"/>
      <c r="Z65" s="23"/>
      <c r="AA65" s="54">
        <v>7.5</v>
      </c>
      <c r="AB65" s="54">
        <v>486</v>
      </c>
      <c r="AC65" s="54">
        <v>21</v>
      </c>
      <c r="AD65" s="42">
        <v>22</v>
      </c>
      <c r="AE65" s="130">
        <f t="shared" si="228"/>
        <v>-1</v>
      </c>
      <c r="AF65" s="28"/>
      <c r="AG65" s="153"/>
      <c r="AH65" s="23"/>
      <c r="AI65" s="54">
        <v>8.5</v>
      </c>
      <c r="AJ65" s="54">
        <v>457</v>
      </c>
      <c r="AK65" s="54">
        <v>24</v>
      </c>
      <c r="AL65" s="54">
        <v>24</v>
      </c>
      <c r="AM65" s="130">
        <f t="shared" si="229"/>
        <v>0</v>
      </c>
      <c r="AN65" s="28"/>
      <c r="AO65" s="153"/>
      <c r="AP65" s="23"/>
      <c r="AQ65" s="54"/>
      <c r="AR65" s="54"/>
      <c r="AS65" s="54"/>
      <c r="AT65" s="54"/>
      <c r="AU65" s="130"/>
      <c r="AV65" s="28"/>
      <c r="AW65" s="153"/>
      <c r="AX65" s="23"/>
      <c r="AY65" s="28"/>
      <c r="AZ65" s="28"/>
      <c r="BA65" s="28"/>
      <c r="BB65" s="28"/>
      <c r="BC65" s="130">
        <f t="shared" si="231"/>
        <v>0</v>
      </c>
      <c r="BD65" s="28"/>
      <c r="BE65" s="153"/>
      <c r="BF65" s="23"/>
      <c r="BG65" s="343"/>
      <c r="BH65" s="350">
        <f t="shared" si="232"/>
        <v>-16</v>
      </c>
      <c r="BI65" s="351">
        <f t="shared" si="233"/>
        <v>37.5</v>
      </c>
      <c r="BJ65" s="352">
        <f t="shared" ref="BJ65:BK65" si="239">+D65+L65+T65+AB65+AJ65+AR65</f>
        <v>2137</v>
      </c>
      <c r="BK65" s="352">
        <f t="shared" si="239"/>
        <v>84</v>
      </c>
      <c r="BL65" s="353">
        <f t="shared" si="235"/>
        <v>25.44047619047619</v>
      </c>
      <c r="BM65" s="354">
        <f t="shared" si="236"/>
        <v>56.986666666666665</v>
      </c>
      <c r="BN65" s="355">
        <f t="shared" si="237"/>
        <v>2.2400000000000002</v>
      </c>
      <c r="BO65" s="356" t="e">
        <f t="shared" si="238"/>
        <v>#REF!</v>
      </c>
    </row>
    <row r="66" spans="1:67" ht="16">
      <c r="A66" s="41">
        <v>42424</v>
      </c>
      <c r="B66" s="23"/>
      <c r="C66" s="54">
        <v>8</v>
      </c>
      <c r="D66" s="54">
        <v>341</v>
      </c>
      <c r="E66" s="54">
        <v>21</v>
      </c>
      <c r="F66" s="54">
        <v>20</v>
      </c>
      <c r="G66" s="130">
        <f t="shared" si="225"/>
        <v>1</v>
      </c>
      <c r="H66" s="28"/>
      <c r="I66" s="153"/>
      <c r="J66" s="23"/>
      <c r="K66" s="54">
        <v>8</v>
      </c>
      <c r="L66" s="54">
        <v>421</v>
      </c>
      <c r="M66" s="54">
        <v>15</v>
      </c>
      <c r="N66" s="42">
        <v>22</v>
      </c>
      <c r="O66" s="130">
        <f t="shared" si="226"/>
        <v>-7</v>
      </c>
      <c r="P66" s="28"/>
      <c r="Q66" s="153"/>
      <c r="R66" s="23"/>
      <c r="S66" s="54">
        <v>8</v>
      </c>
      <c r="T66" s="54">
        <v>423</v>
      </c>
      <c r="U66" s="54">
        <v>18</v>
      </c>
      <c r="V66" s="54">
        <v>20</v>
      </c>
      <c r="W66" s="130">
        <f t="shared" si="227"/>
        <v>-2</v>
      </c>
      <c r="X66" s="28"/>
      <c r="Y66" s="153"/>
      <c r="Z66" s="23"/>
      <c r="AA66" s="54">
        <v>8</v>
      </c>
      <c r="AB66" s="54">
        <v>468</v>
      </c>
      <c r="AC66" s="54">
        <v>15</v>
      </c>
      <c r="AD66" s="42">
        <v>22</v>
      </c>
      <c r="AE66" s="130">
        <f t="shared" si="228"/>
        <v>-7</v>
      </c>
      <c r="AF66" s="28"/>
      <c r="AG66" s="153"/>
      <c r="AH66" s="23"/>
      <c r="AI66" s="54">
        <v>8.5</v>
      </c>
      <c r="AJ66" s="54">
        <v>420</v>
      </c>
      <c r="AK66" s="54">
        <v>25</v>
      </c>
      <c r="AL66" s="54">
        <v>24</v>
      </c>
      <c r="AM66" s="130">
        <f t="shared" si="229"/>
        <v>1</v>
      </c>
      <c r="AN66" s="28"/>
      <c r="AO66" s="153"/>
      <c r="AP66" s="23"/>
      <c r="AQ66" s="54"/>
      <c r="AR66" s="54"/>
      <c r="AS66" s="54"/>
      <c r="AT66" s="54"/>
      <c r="AU66" s="130"/>
      <c r="AV66" s="28"/>
      <c r="AW66" s="153"/>
      <c r="AX66" s="23"/>
      <c r="AY66" s="28"/>
      <c r="AZ66" s="28"/>
      <c r="BA66" s="28"/>
      <c r="BB66" s="28"/>
      <c r="BC66" s="130">
        <f t="shared" si="231"/>
        <v>0</v>
      </c>
      <c r="BD66" s="28"/>
      <c r="BE66" s="153"/>
      <c r="BF66" s="23"/>
      <c r="BG66" s="343"/>
      <c r="BH66" s="350">
        <f t="shared" si="232"/>
        <v>-12</v>
      </c>
      <c r="BI66" s="351">
        <f t="shared" si="233"/>
        <v>40.5</v>
      </c>
      <c r="BJ66" s="352">
        <f t="shared" ref="BJ66:BK66" si="240">+D66+L66+T66+AB66+AJ66+AR66</f>
        <v>2073</v>
      </c>
      <c r="BK66" s="352">
        <f t="shared" si="240"/>
        <v>94</v>
      </c>
      <c r="BL66" s="353">
        <f t="shared" si="235"/>
        <v>22.053191489361701</v>
      </c>
      <c r="BM66" s="354">
        <f t="shared" si="236"/>
        <v>51.185185185185183</v>
      </c>
      <c r="BN66" s="355">
        <f t="shared" si="237"/>
        <v>2.3209876543209877</v>
      </c>
      <c r="BO66" s="356" t="e">
        <f t="shared" si="238"/>
        <v>#REF!</v>
      </c>
    </row>
    <row r="67" spans="1:67" ht="16">
      <c r="A67" s="41">
        <v>42425</v>
      </c>
      <c r="B67" s="23"/>
      <c r="C67" s="54">
        <v>8</v>
      </c>
      <c r="D67" s="54">
        <v>345</v>
      </c>
      <c r="E67" s="54">
        <v>31</v>
      </c>
      <c r="F67" s="54">
        <v>20</v>
      </c>
      <c r="G67" s="130">
        <f t="shared" si="225"/>
        <v>11</v>
      </c>
      <c r="H67" s="28"/>
      <c r="I67" s="153"/>
      <c r="J67" s="23"/>
      <c r="K67" s="54">
        <v>8</v>
      </c>
      <c r="L67" s="54">
        <v>399</v>
      </c>
      <c r="M67" s="54">
        <v>28</v>
      </c>
      <c r="N67" s="42">
        <v>22</v>
      </c>
      <c r="O67" s="130">
        <f t="shared" si="226"/>
        <v>6</v>
      </c>
      <c r="P67" s="28"/>
      <c r="Q67" s="153"/>
      <c r="R67" s="23"/>
      <c r="S67" s="54">
        <v>8</v>
      </c>
      <c r="T67" s="54">
        <v>412</v>
      </c>
      <c r="U67" s="54">
        <v>18</v>
      </c>
      <c r="V67" s="54">
        <v>20</v>
      </c>
      <c r="W67" s="130">
        <f t="shared" si="227"/>
        <v>-2</v>
      </c>
      <c r="X67" s="28"/>
      <c r="Y67" s="153"/>
      <c r="Z67" s="23"/>
      <c r="AA67" s="54">
        <v>4</v>
      </c>
      <c r="AB67" s="54">
        <v>187</v>
      </c>
      <c r="AC67" s="54">
        <v>13</v>
      </c>
      <c r="AD67" s="42">
        <v>22</v>
      </c>
      <c r="AE67" s="130">
        <f t="shared" si="228"/>
        <v>-9</v>
      </c>
      <c r="AF67" s="28"/>
      <c r="AG67" s="153"/>
      <c r="AH67" s="23"/>
      <c r="AI67" s="54">
        <v>8.5</v>
      </c>
      <c r="AJ67" s="54">
        <v>400</v>
      </c>
      <c r="AK67" s="54">
        <v>27</v>
      </c>
      <c r="AL67" s="54">
        <v>24</v>
      </c>
      <c r="AM67" s="130">
        <f t="shared" si="229"/>
        <v>3</v>
      </c>
      <c r="AN67" s="28"/>
      <c r="AO67" s="153"/>
      <c r="AP67" s="23"/>
      <c r="AQ67" s="54"/>
      <c r="AR67" s="54"/>
      <c r="AS67" s="54"/>
      <c r="AT67" s="54"/>
      <c r="AU67" s="130"/>
      <c r="AV67" s="28"/>
      <c r="AW67" s="153"/>
      <c r="AX67" s="23"/>
      <c r="AY67" s="28"/>
      <c r="AZ67" s="28"/>
      <c r="BA67" s="28"/>
      <c r="BB67" s="28"/>
      <c r="BC67" s="130">
        <f t="shared" si="231"/>
        <v>0</v>
      </c>
      <c r="BD67" s="28"/>
      <c r="BE67" s="153"/>
      <c r="BF67" s="23"/>
      <c r="BG67" s="343"/>
      <c r="BH67" s="350">
        <f t="shared" si="232"/>
        <v>11</v>
      </c>
      <c r="BI67" s="351">
        <f t="shared" si="233"/>
        <v>36.5</v>
      </c>
      <c r="BJ67" s="352">
        <f t="shared" ref="BJ67:BK67" si="241">+D67+L67+T67+AB67+AJ67+AR67</f>
        <v>1743</v>
      </c>
      <c r="BK67" s="352">
        <f t="shared" si="241"/>
        <v>117</v>
      </c>
      <c r="BL67" s="353">
        <f t="shared" si="235"/>
        <v>14.897435897435898</v>
      </c>
      <c r="BM67" s="354">
        <f t="shared" si="236"/>
        <v>47.753424657534246</v>
      </c>
      <c r="BN67" s="355">
        <f t="shared" si="237"/>
        <v>3.2054794520547945</v>
      </c>
      <c r="BO67" s="356" t="e">
        <f t="shared" si="238"/>
        <v>#REF!</v>
      </c>
    </row>
    <row r="68" spans="1:67" ht="16">
      <c r="A68" s="41">
        <v>42426</v>
      </c>
      <c r="B68" s="23"/>
      <c r="C68" s="54">
        <v>8</v>
      </c>
      <c r="D68" s="54">
        <v>300</v>
      </c>
      <c r="E68" s="54">
        <v>21</v>
      </c>
      <c r="F68" s="54">
        <v>20</v>
      </c>
      <c r="G68" s="130">
        <f t="shared" si="225"/>
        <v>1</v>
      </c>
      <c r="H68" s="28"/>
      <c r="I68" s="153"/>
      <c r="J68" s="23"/>
      <c r="K68" s="54">
        <v>8</v>
      </c>
      <c r="L68" s="54">
        <v>326</v>
      </c>
      <c r="M68" s="54">
        <v>23</v>
      </c>
      <c r="N68" s="42">
        <v>22</v>
      </c>
      <c r="O68" s="130">
        <f t="shared" si="226"/>
        <v>1</v>
      </c>
      <c r="P68" s="28"/>
      <c r="Q68" s="153"/>
      <c r="R68" s="23"/>
      <c r="S68" s="54">
        <v>8</v>
      </c>
      <c r="T68" s="54">
        <v>346</v>
      </c>
      <c r="U68" s="54">
        <v>27</v>
      </c>
      <c r="V68" s="54">
        <v>20</v>
      </c>
      <c r="W68" s="130">
        <f t="shared" si="227"/>
        <v>7</v>
      </c>
      <c r="X68" s="28"/>
      <c r="Y68" s="153"/>
      <c r="Z68" s="23"/>
      <c r="AA68" s="54">
        <v>0</v>
      </c>
      <c r="AB68" s="54">
        <v>0</v>
      </c>
      <c r="AC68" s="54">
        <v>0</v>
      </c>
      <c r="AD68" s="42">
        <v>22</v>
      </c>
      <c r="AE68" s="130">
        <f t="shared" si="228"/>
        <v>-22</v>
      </c>
      <c r="AF68" s="28"/>
      <c r="AG68" s="153"/>
      <c r="AH68" s="23"/>
      <c r="AI68" s="54">
        <v>9</v>
      </c>
      <c r="AJ68" s="54">
        <v>400</v>
      </c>
      <c r="AK68" s="54">
        <v>28</v>
      </c>
      <c r="AL68" s="54">
        <v>24</v>
      </c>
      <c r="AM68" s="130">
        <f t="shared" si="229"/>
        <v>4</v>
      </c>
      <c r="AN68" s="28"/>
      <c r="AO68" s="153"/>
      <c r="AP68" s="23"/>
      <c r="AQ68" s="28"/>
      <c r="AR68" s="28"/>
      <c r="AS68" s="28"/>
      <c r="AT68" s="54"/>
      <c r="AU68" s="130"/>
      <c r="AV68" s="28"/>
      <c r="AW68" s="153"/>
      <c r="AX68" s="23"/>
      <c r="AY68" s="28"/>
      <c r="AZ68" s="28"/>
      <c r="BA68" s="28"/>
      <c r="BB68" s="28"/>
      <c r="BC68" s="130">
        <f t="shared" si="231"/>
        <v>0</v>
      </c>
      <c r="BD68" s="28"/>
      <c r="BE68" s="153"/>
      <c r="BF68" s="23"/>
      <c r="BG68" s="343"/>
      <c r="BH68" s="350">
        <f t="shared" si="232"/>
        <v>-16</v>
      </c>
      <c r="BI68" s="351">
        <f t="shared" si="233"/>
        <v>33</v>
      </c>
      <c r="BJ68" s="352">
        <f t="shared" ref="BJ68:BK68" si="242">+D68+L68+T68+AB68+AJ68+AR68</f>
        <v>1372</v>
      </c>
      <c r="BK68" s="352">
        <f t="shared" si="242"/>
        <v>99</v>
      </c>
      <c r="BL68" s="363">
        <f t="shared" si="235"/>
        <v>13.858585858585858</v>
      </c>
      <c r="BM68" s="364">
        <f t="shared" si="236"/>
        <v>41.575757575757578</v>
      </c>
      <c r="BN68" s="365">
        <f t="shared" si="237"/>
        <v>3</v>
      </c>
      <c r="BO68" s="366" t="e">
        <f t="shared" si="238"/>
        <v>#REF!</v>
      </c>
    </row>
    <row r="69" spans="1:67" ht="16">
      <c r="A69" s="367" t="s">
        <v>42</v>
      </c>
      <c r="B69" s="368"/>
      <c r="C69" s="177">
        <f t="shared" ref="C69:I69" si="243">SUM(C62:C68)</f>
        <v>37.5</v>
      </c>
      <c r="D69" s="177">
        <f t="shared" si="243"/>
        <v>1686</v>
      </c>
      <c r="E69" s="177">
        <f t="shared" si="243"/>
        <v>103</v>
      </c>
      <c r="F69" s="177">
        <f t="shared" si="243"/>
        <v>100</v>
      </c>
      <c r="G69" s="177">
        <f t="shared" si="243"/>
        <v>3</v>
      </c>
      <c r="H69" s="177">
        <f t="shared" si="243"/>
        <v>0</v>
      </c>
      <c r="I69" s="370">
        <f t="shared" si="243"/>
        <v>0</v>
      </c>
      <c r="J69" s="23"/>
      <c r="K69" s="177">
        <f t="shared" ref="K69:Q69" si="244">SUM(K62:K68)</f>
        <v>40</v>
      </c>
      <c r="L69" s="177">
        <f t="shared" si="244"/>
        <v>2098</v>
      </c>
      <c r="M69" s="177">
        <f t="shared" si="244"/>
        <v>93</v>
      </c>
      <c r="N69" s="177">
        <f t="shared" si="244"/>
        <v>110</v>
      </c>
      <c r="O69" s="177">
        <f t="shared" si="244"/>
        <v>-17</v>
      </c>
      <c r="P69" s="177">
        <f t="shared" si="244"/>
        <v>0</v>
      </c>
      <c r="Q69" s="370">
        <f t="shared" si="244"/>
        <v>0</v>
      </c>
      <c r="R69" s="23"/>
      <c r="S69" s="177">
        <f t="shared" ref="S69:Y69" si="245">SUM(S62:S68)</f>
        <v>40</v>
      </c>
      <c r="T69" s="177">
        <f t="shared" si="245"/>
        <v>2187</v>
      </c>
      <c r="U69" s="177">
        <f t="shared" si="245"/>
        <v>90</v>
      </c>
      <c r="V69" s="177">
        <f t="shared" si="245"/>
        <v>100</v>
      </c>
      <c r="W69" s="177">
        <f t="shared" si="245"/>
        <v>-10</v>
      </c>
      <c r="X69" s="177">
        <f t="shared" si="245"/>
        <v>0</v>
      </c>
      <c r="Y69" s="370">
        <f t="shared" si="245"/>
        <v>0</v>
      </c>
      <c r="Z69" s="23"/>
      <c r="AA69" s="177">
        <f t="shared" ref="AA69:AG69" si="246">SUM(AA62:AA68)</f>
        <v>27.5</v>
      </c>
      <c r="AB69" s="177">
        <f t="shared" si="246"/>
        <v>1717</v>
      </c>
      <c r="AC69" s="177">
        <f t="shared" si="246"/>
        <v>72</v>
      </c>
      <c r="AD69" s="177">
        <f t="shared" si="246"/>
        <v>110</v>
      </c>
      <c r="AE69" s="177">
        <f t="shared" si="246"/>
        <v>-38</v>
      </c>
      <c r="AF69" s="177">
        <f t="shared" si="246"/>
        <v>0</v>
      </c>
      <c r="AG69" s="370">
        <f t="shared" si="246"/>
        <v>0</v>
      </c>
      <c r="AH69" s="23"/>
      <c r="AI69" s="177">
        <f t="shared" ref="AI69:AO69" si="247">SUM(AI62:AI68)</f>
        <v>43</v>
      </c>
      <c r="AJ69" s="177">
        <f t="shared" si="247"/>
        <v>2173</v>
      </c>
      <c r="AK69" s="177">
        <f t="shared" si="247"/>
        <v>122</v>
      </c>
      <c r="AL69" s="177">
        <f t="shared" si="247"/>
        <v>120</v>
      </c>
      <c r="AM69" s="177">
        <f t="shared" si="247"/>
        <v>2</v>
      </c>
      <c r="AN69" s="177">
        <f t="shared" si="247"/>
        <v>0</v>
      </c>
      <c r="AO69" s="370">
        <f t="shared" si="247"/>
        <v>0</v>
      </c>
      <c r="AP69" s="23"/>
      <c r="AQ69" s="177">
        <f t="shared" ref="AQ69:AW69" si="248">SUM(AQ62:AQ68)</f>
        <v>0</v>
      </c>
      <c r="AR69" s="177">
        <f t="shared" si="248"/>
        <v>0</v>
      </c>
      <c r="AS69" s="177">
        <f t="shared" si="248"/>
        <v>0</v>
      </c>
      <c r="AT69" s="177">
        <f t="shared" si="248"/>
        <v>0</v>
      </c>
      <c r="AU69" s="177">
        <f t="shared" si="248"/>
        <v>0</v>
      </c>
      <c r="AV69" s="177">
        <f t="shared" si="248"/>
        <v>0</v>
      </c>
      <c r="AW69" s="370">
        <f t="shared" si="248"/>
        <v>0</v>
      </c>
      <c r="AX69" s="23"/>
      <c r="AY69" s="177">
        <f t="shared" ref="AY69:BE69" si="249">SUM(AY62:AY68)</f>
        <v>0</v>
      </c>
      <c r="AZ69" s="177">
        <f t="shared" si="249"/>
        <v>0</v>
      </c>
      <c r="BA69" s="177">
        <f t="shared" si="249"/>
        <v>0</v>
      </c>
      <c r="BB69" s="177">
        <f t="shared" si="249"/>
        <v>0</v>
      </c>
      <c r="BC69" s="177">
        <f t="shared" si="249"/>
        <v>0</v>
      </c>
      <c r="BD69" s="177">
        <f t="shared" si="249"/>
        <v>0</v>
      </c>
      <c r="BE69" s="370">
        <f t="shared" si="249"/>
        <v>0</v>
      </c>
      <c r="BF69" s="23"/>
      <c r="BG69" s="371"/>
      <c r="BH69" s="372">
        <f t="shared" si="232"/>
        <v>-50</v>
      </c>
      <c r="BI69" s="373">
        <f t="shared" si="233"/>
        <v>188</v>
      </c>
      <c r="BJ69" s="373">
        <f t="shared" ref="BJ69:BK69" si="250">+AB69+AJ69+AR69+D69+L69+T69</f>
        <v>9861</v>
      </c>
      <c r="BK69" s="373">
        <f t="shared" si="250"/>
        <v>480</v>
      </c>
      <c r="BL69" s="374">
        <f t="shared" si="235"/>
        <v>20.543749999999999</v>
      </c>
      <c r="BM69" s="375">
        <f t="shared" si="236"/>
        <v>52.452127659574465</v>
      </c>
      <c r="BN69" s="376">
        <f t="shared" si="237"/>
        <v>2.5531914893617023</v>
      </c>
      <c r="BO69" s="377" t="e">
        <f t="shared" si="238"/>
        <v>#REF!</v>
      </c>
    </row>
    <row r="70" spans="1:67" ht="16">
      <c r="A70" s="124">
        <v>42427</v>
      </c>
      <c r="B70" s="23"/>
      <c r="C70" s="125">
        <v>0</v>
      </c>
      <c r="D70" s="125">
        <v>0</v>
      </c>
      <c r="E70" s="125">
        <v>0</v>
      </c>
      <c r="F70" s="125">
        <v>0</v>
      </c>
      <c r="G70" s="136">
        <f t="shared" ref="G70:G72" si="251">+E70-F70</f>
        <v>0</v>
      </c>
      <c r="H70" s="125">
        <v>0</v>
      </c>
      <c r="I70" s="126"/>
      <c r="J70" s="23"/>
      <c r="K70" s="125">
        <v>0</v>
      </c>
      <c r="L70" s="125">
        <v>0</v>
      </c>
      <c r="M70" s="125">
        <v>0</v>
      </c>
      <c r="N70" s="125">
        <v>0</v>
      </c>
      <c r="O70" s="136">
        <f t="shared" ref="O70:O72" si="252">+M70-N70</f>
        <v>0</v>
      </c>
      <c r="P70" s="125">
        <v>0</v>
      </c>
      <c r="Q70" s="126"/>
      <c r="R70" s="23"/>
      <c r="S70" s="125">
        <v>0</v>
      </c>
      <c r="T70" s="125">
        <v>0</v>
      </c>
      <c r="U70" s="125">
        <v>0</v>
      </c>
      <c r="V70" s="125">
        <v>0</v>
      </c>
      <c r="W70" s="136">
        <f t="shared" ref="W70:W72" si="253">+U70-V70</f>
        <v>0</v>
      </c>
      <c r="X70" s="125">
        <v>0</v>
      </c>
      <c r="Y70" s="126"/>
      <c r="Z70" s="23"/>
      <c r="AA70" s="125">
        <v>0</v>
      </c>
      <c r="AB70" s="125">
        <v>0</v>
      </c>
      <c r="AC70" s="125">
        <v>0</v>
      </c>
      <c r="AD70" s="125">
        <v>0</v>
      </c>
      <c r="AE70" s="136">
        <f t="shared" ref="AE70:AE72" si="254">+AC70-AD70</f>
        <v>0</v>
      </c>
      <c r="AF70" s="125">
        <v>0</v>
      </c>
      <c r="AG70" s="126"/>
      <c r="AH70" s="23"/>
      <c r="AI70" s="125">
        <v>0</v>
      </c>
      <c r="AJ70" s="125">
        <v>0</v>
      </c>
      <c r="AK70" s="125">
        <v>0</v>
      </c>
      <c r="AL70" s="125">
        <v>0</v>
      </c>
      <c r="AM70" s="136">
        <f t="shared" ref="AM70:AM72" si="255">+AK70-AL70</f>
        <v>0</v>
      </c>
      <c r="AN70" s="125">
        <v>0</v>
      </c>
      <c r="AO70" s="126"/>
      <c r="AP70" s="23"/>
      <c r="AQ70" s="125">
        <v>0</v>
      </c>
      <c r="AR70" s="125">
        <v>0</v>
      </c>
      <c r="AS70" s="125">
        <v>0</v>
      </c>
      <c r="AT70" s="125">
        <v>0</v>
      </c>
      <c r="AU70" s="136">
        <f t="shared" ref="AU70:AU71" si="256">+AS70-AT70</f>
        <v>0</v>
      </c>
      <c r="AV70" s="125">
        <v>0</v>
      </c>
      <c r="AW70" s="126"/>
      <c r="AX70" s="23"/>
      <c r="AY70" s="125">
        <v>0</v>
      </c>
      <c r="AZ70" s="125">
        <v>0</v>
      </c>
      <c r="BA70" s="125">
        <v>0</v>
      </c>
      <c r="BB70" s="125">
        <v>0</v>
      </c>
      <c r="BC70" s="136">
        <f t="shared" ref="BC70:BC72" si="257">+BA70-BB70</f>
        <v>0</v>
      </c>
      <c r="BD70" s="125">
        <v>0</v>
      </c>
      <c r="BE70" s="126"/>
      <c r="BF70" s="23"/>
      <c r="BG70" s="348"/>
      <c r="BH70" s="127"/>
      <c r="BI70" s="127"/>
      <c r="BJ70" s="127"/>
      <c r="BK70" s="127"/>
      <c r="BL70" s="127"/>
      <c r="BM70" s="127"/>
      <c r="BN70" s="127"/>
      <c r="BO70" s="127"/>
    </row>
    <row r="71" spans="1:67" ht="16">
      <c r="A71" s="124">
        <v>42428</v>
      </c>
      <c r="B71" s="23"/>
      <c r="C71" s="125">
        <v>0</v>
      </c>
      <c r="D71" s="125">
        <v>0</v>
      </c>
      <c r="E71" s="125">
        <v>0</v>
      </c>
      <c r="F71" s="125">
        <v>0</v>
      </c>
      <c r="G71" s="136">
        <f t="shared" si="251"/>
        <v>0</v>
      </c>
      <c r="H71" s="125">
        <v>0</v>
      </c>
      <c r="I71" s="126"/>
      <c r="J71" s="23"/>
      <c r="K71" s="125">
        <v>0</v>
      </c>
      <c r="L71" s="125">
        <v>0</v>
      </c>
      <c r="M71" s="125">
        <v>0</v>
      </c>
      <c r="N71" s="125">
        <v>0</v>
      </c>
      <c r="O71" s="136">
        <f t="shared" si="252"/>
        <v>0</v>
      </c>
      <c r="P71" s="125">
        <v>0</v>
      </c>
      <c r="Q71" s="126"/>
      <c r="R71" s="23"/>
      <c r="S71" s="125">
        <v>0</v>
      </c>
      <c r="T71" s="125">
        <v>0</v>
      </c>
      <c r="U71" s="125">
        <v>0</v>
      </c>
      <c r="V71" s="125">
        <v>0</v>
      </c>
      <c r="W71" s="136">
        <f t="shared" si="253"/>
        <v>0</v>
      </c>
      <c r="X71" s="125">
        <v>0</v>
      </c>
      <c r="Y71" s="126"/>
      <c r="Z71" s="23"/>
      <c r="AA71" s="125">
        <v>0</v>
      </c>
      <c r="AB71" s="125">
        <v>0</v>
      </c>
      <c r="AC71" s="125">
        <v>0</v>
      </c>
      <c r="AD71" s="125">
        <v>0</v>
      </c>
      <c r="AE71" s="136">
        <f t="shared" si="254"/>
        <v>0</v>
      </c>
      <c r="AF71" s="125">
        <v>0</v>
      </c>
      <c r="AG71" s="126"/>
      <c r="AH71" s="23"/>
      <c r="AI71" s="125">
        <v>0</v>
      </c>
      <c r="AJ71" s="125">
        <v>0</v>
      </c>
      <c r="AK71" s="125">
        <v>0</v>
      </c>
      <c r="AL71" s="125">
        <v>0</v>
      </c>
      <c r="AM71" s="136">
        <f t="shared" si="255"/>
        <v>0</v>
      </c>
      <c r="AN71" s="125">
        <v>0</v>
      </c>
      <c r="AO71" s="126"/>
      <c r="AP71" s="23"/>
      <c r="AQ71" s="125">
        <v>0</v>
      </c>
      <c r="AR71" s="125">
        <v>0</v>
      </c>
      <c r="AS71" s="125">
        <v>0</v>
      </c>
      <c r="AT71" s="125">
        <v>0</v>
      </c>
      <c r="AU71" s="136">
        <f t="shared" si="256"/>
        <v>0</v>
      </c>
      <c r="AV71" s="125">
        <v>0</v>
      </c>
      <c r="AW71" s="126"/>
      <c r="AX71" s="23"/>
      <c r="AY71" s="125">
        <v>0</v>
      </c>
      <c r="AZ71" s="125">
        <v>0</v>
      </c>
      <c r="BA71" s="125">
        <v>0</v>
      </c>
      <c r="BB71" s="125">
        <v>0</v>
      </c>
      <c r="BC71" s="136">
        <f t="shared" si="257"/>
        <v>0</v>
      </c>
      <c r="BD71" s="125">
        <v>0</v>
      </c>
      <c r="BE71" s="126"/>
      <c r="BF71" s="23"/>
      <c r="BG71" s="348"/>
      <c r="BH71" s="127"/>
      <c r="BI71" s="127"/>
      <c r="BJ71" s="127"/>
      <c r="BK71" s="127"/>
      <c r="BL71" s="127"/>
      <c r="BM71" s="127"/>
      <c r="BN71" s="127"/>
      <c r="BO71" s="127"/>
    </row>
    <row r="72" spans="1:67" ht="16">
      <c r="A72" s="41">
        <v>42429</v>
      </c>
      <c r="B72" s="23"/>
      <c r="C72" s="54">
        <v>8</v>
      </c>
      <c r="D72" s="54">
        <v>350</v>
      </c>
      <c r="E72" s="54">
        <v>12</v>
      </c>
      <c r="F72" s="54">
        <v>20</v>
      </c>
      <c r="G72" s="130">
        <f t="shared" si="251"/>
        <v>-8</v>
      </c>
      <c r="H72" s="28"/>
      <c r="I72" s="153"/>
      <c r="J72" s="23"/>
      <c r="K72" s="54">
        <v>8</v>
      </c>
      <c r="L72" s="54">
        <v>483</v>
      </c>
      <c r="M72" s="54">
        <v>27</v>
      </c>
      <c r="N72" s="42">
        <v>22</v>
      </c>
      <c r="O72" s="130">
        <f t="shared" si="252"/>
        <v>5</v>
      </c>
      <c r="P72" s="349">
        <f>(L72/M72)</f>
        <v>17.888888888888889</v>
      </c>
      <c r="Q72" s="153"/>
      <c r="R72" s="23"/>
      <c r="S72" s="54">
        <v>8</v>
      </c>
      <c r="T72" s="54">
        <v>466</v>
      </c>
      <c r="U72" s="54">
        <v>14</v>
      </c>
      <c r="V72" s="54">
        <v>20</v>
      </c>
      <c r="W72" s="130">
        <f t="shared" si="253"/>
        <v>-6</v>
      </c>
      <c r="X72" s="28"/>
      <c r="Y72" s="153"/>
      <c r="Z72" s="23"/>
      <c r="AA72" s="54">
        <v>8.5</v>
      </c>
      <c r="AB72" s="54">
        <v>542</v>
      </c>
      <c r="AC72" s="54">
        <v>12</v>
      </c>
      <c r="AD72" s="42">
        <v>22</v>
      </c>
      <c r="AE72" s="130">
        <f t="shared" si="254"/>
        <v>-10</v>
      </c>
      <c r="AF72" s="28"/>
      <c r="AG72" s="153"/>
      <c r="AH72" s="23"/>
      <c r="AI72" s="54">
        <v>8.25</v>
      </c>
      <c r="AJ72" s="54">
        <v>461</v>
      </c>
      <c r="AK72" s="54">
        <v>18</v>
      </c>
      <c r="AL72" s="54">
        <v>24</v>
      </c>
      <c r="AM72" s="130">
        <f t="shared" si="255"/>
        <v>-6</v>
      </c>
      <c r="AN72" s="28"/>
      <c r="AO72" s="153"/>
      <c r="AP72" s="23"/>
      <c r="AQ72" s="54"/>
      <c r="AR72" s="54"/>
      <c r="AS72" s="54"/>
      <c r="AT72" s="54"/>
      <c r="AU72" s="130"/>
      <c r="AV72" s="28"/>
      <c r="AW72" s="153"/>
      <c r="AX72" s="23"/>
      <c r="AY72" s="28"/>
      <c r="AZ72" s="28"/>
      <c r="BA72" s="28"/>
      <c r="BB72" s="28"/>
      <c r="BC72" s="130">
        <f t="shared" si="257"/>
        <v>0</v>
      </c>
      <c r="BD72" s="28"/>
      <c r="BE72" s="153"/>
      <c r="BF72" s="23"/>
      <c r="BG72" s="343"/>
      <c r="BH72" s="350">
        <f t="shared" ref="BH72:BI72" si="258">+G72+O72+AE72+AM72+AU72</f>
        <v>-19</v>
      </c>
      <c r="BI72" s="392">
        <f t="shared" si="258"/>
        <v>17.888888888888889</v>
      </c>
      <c r="BJ72" s="350">
        <f t="shared" ref="BJ72:BK72" si="259">+J72+R72+AH72+AP72+AX72</f>
        <v>0</v>
      </c>
      <c r="BK72" s="350">
        <f t="shared" si="259"/>
        <v>24.25</v>
      </c>
      <c r="BL72" s="363">
        <f t="shared" ref="BL72:BL78" si="260">BJ72/BK72</f>
        <v>0</v>
      </c>
      <c r="BM72" s="364">
        <f t="shared" ref="BM72:BM78" si="261">BJ72/BI72</f>
        <v>0</v>
      </c>
      <c r="BN72" s="365">
        <f t="shared" ref="BN72:BN78" si="262">BK72/BI72</f>
        <v>1.3555900621118011</v>
      </c>
      <c r="BO72" s="366" t="e">
        <f t="shared" ref="BO72:BO78" si="263">#REF!/BK72</f>
        <v>#REF!</v>
      </c>
    </row>
    <row r="73" spans="1:67" ht="18">
      <c r="A73" s="379" t="s">
        <v>30</v>
      </c>
      <c r="B73" s="368"/>
      <c r="C73" s="380">
        <f t="shared" ref="C73:I73" si="264">+C72+C71+C70+C69+C61+C53+C44</f>
        <v>157.5</v>
      </c>
      <c r="D73" s="380">
        <f t="shared" si="264"/>
        <v>6263</v>
      </c>
      <c r="E73" s="380">
        <f t="shared" si="264"/>
        <v>319</v>
      </c>
      <c r="F73" s="380">
        <f t="shared" si="264"/>
        <v>400</v>
      </c>
      <c r="G73" s="380">
        <f t="shared" si="264"/>
        <v>-81</v>
      </c>
      <c r="H73" s="383">
        <f t="shared" si="264"/>
        <v>17.228915662650603</v>
      </c>
      <c r="I73" s="382">
        <f t="shared" si="264"/>
        <v>0</v>
      </c>
      <c r="J73" s="23"/>
      <c r="K73" s="380">
        <f t="shared" ref="K73:Q73" si="265">+K72+K71+K70+K69+K61+K53+K44</f>
        <v>160</v>
      </c>
      <c r="L73" s="380">
        <f t="shared" si="265"/>
        <v>7765</v>
      </c>
      <c r="M73" s="380">
        <f t="shared" si="265"/>
        <v>402</v>
      </c>
      <c r="N73" s="380">
        <f t="shared" si="265"/>
        <v>462</v>
      </c>
      <c r="O73" s="380">
        <f t="shared" si="265"/>
        <v>-60</v>
      </c>
      <c r="P73" s="383">
        <f t="shared" si="265"/>
        <v>34.38255977496484</v>
      </c>
      <c r="Q73" s="382">
        <f t="shared" si="265"/>
        <v>0</v>
      </c>
      <c r="R73" s="23"/>
      <c r="S73" s="380">
        <f t="shared" ref="S73:Y73" si="266">+S72+S71+S70+S69+S61+S53+S44</f>
        <v>165</v>
      </c>
      <c r="T73" s="380">
        <f t="shared" si="266"/>
        <v>9053</v>
      </c>
      <c r="U73" s="380">
        <f t="shared" si="266"/>
        <v>344</v>
      </c>
      <c r="V73" s="380">
        <f t="shared" si="266"/>
        <v>420</v>
      </c>
      <c r="W73" s="380">
        <f t="shared" si="266"/>
        <v>-76</v>
      </c>
      <c r="X73" s="383">
        <f t="shared" si="266"/>
        <v>24.097560975609756</v>
      </c>
      <c r="Y73" s="382">
        <f t="shared" si="266"/>
        <v>0</v>
      </c>
      <c r="Z73" s="23"/>
      <c r="AA73" s="380">
        <f t="shared" ref="AA73:AG73" si="267">+AA72+AA71+AA70+AA69+AA61+AA53+AA44</f>
        <v>151</v>
      </c>
      <c r="AB73" s="380">
        <f t="shared" si="267"/>
        <v>9262</v>
      </c>
      <c r="AC73" s="380">
        <f t="shared" si="267"/>
        <v>333</v>
      </c>
      <c r="AD73" s="380">
        <f t="shared" si="267"/>
        <v>462</v>
      </c>
      <c r="AE73" s="380">
        <f t="shared" si="267"/>
        <v>-129</v>
      </c>
      <c r="AF73" s="383">
        <f t="shared" si="267"/>
        <v>23.469135802469136</v>
      </c>
      <c r="AG73" s="382">
        <f t="shared" si="267"/>
        <v>0</v>
      </c>
      <c r="AH73" s="23"/>
      <c r="AI73" s="380">
        <f t="shared" ref="AI73:AO73" si="268">+AI72+AI71+AI70+AI69+AI61+AI53+AI44</f>
        <v>145</v>
      </c>
      <c r="AJ73" s="380">
        <f t="shared" si="268"/>
        <v>7170</v>
      </c>
      <c r="AK73" s="380">
        <f t="shared" si="268"/>
        <v>363</v>
      </c>
      <c r="AL73" s="380">
        <f t="shared" si="268"/>
        <v>504</v>
      </c>
      <c r="AM73" s="380">
        <f t="shared" si="268"/>
        <v>-141</v>
      </c>
      <c r="AN73" s="383">
        <f t="shared" si="268"/>
        <v>16.03921568627451</v>
      </c>
      <c r="AO73" s="382">
        <f t="shared" si="268"/>
        <v>0</v>
      </c>
      <c r="AP73" s="23"/>
      <c r="AQ73" s="380">
        <f t="shared" ref="AQ73:AW73" si="269">+AQ72+AQ71+AQ70+AQ69+AQ61+AQ53+AQ44</f>
        <v>0</v>
      </c>
      <c r="AR73" s="380">
        <f t="shared" si="269"/>
        <v>0</v>
      </c>
      <c r="AS73" s="380">
        <f t="shared" si="269"/>
        <v>0</v>
      </c>
      <c r="AT73" s="380">
        <f t="shared" si="269"/>
        <v>0</v>
      </c>
      <c r="AU73" s="380">
        <f t="shared" si="269"/>
        <v>0</v>
      </c>
      <c r="AV73" s="383" t="e">
        <f t="shared" si="269"/>
        <v>#DIV/0!</v>
      </c>
      <c r="AW73" s="382">
        <f t="shared" si="269"/>
        <v>0</v>
      </c>
      <c r="AX73" s="23"/>
      <c r="AY73" s="380">
        <f t="shared" ref="AY73:BE73" si="270">+AY72+AY71+AY70+AY69+AY61+AY53+AY44</f>
        <v>0</v>
      </c>
      <c r="AZ73" s="380">
        <f t="shared" si="270"/>
        <v>0</v>
      </c>
      <c r="BA73" s="380">
        <f t="shared" si="270"/>
        <v>0</v>
      </c>
      <c r="BB73" s="380">
        <f t="shared" si="270"/>
        <v>0</v>
      </c>
      <c r="BC73" s="380">
        <f t="shared" si="270"/>
        <v>0</v>
      </c>
      <c r="BD73" s="383" t="e">
        <f t="shared" si="270"/>
        <v>#DIV/0!</v>
      </c>
      <c r="BE73" s="382">
        <f t="shared" si="270"/>
        <v>0</v>
      </c>
      <c r="BF73" s="23"/>
      <c r="BG73" s="384"/>
      <c r="BH73" s="385">
        <f t="shared" ref="BH73:BI73" si="271">+G73+O73+AE73+AM73+AU73</f>
        <v>-411</v>
      </c>
      <c r="BI73" s="393" t="e">
        <f t="shared" si="271"/>
        <v>#DIV/0!</v>
      </c>
      <c r="BJ73" s="385">
        <f t="shared" ref="BJ73:BK73" si="272">+J73+R73+AH73+AP73+AX73</f>
        <v>0</v>
      </c>
      <c r="BK73" s="385">
        <f t="shared" si="272"/>
        <v>470</v>
      </c>
      <c r="BL73" s="394">
        <f t="shared" si="260"/>
        <v>0</v>
      </c>
      <c r="BM73" s="395" t="e">
        <f t="shared" si="261"/>
        <v>#DIV/0!</v>
      </c>
      <c r="BN73" s="396" t="e">
        <f t="shared" si="262"/>
        <v>#DIV/0!</v>
      </c>
      <c r="BO73" s="397" t="e">
        <f t="shared" si="263"/>
        <v>#REF!</v>
      </c>
    </row>
    <row r="74" spans="1:67" ht="16">
      <c r="A74" s="41">
        <v>42430</v>
      </c>
      <c r="B74" s="23"/>
      <c r="C74" s="54">
        <v>4</v>
      </c>
      <c r="D74" s="54">
        <v>200</v>
      </c>
      <c r="E74" s="54">
        <v>11</v>
      </c>
      <c r="F74" s="54">
        <v>20</v>
      </c>
      <c r="G74" s="130">
        <f t="shared" ref="G74:G77" si="273">+E74-F74</f>
        <v>-9</v>
      </c>
      <c r="H74" s="28"/>
      <c r="I74" s="153"/>
      <c r="J74" s="23"/>
      <c r="K74" s="54">
        <v>8</v>
      </c>
      <c r="L74" s="54">
        <v>382</v>
      </c>
      <c r="M74" s="54">
        <v>26</v>
      </c>
      <c r="N74" s="42">
        <v>23</v>
      </c>
      <c r="O74" s="130">
        <f t="shared" ref="O74:O77" si="274">+M74-N74</f>
        <v>3</v>
      </c>
      <c r="P74" s="349">
        <f t="shared" ref="P74:P78" si="275">(L74/M74)</f>
        <v>14.692307692307692</v>
      </c>
      <c r="Q74" s="153"/>
      <c r="R74" s="23"/>
      <c r="S74" s="54">
        <v>4</v>
      </c>
      <c r="T74" s="54">
        <v>222</v>
      </c>
      <c r="U74" s="54">
        <v>10</v>
      </c>
      <c r="V74" s="54">
        <v>18</v>
      </c>
      <c r="W74" s="130">
        <f t="shared" ref="W74:W77" si="276">+U74-V74</f>
        <v>-8</v>
      </c>
      <c r="X74" s="28"/>
      <c r="Y74" s="153"/>
      <c r="Z74" s="23"/>
      <c r="AA74" s="54">
        <v>8.5</v>
      </c>
      <c r="AB74" s="54">
        <v>490</v>
      </c>
      <c r="AC74" s="54">
        <v>20</v>
      </c>
      <c r="AD74" s="42">
        <v>20</v>
      </c>
      <c r="AE74" s="130">
        <f t="shared" ref="AE74:AE77" si="277">+AC74-AD74</f>
        <v>0</v>
      </c>
      <c r="AF74" s="28"/>
      <c r="AG74" s="153"/>
      <c r="AH74" s="23"/>
      <c r="AI74" s="54">
        <v>5</v>
      </c>
      <c r="AJ74" s="54">
        <v>215</v>
      </c>
      <c r="AK74" s="54">
        <v>15</v>
      </c>
      <c r="AL74" s="54">
        <v>22</v>
      </c>
      <c r="AM74" s="130">
        <f t="shared" ref="AM74:AM77" si="278">+AK74-AL74</f>
        <v>-7</v>
      </c>
      <c r="AN74" s="28"/>
      <c r="AO74" s="153"/>
      <c r="AP74" s="23"/>
      <c r="AQ74" s="54"/>
      <c r="AR74" s="54"/>
      <c r="AS74" s="54"/>
      <c r="AT74" s="54"/>
      <c r="AU74" s="130"/>
      <c r="AV74" s="28"/>
      <c r="AW74" s="153"/>
      <c r="AX74" s="23"/>
      <c r="AY74" s="28"/>
      <c r="AZ74" s="28"/>
      <c r="BA74" s="28"/>
      <c r="BB74" s="28"/>
      <c r="BC74" s="130">
        <f t="shared" ref="BC74:BC77" si="279">+BA74-BB74</f>
        <v>0</v>
      </c>
      <c r="BD74" s="28"/>
      <c r="BE74" s="153"/>
      <c r="BF74" s="23"/>
      <c r="BG74" s="343"/>
      <c r="BH74" s="350">
        <f t="shared" ref="BH74:BI74" si="280">+G74+O74+AE74+AM74+AU74</f>
        <v>-13</v>
      </c>
      <c r="BI74" s="392">
        <f t="shared" si="280"/>
        <v>14.692307692307692</v>
      </c>
      <c r="BJ74" s="350">
        <f t="shared" ref="BJ74:BK74" si="281">+J74+R74+AH74+AP74+AX74</f>
        <v>0</v>
      </c>
      <c r="BK74" s="350">
        <f t="shared" si="281"/>
        <v>17</v>
      </c>
      <c r="BL74" s="363">
        <f t="shared" si="260"/>
        <v>0</v>
      </c>
      <c r="BM74" s="364">
        <f t="shared" si="261"/>
        <v>0</v>
      </c>
      <c r="BN74" s="365">
        <f t="shared" si="262"/>
        <v>1.1570680628272252</v>
      </c>
      <c r="BO74" s="366" t="e">
        <f t="shared" si="263"/>
        <v>#REF!</v>
      </c>
    </row>
    <row r="75" spans="1:67" ht="16">
      <c r="A75" s="41">
        <v>42431</v>
      </c>
      <c r="B75" s="23"/>
      <c r="C75" s="54">
        <v>9</v>
      </c>
      <c r="D75" s="54">
        <v>300</v>
      </c>
      <c r="E75" s="54">
        <v>22</v>
      </c>
      <c r="F75" s="54">
        <v>20</v>
      </c>
      <c r="G75" s="130">
        <f t="shared" si="273"/>
        <v>2</v>
      </c>
      <c r="H75" s="28"/>
      <c r="I75" s="153"/>
      <c r="J75" s="23"/>
      <c r="K75" s="54">
        <v>8</v>
      </c>
      <c r="L75" s="54">
        <v>682</v>
      </c>
      <c r="M75" s="54">
        <v>24</v>
      </c>
      <c r="N75" s="42">
        <v>23</v>
      </c>
      <c r="O75" s="130">
        <f t="shared" si="274"/>
        <v>1</v>
      </c>
      <c r="P75" s="349">
        <f t="shared" si="275"/>
        <v>28.416666666666668</v>
      </c>
      <c r="Q75" s="153"/>
      <c r="R75" s="23"/>
      <c r="S75" s="54">
        <v>8</v>
      </c>
      <c r="T75" s="54">
        <v>489</v>
      </c>
      <c r="U75" s="54">
        <v>19</v>
      </c>
      <c r="V75" s="54">
        <v>18</v>
      </c>
      <c r="W75" s="130">
        <f t="shared" si="276"/>
        <v>1</v>
      </c>
      <c r="X75" s="28"/>
      <c r="Y75" s="153"/>
      <c r="Z75" s="23"/>
      <c r="AA75" s="54">
        <v>7</v>
      </c>
      <c r="AB75" s="54">
        <v>440</v>
      </c>
      <c r="AC75" s="54">
        <v>18</v>
      </c>
      <c r="AD75" s="42">
        <v>20</v>
      </c>
      <c r="AE75" s="130">
        <f t="shared" si="277"/>
        <v>-2</v>
      </c>
      <c r="AF75" s="28"/>
      <c r="AG75" s="153"/>
      <c r="AH75" s="23"/>
      <c r="AI75" s="54">
        <v>9</v>
      </c>
      <c r="AJ75" s="54">
        <v>516</v>
      </c>
      <c r="AK75" s="54">
        <v>21</v>
      </c>
      <c r="AL75" s="54">
        <v>22</v>
      </c>
      <c r="AM75" s="130">
        <f t="shared" si="278"/>
        <v>-1</v>
      </c>
      <c r="AN75" s="28"/>
      <c r="AO75" s="153"/>
      <c r="AP75" s="23"/>
      <c r="AQ75" s="54"/>
      <c r="AR75" s="54"/>
      <c r="AS75" s="54"/>
      <c r="AT75" s="54"/>
      <c r="AU75" s="130"/>
      <c r="AV75" s="28"/>
      <c r="AW75" s="153"/>
      <c r="AX75" s="23"/>
      <c r="AY75" s="28"/>
      <c r="AZ75" s="28"/>
      <c r="BA75" s="28"/>
      <c r="BB75" s="28"/>
      <c r="BC75" s="130">
        <f t="shared" si="279"/>
        <v>0</v>
      </c>
      <c r="BD75" s="28"/>
      <c r="BE75" s="153"/>
      <c r="BF75" s="23"/>
      <c r="BG75" s="343"/>
      <c r="BH75" s="350">
        <f t="shared" ref="BH75:BI75" si="282">+G75+O75+AE75+AM75+AU75</f>
        <v>0</v>
      </c>
      <c r="BI75" s="392">
        <f t="shared" si="282"/>
        <v>28.416666666666668</v>
      </c>
      <c r="BJ75" s="350">
        <f t="shared" ref="BJ75:BK75" si="283">+J75+R75+AH75+AP75+AX75</f>
        <v>0</v>
      </c>
      <c r="BK75" s="350">
        <f t="shared" si="283"/>
        <v>25</v>
      </c>
      <c r="BL75" s="363">
        <f t="shared" si="260"/>
        <v>0</v>
      </c>
      <c r="BM75" s="364">
        <f t="shared" si="261"/>
        <v>0</v>
      </c>
      <c r="BN75" s="365">
        <f t="shared" si="262"/>
        <v>0.87976539589442815</v>
      </c>
      <c r="BO75" s="366" t="e">
        <f t="shared" si="263"/>
        <v>#REF!</v>
      </c>
    </row>
    <row r="76" spans="1:67" ht="16">
      <c r="A76" s="41">
        <v>42432</v>
      </c>
      <c r="B76" s="23"/>
      <c r="C76" s="54">
        <v>8</v>
      </c>
      <c r="D76" s="54">
        <v>289</v>
      </c>
      <c r="E76" s="54">
        <v>20</v>
      </c>
      <c r="F76" s="54">
        <v>20</v>
      </c>
      <c r="G76" s="130">
        <f t="shared" si="273"/>
        <v>0</v>
      </c>
      <c r="H76" s="28"/>
      <c r="I76" s="153"/>
      <c r="J76" s="23"/>
      <c r="K76" s="54">
        <v>5</v>
      </c>
      <c r="L76" s="54">
        <v>256</v>
      </c>
      <c r="M76" s="54">
        <v>12</v>
      </c>
      <c r="N76" s="42">
        <v>23</v>
      </c>
      <c r="O76" s="130">
        <f t="shared" si="274"/>
        <v>-11</v>
      </c>
      <c r="P76" s="349">
        <f t="shared" si="275"/>
        <v>21.333333333333332</v>
      </c>
      <c r="Q76" s="153"/>
      <c r="R76" s="23"/>
      <c r="S76" s="54">
        <v>8</v>
      </c>
      <c r="T76" s="54">
        <v>300</v>
      </c>
      <c r="U76" s="54">
        <v>23</v>
      </c>
      <c r="V76" s="54">
        <v>18</v>
      </c>
      <c r="W76" s="130">
        <f t="shared" si="276"/>
        <v>5</v>
      </c>
      <c r="X76" s="28"/>
      <c r="Y76" s="153"/>
      <c r="Z76" s="23"/>
      <c r="AA76" s="54">
        <v>9.5</v>
      </c>
      <c r="AB76" s="54">
        <v>449</v>
      </c>
      <c r="AC76" s="54">
        <v>23</v>
      </c>
      <c r="AD76" s="42">
        <v>20</v>
      </c>
      <c r="AE76" s="130">
        <f t="shared" si="277"/>
        <v>3</v>
      </c>
      <c r="AF76" s="28"/>
      <c r="AG76" s="153"/>
      <c r="AH76" s="23"/>
      <c r="AI76" s="54">
        <v>9</v>
      </c>
      <c r="AJ76" s="54">
        <v>385</v>
      </c>
      <c r="AK76" s="54">
        <v>20</v>
      </c>
      <c r="AL76" s="54">
        <v>22</v>
      </c>
      <c r="AM76" s="130">
        <f t="shared" si="278"/>
        <v>-2</v>
      </c>
      <c r="AN76" s="28"/>
      <c r="AO76" s="153"/>
      <c r="AP76" s="23"/>
      <c r="AQ76" s="54"/>
      <c r="AR76" s="54"/>
      <c r="AS76" s="54"/>
      <c r="AT76" s="54"/>
      <c r="AU76" s="130"/>
      <c r="AV76" s="28"/>
      <c r="AW76" s="153"/>
      <c r="AX76" s="23"/>
      <c r="AY76" s="28"/>
      <c r="AZ76" s="28"/>
      <c r="BA76" s="28"/>
      <c r="BB76" s="28"/>
      <c r="BC76" s="130">
        <f t="shared" si="279"/>
        <v>0</v>
      </c>
      <c r="BD76" s="28"/>
      <c r="BE76" s="153"/>
      <c r="BF76" s="23"/>
      <c r="BG76" s="343"/>
      <c r="BH76" s="350">
        <f t="shared" ref="BH76:BI76" si="284">+G76+O76+AE76+AM76+AU76</f>
        <v>-10</v>
      </c>
      <c r="BI76" s="392">
        <f t="shared" si="284"/>
        <v>21.333333333333332</v>
      </c>
      <c r="BJ76" s="350">
        <f t="shared" ref="BJ76:BK76" si="285">+J76+R76+AH76+AP76+AX76</f>
        <v>0</v>
      </c>
      <c r="BK76" s="350">
        <f t="shared" si="285"/>
        <v>22</v>
      </c>
      <c r="BL76" s="363">
        <f t="shared" si="260"/>
        <v>0</v>
      </c>
      <c r="BM76" s="364">
        <f t="shared" si="261"/>
        <v>0</v>
      </c>
      <c r="BN76" s="365">
        <f t="shared" si="262"/>
        <v>1.03125</v>
      </c>
      <c r="BO76" s="366" t="e">
        <f t="shared" si="263"/>
        <v>#REF!</v>
      </c>
    </row>
    <row r="77" spans="1:67" ht="16">
      <c r="A77" s="41">
        <v>42433</v>
      </c>
      <c r="B77" s="23"/>
      <c r="C77" s="54">
        <v>8</v>
      </c>
      <c r="D77" s="54">
        <v>300</v>
      </c>
      <c r="E77" s="54">
        <v>30</v>
      </c>
      <c r="F77" s="54">
        <v>20</v>
      </c>
      <c r="G77" s="130">
        <f t="shared" si="273"/>
        <v>10</v>
      </c>
      <c r="H77" s="28"/>
      <c r="I77" s="153"/>
      <c r="J77" s="23"/>
      <c r="K77" s="54">
        <v>0.5</v>
      </c>
      <c r="L77" s="54">
        <v>65</v>
      </c>
      <c r="M77" s="54">
        <v>2</v>
      </c>
      <c r="N77" s="42">
        <v>23</v>
      </c>
      <c r="O77" s="130">
        <f t="shared" si="274"/>
        <v>-21</v>
      </c>
      <c r="P77" s="349">
        <f t="shared" si="275"/>
        <v>32.5</v>
      </c>
      <c r="Q77" s="153"/>
      <c r="R77" s="23"/>
      <c r="S77" s="54">
        <v>8</v>
      </c>
      <c r="T77" s="54">
        <v>435</v>
      </c>
      <c r="U77" s="54">
        <v>30</v>
      </c>
      <c r="V77" s="54">
        <v>18</v>
      </c>
      <c r="W77" s="130">
        <f t="shared" si="276"/>
        <v>12</v>
      </c>
      <c r="X77" s="28"/>
      <c r="Y77" s="153"/>
      <c r="Z77" s="23"/>
      <c r="AA77" s="54">
        <v>9</v>
      </c>
      <c r="AB77" s="54">
        <v>453</v>
      </c>
      <c r="AC77" s="54">
        <v>20</v>
      </c>
      <c r="AD77" s="42">
        <v>20</v>
      </c>
      <c r="AE77" s="130">
        <f t="shared" si="277"/>
        <v>0</v>
      </c>
      <c r="AF77" s="28"/>
      <c r="AG77" s="153"/>
      <c r="AH77" s="23"/>
      <c r="AI77" s="54">
        <v>8</v>
      </c>
      <c r="AJ77" s="54">
        <v>417</v>
      </c>
      <c r="AK77" s="54">
        <v>33</v>
      </c>
      <c r="AL77" s="54">
        <v>22</v>
      </c>
      <c r="AM77" s="130">
        <f t="shared" si="278"/>
        <v>11</v>
      </c>
      <c r="AN77" s="28"/>
      <c r="AO77" s="153"/>
      <c r="AP77" s="23"/>
      <c r="AQ77" s="54"/>
      <c r="AR77" s="54"/>
      <c r="AS77" s="54"/>
      <c r="AT77" s="54"/>
      <c r="AU77" s="130"/>
      <c r="AV77" s="28"/>
      <c r="AW77" s="153"/>
      <c r="AX77" s="23"/>
      <c r="AY77" s="28"/>
      <c r="AZ77" s="28"/>
      <c r="BA77" s="28"/>
      <c r="BB77" s="28"/>
      <c r="BC77" s="130">
        <f t="shared" si="279"/>
        <v>0</v>
      </c>
      <c r="BD77" s="28"/>
      <c r="BE77" s="153"/>
      <c r="BF77" s="23"/>
      <c r="BG77" s="343"/>
      <c r="BH77" s="350">
        <f t="shared" ref="BH77:BI77" si="286">+G77+O77+AE77+AM77+AU77</f>
        <v>0</v>
      </c>
      <c r="BI77" s="392">
        <f t="shared" si="286"/>
        <v>32.5</v>
      </c>
      <c r="BJ77" s="350">
        <f t="shared" ref="BJ77:BK77" si="287">+J77+R77+AH77+AP77+AX77</f>
        <v>0</v>
      </c>
      <c r="BK77" s="350">
        <f t="shared" si="287"/>
        <v>16.5</v>
      </c>
      <c r="BL77" s="363">
        <f t="shared" si="260"/>
        <v>0</v>
      </c>
      <c r="BM77" s="364">
        <f t="shared" si="261"/>
        <v>0</v>
      </c>
      <c r="BN77" s="365">
        <f t="shared" si="262"/>
        <v>0.50769230769230766</v>
      </c>
      <c r="BO77" s="366" t="e">
        <f t="shared" si="263"/>
        <v>#REF!</v>
      </c>
    </row>
    <row r="78" spans="1:67" ht="16">
      <c r="A78" s="367" t="s">
        <v>42</v>
      </c>
      <c r="B78" s="368"/>
      <c r="C78" s="177">
        <f t="shared" ref="C78:G78" si="288">SUM(C72,C74,C75,C76,C77)</f>
        <v>37</v>
      </c>
      <c r="D78" s="177">
        <f t="shared" si="288"/>
        <v>1439</v>
      </c>
      <c r="E78" s="177">
        <f t="shared" si="288"/>
        <v>95</v>
      </c>
      <c r="F78" s="177">
        <f t="shared" si="288"/>
        <v>100</v>
      </c>
      <c r="G78" s="177">
        <f t="shared" si="288"/>
        <v>-5</v>
      </c>
      <c r="H78" s="369">
        <f>(D78/E78)</f>
        <v>15.147368421052631</v>
      </c>
      <c r="I78" s="370">
        <f>SUM(I72,I74,I75,I76,I77)</f>
        <v>0</v>
      </c>
      <c r="J78" s="23"/>
      <c r="K78" s="177">
        <f t="shared" ref="K78:O78" si="289">SUM(K72,K74,K75,K76,K77)</f>
        <v>29.5</v>
      </c>
      <c r="L78" s="177">
        <f t="shared" si="289"/>
        <v>1868</v>
      </c>
      <c r="M78" s="177">
        <f t="shared" si="289"/>
        <v>91</v>
      </c>
      <c r="N78" s="177">
        <f t="shared" si="289"/>
        <v>114</v>
      </c>
      <c r="O78" s="177">
        <f t="shared" si="289"/>
        <v>-23</v>
      </c>
      <c r="P78" s="369">
        <f t="shared" si="275"/>
        <v>20.527472527472529</v>
      </c>
      <c r="Q78" s="370">
        <f>SUM(Q72,Q74,Q75,Q76,Q77)</f>
        <v>0</v>
      </c>
      <c r="R78" s="23"/>
      <c r="S78" s="177">
        <f t="shared" ref="S78:W78" si="290">SUM(S72,S74,S75,S76,S77)</f>
        <v>36</v>
      </c>
      <c r="T78" s="177">
        <f t="shared" si="290"/>
        <v>1912</v>
      </c>
      <c r="U78" s="177">
        <f t="shared" si="290"/>
        <v>96</v>
      </c>
      <c r="V78" s="177">
        <f t="shared" si="290"/>
        <v>92</v>
      </c>
      <c r="W78" s="177">
        <f t="shared" si="290"/>
        <v>4</v>
      </c>
      <c r="X78" s="369">
        <f>(T78/U78)</f>
        <v>19.916666666666668</v>
      </c>
      <c r="Y78" s="370">
        <f>SUM(Y72,Y74,Y75,Y76,Y77)</f>
        <v>0</v>
      </c>
      <c r="Z78" s="23"/>
      <c r="AA78" s="177">
        <f t="shared" ref="AA78:AE78" si="291">SUM(AA72,AA74,AA75,AA76,AA77)</f>
        <v>42.5</v>
      </c>
      <c r="AB78" s="177">
        <f t="shared" si="291"/>
        <v>2374</v>
      </c>
      <c r="AC78" s="177">
        <f t="shared" si="291"/>
        <v>93</v>
      </c>
      <c r="AD78" s="177">
        <f t="shared" si="291"/>
        <v>102</v>
      </c>
      <c r="AE78" s="177">
        <f t="shared" si="291"/>
        <v>-9</v>
      </c>
      <c r="AF78" s="369">
        <f>(AB78/AC78)</f>
        <v>25.526881720430108</v>
      </c>
      <c r="AG78" s="370">
        <f>SUM(AG72,AG74,AG75,AG76,AG77)</f>
        <v>0</v>
      </c>
      <c r="AH78" s="23"/>
      <c r="AI78" s="177">
        <f t="shared" ref="AI78:AM78" si="292">SUM(AI72,AI74,AI75,AI76,AI77)</f>
        <v>39.25</v>
      </c>
      <c r="AJ78" s="177">
        <f t="shared" si="292"/>
        <v>1994</v>
      </c>
      <c r="AK78" s="177">
        <f t="shared" si="292"/>
        <v>107</v>
      </c>
      <c r="AL78" s="177">
        <f t="shared" si="292"/>
        <v>112</v>
      </c>
      <c r="AM78" s="177">
        <f t="shared" si="292"/>
        <v>-5</v>
      </c>
      <c r="AN78" s="369">
        <f>(AJ78/AK78)</f>
        <v>18.635514018691588</v>
      </c>
      <c r="AO78" s="370">
        <f>SUM(AO72,AO74,AO75,AO76,AO77)</f>
        <v>0</v>
      </c>
      <c r="AP78" s="23"/>
      <c r="AQ78" s="177">
        <f t="shared" ref="AQ78:AU78" si="293">SUM(AQ72,AQ74,AQ75,AQ76,AQ77)</f>
        <v>0</v>
      </c>
      <c r="AR78" s="177">
        <f t="shared" si="293"/>
        <v>0</v>
      </c>
      <c r="AS78" s="177">
        <f t="shared" si="293"/>
        <v>0</v>
      </c>
      <c r="AT78" s="177">
        <f t="shared" si="293"/>
        <v>0</v>
      </c>
      <c r="AU78" s="177">
        <f t="shared" si="293"/>
        <v>0</v>
      </c>
      <c r="AV78" s="369" t="e">
        <f>(AR78/AS78)</f>
        <v>#DIV/0!</v>
      </c>
      <c r="AW78" s="370">
        <f>SUM(AW72,AW74,AW75,AW76,AW77)</f>
        <v>0</v>
      </c>
      <c r="AX78" s="23"/>
      <c r="AY78" s="177">
        <f t="shared" ref="AY78:BC78" si="294">SUM(AY70:AY77)</f>
        <v>0</v>
      </c>
      <c r="AZ78" s="177">
        <f t="shared" si="294"/>
        <v>0</v>
      </c>
      <c r="BA78" s="177">
        <f t="shared" si="294"/>
        <v>0</v>
      </c>
      <c r="BB78" s="177">
        <f t="shared" si="294"/>
        <v>0</v>
      </c>
      <c r="BC78" s="177">
        <f t="shared" si="294"/>
        <v>0</v>
      </c>
      <c r="BD78" s="369" t="e">
        <f>(AZ78/BA78)</f>
        <v>#DIV/0!</v>
      </c>
      <c r="BE78" s="370">
        <f>SUM(BE72,BE74,BE75,BE76,BE77)</f>
        <v>0</v>
      </c>
      <c r="BF78" s="23"/>
      <c r="BG78" s="371"/>
      <c r="BH78" s="372">
        <f>+G78+O78+AE78+AM78+AU78</f>
        <v>-42</v>
      </c>
      <c r="BI78" s="373">
        <f t="shared" ref="BI78:BK78" si="295">+AA78+AI78+AQ78+C78+K78+S78</f>
        <v>184.25</v>
      </c>
      <c r="BJ78" s="373">
        <f t="shared" si="295"/>
        <v>9587</v>
      </c>
      <c r="BK78" s="373">
        <f t="shared" si="295"/>
        <v>482</v>
      </c>
      <c r="BL78" s="398">
        <f t="shared" si="260"/>
        <v>19.890041493775932</v>
      </c>
      <c r="BM78" s="399">
        <f t="shared" si="261"/>
        <v>52.032564450474901</v>
      </c>
      <c r="BN78" s="400">
        <f t="shared" si="262"/>
        <v>2.616010854816825</v>
      </c>
      <c r="BO78" s="401" t="e">
        <f t="shared" si="263"/>
        <v>#REF!</v>
      </c>
    </row>
    <row r="79" spans="1:67" ht="16">
      <c r="A79" s="124">
        <v>42434</v>
      </c>
      <c r="B79" s="23"/>
      <c r="C79" s="125">
        <v>0</v>
      </c>
      <c r="D79" s="125">
        <v>0</v>
      </c>
      <c r="E79" s="125">
        <v>0</v>
      </c>
      <c r="F79" s="125">
        <v>0</v>
      </c>
      <c r="G79" s="136">
        <f t="shared" ref="G79:G85" si="296">+E79-F79</f>
        <v>0</v>
      </c>
      <c r="H79" s="125">
        <v>0</v>
      </c>
      <c r="I79" s="126"/>
      <c r="J79" s="23"/>
      <c r="K79" s="125">
        <v>0</v>
      </c>
      <c r="L79" s="125">
        <v>0</v>
      </c>
      <c r="M79" s="125">
        <v>0</v>
      </c>
      <c r="N79" s="125">
        <v>0</v>
      </c>
      <c r="O79" s="136">
        <f t="shared" ref="O79:O85" si="297">+M79-N79</f>
        <v>0</v>
      </c>
      <c r="P79" s="125">
        <v>0</v>
      </c>
      <c r="Q79" s="126"/>
      <c r="R79" s="23"/>
      <c r="S79" s="125">
        <v>0</v>
      </c>
      <c r="T79" s="125">
        <v>0</v>
      </c>
      <c r="U79" s="125">
        <v>0</v>
      </c>
      <c r="V79" s="125">
        <v>0</v>
      </c>
      <c r="W79" s="136">
        <f t="shared" ref="W79:W85" si="298">+U79-V79</f>
        <v>0</v>
      </c>
      <c r="X79" s="125">
        <v>0</v>
      </c>
      <c r="Y79" s="126"/>
      <c r="Z79" s="23"/>
      <c r="AA79" s="125">
        <v>0</v>
      </c>
      <c r="AB79" s="125">
        <v>0</v>
      </c>
      <c r="AC79" s="125">
        <v>0</v>
      </c>
      <c r="AD79" s="125">
        <v>0</v>
      </c>
      <c r="AE79" s="136">
        <f t="shared" ref="AE79:AE85" si="299">+AC79-AD79</f>
        <v>0</v>
      </c>
      <c r="AF79" s="125">
        <v>0</v>
      </c>
      <c r="AG79" s="126"/>
      <c r="AH79" s="23"/>
      <c r="AI79" s="125">
        <v>0</v>
      </c>
      <c r="AJ79" s="125">
        <v>0</v>
      </c>
      <c r="AK79" s="125">
        <v>0</v>
      </c>
      <c r="AL79" s="125">
        <v>0</v>
      </c>
      <c r="AM79" s="136">
        <f t="shared" ref="AM79:AM85" si="300">+AK79-AL79</f>
        <v>0</v>
      </c>
      <c r="AN79" s="125">
        <v>0</v>
      </c>
      <c r="AO79" s="126"/>
      <c r="AP79" s="23"/>
      <c r="AQ79" s="125">
        <v>0</v>
      </c>
      <c r="AR79" s="125">
        <v>0</v>
      </c>
      <c r="AS79" s="125">
        <v>0</v>
      </c>
      <c r="AT79" s="125">
        <v>0</v>
      </c>
      <c r="AU79" s="136">
        <f t="shared" ref="AU79:AU80" si="301">+AS79-AT79</f>
        <v>0</v>
      </c>
      <c r="AV79" s="125">
        <v>0</v>
      </c>
      <c r="AW79" s="126"/>
      <c r="AX79" s="23"/>
      <c r="AY79" s="125">
        <v>0</v>
      </c>
      <c r="AZ79" s="125">
        <v>0</v>
      </c>
      <c r="BA79" s="125">
        <v>0</v>
      </c>
      <c r="BB79" s="125">
        <v>0</v>
      </c>
      <c r="BC79" s="136">
        <f t="shared" ref="BC79:BC85" si="302">+BA79-BB79</f>
        <v>0</v>
      </c>
      <c r="BD79" s="125">
        <v>0</v>
      </c>
      <c r="BE79" s="126"/>
      <c r="BF79" s="23"/>
      <c r="BG79" s="348"/>
      <c r="BH79" s="127"/>
      <c r="BI79" s="127"/>
      <c r="BJ79" s="127"/>
      <c r="BK79" s="127"/>
      <c r="BL79" s="127"/>
      <c r="BM79" s="127"/>
      <c r="BN79" s="127"/>
      <c r="BO79" s="127"/>
    </row>
    <row r="80" spans="1:67" ht="16">
      <c r="A80" s="124">
        <v>42435</v>
      </c>
      <c r="B80" s="23"/>
      <c r="C80" s="125">
        <v>0</v>
      </c>
      <c r="D80" s="125">
        <v>0</v>
      </c>
      <c r="E80" s="125">
        <v>0</v>
      </c>
      <c r="F80" s="125">
        <v>0</v>
      </c>
      <c r="G80" s="136">
        <f t="shared" si="296"/>
        <v>0</v>
      </c>
      <c r="H80" s="125">
        <v>0</v>
      </c>
      <c r="I80" s="126"/>
      <c r="J80" s="23"/>
      <c r="K80" s="125">
        <v>0</v>
      </c>
      <c r="L80" s="125">
        <v>0</v>
      </c>
      <c r="M80" s="125">
        <v>0</v>
      </c>
      <c r="N80" s="125">
        <v>0</v>
      </c>
      <c r="O80" s="136">
        <f t="shared" si="297"/>
        <v>0</v>
      </c>
      <c r="P80" s="125">
        <v>0</v>
      </c>
      <c r="Q80" s="126"/>
      <c r="R80" s="23"/>
      <c r="S80" s="125">
        <v>0</v>
      </c>
      <c r="T80" s="125">
        <v>0</v>
      </c>
      <c r="U80" s="125">
        <v>0</v>
      </c>
      <c r="V80" s="125">
        <v>0</v>
      </c>
      <c r="W80" s="136">
        <f t="shared" si="298"/>
        <v>0</v>
      </c>
      <c r="X80" s="125">
        <v>0</v>
      </c>
      <c r="Y80" s="126"/>
      <c r="Z80" s="23"/>
      <c r="AA80" s="125">
        <v>0</v>
      </c>
      <c r="AB80" s="125">
        <v>0</v>
      </c>
      <c r="AC80" s="125">
        <v>0</v>
      </c>
      <c r="AD80" s="125">
        <v>0</v>
      </c>
      <c r="AE80" s="136">
        <f t="shared" si="299"/>
        <v>0</v>
      </c>
      <c r="AF80" s="125">
        <v>0</v>
      </c>
      <c r="AG80" s="126"/>
      <c r="AH80" s="23"/>
      <c r="AI80" s="125">
        <v>0</v>
      </c>
      <c r="AJ80" s="125">
        <v>0</v>
      </c>
      <c r="AK80" s="125">
        <v>0</v>
      </c>
      <c r="AL80" s="125">
        <v>0</v>
      </c>
      <c r="AM80" s="136">
        <f t="shared" si="300"/>
        <v>0</v>
      </c>
      <c r="AN80" s="125">
        <v>0</v>
      </c>
      <c r="AO80" s="126"/>
      <c r="AP80" s="23"/>
      <c r="AQ80" s="125">
        <v>0</v>
      </c>
      <c r="AR80" s="125">
        <v>0</v>
      </c>
      <c r="AS80" s="125">
        <v>0</v>
      </c>
      <c r="AT80" s="125">
        <v>0</v>
      </c>
      <c r="AU80" s="136">
        <f t="shared" si="301"/>
        <v>0</v>
      </c>
      <c r="AV80" s="125">
        <v>0</v>
      </c>
      <c r="AW80" s="126"/>
      <c r="AX80" s="23"/>
      <c r="AY80" s="125">
        <v>0</v>
      </c>
      <c r="AZ80" s="125">
        <v>0</v>
      </c>
      <c r="BA80" s="125">
        <v>0</v>
      </c>
      <c r="BB80" s="125">
        <v>0</v>
      </c>
      <c r="BC80" s="136">
        <f t="shared" si="302"/>
        <v>0</v>
      </c>
      <c r="BD80" s="125">
        <v>0</v>
      </c>
      <c r="BE80" s="126"/>
      <c r="BF80" s="23"/>
      <c r="BG80" s="348"/>
      <c r="BH80" s="127"/>
      <c r="BI80" s="127"/>
      <c r="BJ80" s="127"/>
      <c r="BK80" s="127"/>
      <c r="BL80" s="127"/>
      <c r="BM80" s="127"/>
      <c r="BN80" s="127"/>
      <c r="BO80" s="127"/>
    </row>
    <row r="81" spans="1:67" ht="16">
      <c r="A81" s="41">
        <v>42436</v>
      </c>
      <c r="B81" s="23"/>
      <c r="C81" s="54">
        <v>8</v>
      </c>
      <c r="D81" s="54">
        <v>375</v>
      </c>
      <c r="E81" s="54">
        <v>27</v>
      </c>
      <c r="F81" s="54">
        <v>20</v>
      </c>
      <c r="G81" s="130">
        <f t="shared" si="296"/>
        <v>7</v>
      </c>
      <c r="H81" s="28"/>
      <c r="I81" s="153"/>
      <c r="J81" s="23"/>
      <c r="K81" s="54">
        <v>8</v>
      </c>
      <c r="L81" s="54">
        <v>400</v>
      </c>
      <c r="M81" s="54">
        <v>22</v>
      </c>
      <c r="N81" s="42">
        <v>23</v>
      </c>
      <c r="O81" s="130">
        <f t="shared" si="297"/>
        <v>-1</v>
      </c>
      <c r="P81" s="28"/>
      <c r="Q81" s="153"/>
      <c r="R81" s="23"/>
      <c r="S81" s="54">
        <v>8</v>
      </c>
      <c r="T81" s="54">
        <v>460</v>
      </c>
      <c r="U81" s="54">
        <v>25</v>
      </c>
      <c r="V81" s="54">
        <v>18</v>
      </c>
      <c r="W81" s="130">
        <f t="shared" si="298"/>
        <v>7</v>
      </c>
      <c r="X81" s="28"/>
      <c r="Y81" s="153"/>
      <c r="Z81" s="23"/>
      <c r="AA81" s="54">
        <v>9</v>
      </c>
      <c r="AB81" s="54">
        <v>501</v>
      </c>
      <c r="AC81" s="54">
        <v>30</v>
      </c>
      <c r="AD81" s="42">
        <v>20</v>
      </c>
      <c r="AE81" s="130">
        <f t="shared" si="299"/>
        <v>10</v>
      </c>
      <c r="AF81" s="28"/>
      <c r="AG81" s="153"/>
      <c r="AH81" s="23"/>
      <c r="AI81" s="54">
        <v>8</v>
      </c>
      <c r="AJ81" s="54">
        <v>424</v>
      </c>
      <c r="AK81" s="54">
        <v>31</v>
      </c>
      <c r="AL81" s="54">
        <v>22</v>
      </c>
      <c r="AM81" s="130">
        <f t="shared" si="300"/>
        <v>9</v>
      </c>
      <c r="AN81" s="28"/>
      <c r="AO81" s="153"/>
      <c r="AP81" s="23"/>
      <c r="AQ81" s="54"/>
      <c r="AR81" s="54"/>
      <c r="AS81" s="54"/>
      <c r="AT81" s="54"/>
      <c r="AU81" s="130"/>
      <c r="AV81" s="28"/>
      <c r="AW81" s="153"/>
      <c r="AX81" s="23"/>
      <c r="AY81" s="28"/>
      <c r="AZ81" s="28"/>
      <c r="BA81" s="28"/>
      <c r="BB81" s="28"/>
      <c r="BC81" s="130">
        <f t="shared" si="302"/>
        <v>0</v>
      </c>
      <c r="BD81" s="28"/>
      <c r="BE81" s="153"/>
      <c r="BF81" s="23"/>
      <c r="BG81" s="343"/>
      <c r="BH81" s="350">
        <f t="shared" ref="BH81:BH86" si="303">+G81+O81+AE81+AM81+AU81</f>
        <v>25</v>
      </c>
      <c r="BI81" s="351">
        <f t="shared" ref="BI81:BI86" si="304">+AA81+AI81+AQ81+C81+K81+S81</f>
        <v>41</v>
      </c>
      <c r="BJ81" s="352">
        <f t="shared" ref="BJ81:BK81" si="305">+D81+L81+T81+AB81+AJ81+AR81</f>
        <v>2160</v>
      </c>
      <c r="BK81" s="352">
        <f t="shared" si="305"/>
        <v>135</v>
      </c>
      <c r="BL81" s="353">
        <f t="shared" ref="BL81:BL86" si="306">BJ81/BK81</f>
        <v>16</v>
      </c>
      <c r="BM81" s="354">
        <f t="shared" ref="BM81:BM86" si="307">BJ81/BI81</f>
        <v>52.68292682926829</v>
      </c>
      <c r="BN81" s="355">
        <f t="shared" ref="BN81:BN86" si="308">BK81/BI81</f>
        <v>3.2926829268292681</v>
      </c>
      <c r="BO81" s="356" t="e">
        <f t="shared" ref="BO81:BO86" si="309">#REF!/BK81</f>
        <v>#REF!</v>
      </c>
    </row>
    <row r="82" spans="1:67" ht="16">
      <c r="A82" s="41">
        <v>42437</v>
      </c>
      <c r="B82" s="23"/>
      <c r="C82" s="54">
        <v>8</v>
      </c>
      <c r="D82" s="54">
        <v>380</v>
      </c>
      <c r="E82" s="54">
        <v>22</v>
      </c>
      <c r="F82" s="54">
        <v>20</v>
      </c>
      <c r="G82" s="130">
        <f t="shared" si="296"/>
        <v>2</v>
      </c>
      <c r="H82" s="28"/>
      <c r="I82" s="153"/>
      <c r="J82" s="23"/>
      <c r="K82" s="54">
        <v>8</v>
      </c>
      <c r="L82" s="54">
        <v>455</v>
      </c>
      <c r="M82" s="54">
        <v>34</v>
      </c>
      <c r="N82" s="42">
        <v>23</v>
      </c>
      <c r="O82" s="130">
        <f t="shared" si="297"/>
        <v>11</v>
      </c>
      <c r="P82" s="28"/>
      <c r="Q82" s="153"/>
      <c r="R82" s="23"/>
      <c r="S82" s="28"/>
      <c r="T82" s="54"/>
      <c r="U82" s="28"/>
      <c r="V82" s="54">
        <v>18</v>
      </c>
      <c r="W82" s="130">
        <f t="shared" si="298"/>
        <v>-18</v>
      </c>
      <c r="X82" s="28"/>
      <c r="Y82" s="153"/>
      <c r="Z82" s="23"/>
      <c r="AA82" s="54">
        <v>8.5</v>
      </c>
      <c r="AB82" s="54">
        <v>494</v>
      </c>
      <c r="AC82" s="54">
        <v>29</v>
      </c>
      <c r="AD82" s="42">
        <v>20</v>
      </c>
      <c r="AE82" s="130">
        <f t="shared" si="299"/>
        <v>9</v>
      </c>
      <c r="AF82" s="28"/>
      <c r="AG82" s="153"/>
      <c r="AH82" s="23"/>
      <c r="AI82" s="54">
        <v>8</v>
      </c>
      <c r="AJ82" s="54">
        <v>400</v>
      </c>
      <c r="AK82" s="54">
        <v>26</v>
      </c>
      <c r="AL82" s="54">
        <v>22</v>
      </c>
      <c r="AM82" s="130">
        <f t="shared" si="300"/>
        <v>4</v>
      </c>
      <c r="AN82" s="28"/>
      <c r="AO82" s="153"/>
      <c r="AP82" s="23"/>
      <c r="AQ82" s="54"/>
      <c r="AR82" s="54"/>
      <c r="AS82" s="54"/>
      <c r="AT82" s="54"/>
      <c r="AU82" s="130"/>
      <c r="AV82" s="28"/>
      <c r="AW82" s="153"/>
      <c r="AX82" s="23"/>
      <c r="AY82" s="28"/>
      <c r="AZ82" s="28"/>
      <c r="BA82" s="28"/>
      <c r="BB82" s="28"/>
      <c r="BC82" s="130">
        <f t="shared" si="302"/>
        <v>0</v>
      </c>
      <c r="BD82" s="28"/>
      <c r="BE82" s="153"/>
      <c r="BF82" s="23"/>
      <c r="BG82" s="343"/>
      <c r="BH82" s="350">
        <f t="shared" si="303"/>
        <v>26</v>
      </c>
      <c r="BI82" s="351">
        <f t="shared" si="304"/>
        <v>32.5</v>
      </c>
      <c r="BJ82" s="352">
        <f t="shared" ref="BJ82:BK82" si="310">+D82+L82+T82+AB82+AJ82+AR82</f>
        <v>1729</v>
      </c>
      <c r="BK82" s="352">
        <f t="shared" si="310"/>
        <v>111</v>
      </c>
      <c r="BL82" s="353">
        <f t="shared" si="306"/>
        <v>15.576576576576576</v>
      </c>
      <c r="BM82" s="354">
        <f t="shared" si="307"/>
        <v>53.2</v>
      </c>
      <c r="BN82" s="355">
        <f t="shared" si="308"/>
        <v>3.4153846153846152</v>
      </c>
      <c r="BO82" s="356" t="e">
        <f t="shared" si="309"/>
        <v>#REF!</v>
      </c>
    </row>
    <row r="83" spans="1:67" ht="16">
      <c r="A83" s="41">
        <v>42438</v>
      </c>
      <c r="B83" s="23"/>
      <c r="C83" s="54">
        <v>8</v>
      </c>
      <c r="D83" s="54">
        <v>401</v>
      </c>
      <c r="E83" s="54">
        <v>16</v>
      </c>
      <c r="F83" s="54">
        <v>20</v>
      </c>
      <c r="G83" s="130">
        <f t="shared" si="296"/>
        <v>-4</v>
      </c>
      <c r="H83" s="28"/>
      <c r="I83" s="153"/>
      <c r="J83" s="23"/>
      <c r="K83" s="54">
        <v>8</v>
      </c>
      <c r="L83" s="54">
        <v>430</v>
      </c>
      <c r="M83" s="54">
        <v>25</v>
      </c>
      <c r="N83" s="42">
        <v>23</v>
      </c>
      <c r="O83" s="130">
        <f t="shared" si="297"/>
        <v>2</v>
      </c>
      <c r="P83" s="28"/>
      <c r="Q83" s="153"/>
      <c r="R83" s="23"/>
      <c r="S83" s="28"/>
      <c r="T83" s="28"/>
      <c r="U83" s="28"/>
      <c r="V83" s="54">
        <v>18</v>
      </c>
      <c r="W83" s="130">
        <f t="shared" si="298"/>
        <v>-18</v>
      </c>
      <c r="X83" s="28"/>
      <c r="Y83" s="153"/>
      <c r="Z83" s="23"/>
      <c r="AA83" s="54">
        <v>8</v>
      </c>
      <c r="AB83" s="54">
        <v>484</v>
      </c>
      <c r="AC83" s="54">
        <v>17</v>
      </c>
      <c r="AD83" s="42">
        <v>20</v>
      </c>
      <c r="AE83" s="130">
        <f t="shared" si="299"/>
        <v>-3</v>
      </c>
      <c r="AF83" s="28"/>
      <c r="AG83" s="153"/>
      <c r="AH83" s="23"/>
      <c r="AI83" s="54">
        <v>8.25</v>
      </c>
      <c r="AJ83" s="54">
        <v>430</v>
      </c>
      <c r="AK83" s="54">
        <v>29</v>
      </c>
      <c r="AL83" s="54">
        <v>22</v>
      </c>
      <c r="AM83" s="130">
        <f t="shared" si="300"/>
        <v>7</v>
      </c>
      <c r="AN83" s="28"/>
      <c r="AO83" s="153"/>
      <c r="AP83" s="23"/>
      <c r="AQ83" s="54"/>
      <c r="AR83" s="54"/>
      <c r="AS83" s="54"/>
      <c r="AT83" s="54"/>
      <c r="AU83" s="130"/>
      <c r="AV83" s="28"/>
      <c r="AW83" s="153"/>
      <c r="AX83" s="23"/>
      <c r="AY83" s="28"/>
      <c r="AZ83" s="28"/>
      <c r="BA83" s="28"/>
      <c r="BB83" s="28"/>
      <c r="BC83" s="130">
        <f t="shared" si="302"/>
        <v>0</v>
      </c>
      <c r="BD83" s="28"/>
      <c r="BE83" s="153"/>
      <c r="BF83" s="23"/>
      <c r="BG83" s="343"/>
      <c r="BH83" s="350">
        <f t="shared" si="303"/>
        <v>2</v>
      </c>
      <c r="BI83" s="351">
        <f t="shared" si="304"/>
        <v>32.25</v>
      </c>
      <c r="BJ83" s="352">
        <f t="shared" ref="BJ83:BK83" si="311">+D83+L83+T83+AB83+AJ83+AR83</f>
        <v>1745</v>
      </c>
      <c r="BK83" s="352">
        <f t="shared" si="311"/>
        <v>87</v>
      </c>
      <c r="BL83" s="353">
        <f t="shared" si="306"/>
        <v>20.057471264367816</v>
      </c>
      <c r="BM83" s="354">
        <f t="shared" si="307"/>
        <v>54.108527131782942</v>
      </c>
      <c r="BN83" s="355">
        <f t="shared" si="308"/>
        <v>2.6976744186046511</v>
      </c>
      <c r="BO83" s="356" t="e">
        <f t="shared" si="309"/>
        <v>#REF!</v>
      </c>
    </row>
    <row r="84" spans="1:67" ht="16">
      <c r="A84" s="41">
        <v>42439</v>
      </c>
      <c r="B84" s="23"/>
      <c r="C84" s="54">
        <v>8</v>
      </c>
      <c r="D84" s="54">
        <v>400</v>
      </c>
      <c r="E84" s="54">
        <v>14</v>
      </c>
      <c r="F84" s="54">
        <v>20</v>
      </c>
      <c r="G84" s="130">
        <f t="shared" si="296"/>
        <v>-6</v>
      </c>
      <c r="H84" s="28"/>
      <c r="I84" s="153"/>
      <c r="J84" s="23"/>
      <c r="K84" s="54">
        <v>8</v>
      </c>
      <c r="L84" s="54">
        <v>502</v>
      </c>
      <c r="M84" s="54">
        <v>22</v>
      </c>
      <c r="N84" s="42">
        <v>23</v>
      </c>
      <c r="O84" s="130">
        <f t="shared" si="297"/>
        <v>-1</v>
      </c>
      <c r="P84" s="28"/>
      <c r="Q84" s="153"/>
      <c r="R84" s="23"/>
      <c r="S84" s="28"/>
      <c r="T84" s="28"/>
      <c r="U84" s="28"/>
      <c r="V84" s="54">
        <v>18</v>
      </c>
      <c r="W84" s="130">
        <f t="shared" si="298"/>
        <v>-18</v>
      </c>
      <c r="X84" s="28"/>
      <c r="Y84" s="153"/>
      <c r="Z84" s="23"/>
      <c r="AA84" s="54">
        <v>8</v>
      </c>
      <c r="AB84" s="54">
        <v>445</v>
      </c>
      <c r="AC84" s="54">
        <v>15</v>
      </c>
      <c r="AD84" s="42">
        <v>20</v>
      </c>
      <c r="AE84" s="130">
        <f t="shared" si="299"/>
        <v>-5</v>
      </c>
      <c r="AF84" s="28"/>
      <c r="AG84" s="153"/>
      <c r="AH84" s="23"/>
      <c r="AI84" s="54">
        <v>8</v>
      </c>
      <c r="AJ84" s="54">
        <v>430</v>
      </c>
      <c r="AK84" s="54">
        <v>23</v>
      </c>
      <c r="AL84" s="54">
        <v>22</v>
      </c>
      <c r="AM84" s="130">
        <f t="shared" si="300"/>
        <v>1</v>
      </c>
      <c r="AN84" s="28"/>
      <c r="AO84" s="153"/>
      <c r="AP84" s="23"/>
      <c r="AQ84" s="54"/>
      <c r="AR84" s="54"/>
      <c r="AS84" s="54"/>
      <c r="AT84" s="54"/>
      <c r="AU84" s="130"/>
      <c r="AV84" s="28"/>
      <c r="AW84" s="153"/>
      <c r="AX84" s="23"/>
      <c r="AY84" s="28"/>
      <c r="AZ84" s="28"/>
      <c r="BA84" s="28"/>
      <c r="BB84" s="28"/>
      <c r="BC84" s="130">
        <f t="shared" si="302"/>
        <v>0</v>
      </c>
      <c r="BD84" s="28"/>
      <c r="BE84" s="153"/>
      <c r="BF84" s="23"/>
      <c r="BG84" s="343"/>
      <c r="BH84" s="350">
        <f t="shared" si="303"/>
        <v>-11</v>
      </c>
      <c r="BI84" s="351">
        <f t="shared" si="304"/>
        <v>32</v>
      </c>
      <c r="BJ84" s="352">
        <f t="shared" ref="BJ84:BK84" si="312">+D84+L84+T84+AB84+AJ84+AR84</f>
        <v>1777</v>
      </c>
      <c r="BK84" s="352">
        <f t="shared" si="312"/>
        <v>74</v>
      </c>
      <c r="BL84" s="353">
        <f t="shared" si="306"/>
        <v>24.013513513513512</v>
      </c>
      <c r="BM84" s="354">
        <f t="shared" si="307"/>
        <v>55.53125</v>
      </c>
      <c r="BN84" s="355">
        <f t="shared" si="308"/>
        <v>2.3125</v>
      </c>
      <c r="BO84" s="356" t="e">
        <f t="shared" si="309"/>
        <v>#REF!</v>
      </c>
    </row>
    <row r="85" spans="1:67" ht="16">
      <c r="A85" s="41">
        <v>42440</v>
      </c>
      <c r="B85" s="23"/>
      <c r="C85" s="54">
        <v>8</v>
      </c>
      <c r="D85" s="54">
        <v>400</v>
      </c>
      <c r="E85" s="54">
        <v>23</v>
      </c>
      <c r="F85" s="54">
        <v>20</v>
      </c>
      <c r="G85" s="130">
        <f t="shared" si="296"/>
        <v>3</v>
      </c>
      <c r="H85" s="28"/>
      <c r="I85" s="153"/>
      <c r="J85" s="23"/>
      <c r="K85" s="28"/>
      <c r="L85" s="28"/>
      <c r="M85" s="28"/>
      <c r="N85" s="42">
        <v>23</v>
      </c>
      <c r="O85" s="130">
        <f t="shared" si="297"/>
        <v>-23</v>
      </c>
      <c r="P85" s="28"/>
      <c r="Q85" s="153"/>
      <c r="R85" s="23"/>
      <c r="S85" s="54">
        <v>8</v>
      </c>
      <c r="T85" s="54">
        <v>365</v>
      </c>
      <c r="U85" s="54">
        <v>19</v>
      </c>
      <c r="V85" s="54">
        <v>18</v>
      </c>
      <c r="W85" s="130">
        <f t="shared" si="298"/>
        <v>1</v>
      </c>
      <c r="X85" s="28"/>
      <c r="Y85" s="153"/>
      <c r="Z85" s="23"/>
      <c r="AA85" s="54">
        <v>8</v>
      </c>
      <c r="AB85" s="54">
        <v>451</v>
      </c>
      <c r="AC85" s="54">
        <v>18</v>
      </c>
      <c r="AD85" s="42">
        <v>20</v>
      </c>
      <c r="AE85" s="130">
        <f t="shared" si="299"/>
        <v>-2</v>
      </c>
      <c r="AF85" s="28"/>
      <c r="AG85" s="153"/>
      <c r="AH85" s="23"/>
      <c r="AI85" s="54">
        <v>8</v>
      </c>
      <c r="AJ85" s="54">
        <v>426</v>
      </c>
      <c r="AK85" s="54">
        <v>25</v>
      </c>
      <c r="AL85" s="54">
        <v>22</v>
      </c>
      <c r="AM85" s="130">
        <f t="shared" si="300"/>
        <v>3</v>
      </c>
      <c r="AN85" s="28"/>
      <c r="AO85" s="153"/>
      <c r="AP85" s="23"/>
      <c r="AQ85" s="54"/>
      <c r="AR85" s="54"/>
      <c r="AS85" s="54"/>
      <c r="AT85" s="54"/>
      <c r="AU85" s="130"/>
      <c r="AV85" s="28"/>
      <c r="AW85" s="153"/>
      <c r="AX85" s="23"/>
      <c r="AY85" s="28"/>
      <c r="AZ85" s="28"/>
      <c r="BA85" s="28"/>
      <c r="BB85" s="28"/>
      <c r="BC85" s="130">
        <f t="shared" si="302"/>
        <v>0</v>
      </c>
      <c r="BD85" s="28"/>
      <c r="BE85" s="153"/>
      <c r="BF85" s="23"/>
      <c r="BG85" s="343"/>
      <c r="BH85" s="350">
        <f t="shared" si="303"/>
        <v>-19</v>
      </c>
      <c r="BI85" s="351">
        <f t="shared" si="304"/>
        <v>32</v>
      </c>
      <c r="BJ85" s="352">
        <f t="shared" ref="BJ85:BK85" si="313">+D85+L85+T85+AB85+AJ85+AR85</f>
        <v>1642</v>
      </c>
      <c r="BK85" s="352">
        <f t="shared" si="313"/>
        <v>85</v>
      </c>
      <c r="BL85" s="363">
        <f t="shared" si="306"/>
        <v>19.317647058823528</v>
      </c>
      <c r="BM85" s="364">
        <f t="shared" si="307"/>
        <v>51.3125</v>
      </c>
      <c r="BN85" s="365">
        <f t="shared" si="308"/>
        <v>2.65625</v>
      </c>
      <c r="BO85" s="366" t="e">
        <f t="shared" si="309"/>
        <v>#REF!</v>
      </c>
    </row>
    <row r="86" spans="1:67" ht="16">
      <c r="A86" s="367" t="s">
        <v>42</v>
      </c>
      <c r="B86" s="368"/>
      <c r="C86" s="177">
        <f t="shared" ref="C86:H86" si="314">SUM(C79:C85)</f>
        <v>40</v>
      </c>
      <c r="D86" s="177">
        <f t="shared" si="314"/>
        <v>1956</v>
      </c>
      <c r="E86" s="177">
        <f t="shared" si="314"/>
        <v>102</v>
      </c>
      <c r="F86" s="177">
        <f t="shared" si="314"/>
        <v>100</v>
      </c>
      <c r="G86" s="177">
        <f t="shared" si="314"/>
        <v>2</v>
      </c>
      <c r="H86" s="177">
        <f t="shared" si="314"/>
        <v>0</v>
      </c>
      <c r="I86" s="370">
        <f>SUM(I80,I82,I83,I84,I85)</f>
        <v>0</v>
      </c>
      <c r="J86" s="23"/>
      <c r="K86" s="177">
        <f t="shared" ref="K86:P86" si="315">SUM(K79:K85)</f>
        <v>32</v>
      </c>
      <c r="L86" s="177">
        <f t="shared" si="315"/>
        <v>1787</v>
      </c>
      <c r="M86" s="177">
        <f t="shared" si="315"/>
        <v>103</v>
      </c>
      <c r="N86" s="177">
        <f t="shared" si="315"/>
        <v>115</v>
      </c>
      <c r="O86" s="177">
        <f t="shared" si="315"/>
        <v>-12</v>
      </c>
      <c r="P86" s="177">
        <f t="shared" si="315"/>
        <v>0</v>
      </c>
      <c r="Q86" s="370">
        <f>SUM(Q80,Q82,Q83,Q84,Q85)</f>
        <v>0</v>
      </c>
      <c r="R86" s="23"/>
      <c r="S86" s="177">
        <f t="shared" ref="S86:X86" si="316">SUM(S79:S85)</f>
        <v>16</v>
      </c>
      <c r="T86" s="177">
        <f t="shared" si="316"/>
        <v>825</v>
      </c>
      <c r="U86" s="177">
        <f t="shared" si="316"/>
        <v>44</v>
      </c>
      <c r="V86" s="177">
        <f t="shared" si="316"/>
        <v>90</v>
      </c>
      <c r="W86" s="177">
        <f t="shared" si="316"/>
        <v>-46</v>
      </c>
      <c r="X86" s="177">
        <f t="shared" si="316"/>
        <v>0</v>
      </c>
      <c r="Y86" s="370">
        <f>SUM(Y80,Y82,Y83,Y84,Y85)</f>
        <v>0</v>
      </c>
      <c r="Z86" s="23"/>
      <c r="AA86" s="177">
        <f t="shared" ref="AA86:AF86" si="317">SUM(AA79:AA85)</f>
        <v>41.5</v>
      </c>
      <c r="AB86" s="177">
        <f t="shared" si="317"/>
        <v>2375</v>
      </c>
      <c r="AC86" s="177">
        <f t="shared" si="317"/>
        <v>109</v>
      </c>
      <c r="AD86" s="177">
        <f t="shared" si="317"/>
        <v>100</v>
      </c>
      <c r="AE86" s="177">
        <f t="shared" si="317"/>
        <v>9</v>
      </c>
      <c r="AF86" s="177">
        <f t="shared" si="317"/>
        <v>0</v>
      </c>
      <c r="AG86" s="370">
        <f>SUM(AG80,AG82,AG83,AG84,AG85)</f>
        <v>0</v>
      </c>
      <c r="AH86" s="23"/>
      <c r="AI86" s="177">
        <f t="shared" ref="AI86:AN86" si="318">SUM(AI79:AI85)</f>
        <v>40.25</v>
      </c>
      <c r="AJ86" s="177">
        <f t="shared" si="318"/>
        <v>2110</v>
      </c>
      <c r="AK86" s="177">
        <f t="shared" si="318"/>
        <v>134</v>
      </c>
      <c r="AL86" s="177">
        <f t="shared" si="318"/>
        <v>110</v>
      </c>
      <c r="AM86" s="177">
        <f t="shared" si="318"/>
        <v>24</v>
      </c>
      <c r="AN86" s="177">
        <f t="shared" si="318"/>
        <v>0</v>
      </c>
      <c r="AO86" s="370">
        <f>SUM(AO80,AO82,AO83,AO84,AO85)</f>
        <v>0</v>
      </c>
      <c r="AP86" s="23"/>
      <c r="AQ86" s="177">
        <f t="shared" ref="AQ86:AV86" si="319">SUM(AQ79:AQ85)</f>
        <v>0</v>
      </c>
      <c r="AR86" s="177">
        <f t="shared" si="319"/>
        <v>0</v>
      </c>
      <c r="AS86" s="177">
        <f t="shared" si="319"/>
        <v>0</v>
      </c>
      <c r="AT86" s="177">
        <f t="shared" si="319"/>
        <v>0</v>
      </c>
      <c r="AU86" s="177">
        <f t="shared" si="319"/>
        <v>0</v>
      </c>
      <c r="AV86" s="177">
        <f t="shared" si="319"/>
        <v>0</v>
      </c>
      <c r="AW86" s="370">
        <f>SUM(AW80,AW82,AW83,AW84,AW85)</f>
        <v>0</v>
      </c>
      <c r="AX86" s="23"/>
      <c r="AY86" s="177">
        <f t="shared" ref="AY86:BD86" si="320">SUM(AY79:AY85)</f>
        <v>0</v>
      </c>
      <c r="AZ86" s="177">
        <f t="shared" si="320"/>
        <v>0</v>
      </c>
      <c r="BA86" s="177">
        <f t="shared" si="320"/>
        <v>0</v>
      </c>
      <c r="BB86" s="177">
        <f t="shared" si="320"/>
        <v>0</v>
      </c>
      <c r="BC86" s="177">
        <f t="shared" si="320"/>
        <v>0</v>
      </c>
      <c r="BD86" s="177">
        <f t="shared" si="320"/>
        <v>0</v>
      </c>
      <c r="BE86" s="370">
        <f>SUM(BE80,BE82,BE83,BE84,BE85)</f>
        <v>0</v>
      </c>
      <c r="BF86" s="23"/>
      <c r="BG86" s="371"/>
      <c r="BH86" s="372">
        <f t="shared" si="303"/>
        <v>23</v>
      </c>
      <c r="BI86" s="373">
        <f t="shared" si="304"/>
        <v>169.75</v>
      </c>
      <c r="BJ86" s="373">
        <f t="shared" ref="BJ86:BK86" si="321">+AB86+AJ86+AR86+D86+L86+T86</f>
        <v>9053</v>
      </c>
      <c r="BK86" s="373">
        <f t="shared" si="321"/>
        <v>492</v>
      </c>
      <c r="BL86" s="374">
        <f t="shared" si="306"/>
        <v>18.400406504065042</v>
      </c>
      <c r="BM86" s="375">
        <f t="shared" si="307"/>
        <v>53.331369661266571</v>
      </c>
      <c r="BN86" s="376">
        <f t="shared" si="308"/>
        <v>2.8983799705449189</v>
      </c>
      <c r="BO86" s="377" t="e">
        <f t="shared" si="309"/>
        <v>#REF!</v>
      </c>
    </row>
    <row r="87" spans="1:67" ht="16">
      <c r="A87" s="124">
        <v>42441</v>
      </c>
      <c r="B87" s="23"/>
      <c r="C87" s="125">
        <v>0</v>
      </c>
      <c r="D87" s="125">
        <v>0</v>
      </c>
      <c r="E87" s="125">
        <v>0</v>
      </c>
      <c r="F87" s="125">
        <v>0</v>
      </c>
      <c r="G87" s="136">
        <f t="shared" ref="G87:G93" si="322">+E87-F87</f>
        <v>0</v>
      </c>
      <c r="H87" s="125">
        <v>0</v>
      </c>
      <c r="I87" s="126"/>
      <c r="J87" s="23"/>
      <c r="K87" s="125">
        <v>0</v>
      </c>
      <c r="L87" s="125">
        <v>0</v>
      </c>
      <c r="M87" s="125">
        <v>0</v>
      </c>
      <c r="N87" s="125">
        <v>0</v>
      </c>
      <c r="O87" s="136">
        <f t="shared" ref="O87:O93" si="323">+M87-N87</f>
        <v>0</v>
      </c>
      <c r="P87" s="125">
        <v>0</v>
      </c>
      <c r="Q87" s="126"/>
      <c r="R87" s="23"/>
      <c r="S87" s="125">
        <v>0</v>
      </c>
      <c r="T87" s="125">
        <v>0</v>
      </c>
      <c r="U87" s="125">
        <v>0</v>
      </c>
      <c r="V87" s="125">
        <v>0</v>
      </c>
      <c r="W87" s="136">
        <f t="shared" ref="W87:W93" si="324">+U87-V87</f>
        <v>0</v>
      </c>
      <c r="X87" s="125">
        <v>0</v>
      </c>
      <c r="Y87" s="126"/>
      <c r="Z87" s="23"/>
      <c r="AA87" s="125">
        <v>0</v>
      </c>
      <c r="AB87" s="125">
        <v>0</v>
      </c>
      <c r="AC87" s="125">
        <v>0</v>
      </c>
      <c r="AD87" s="125">
        <v>0</v>
      </c>
      <c r="AE87" s="136">
        <f t="shared" ref="AE87:AE93" si="325">+AC87-AD87</f>
        <v>0</v>
      </c>
      <c r="AF87" s="125">
        <v>0</v>
      </c>
      <c r="AG87" s="126"/>
      <c r="AH87" s="23"/>
      <c r="AI87" s="125">
        <v>0</v>
      </c>
      <c r="AJ87" s="125">
        <v>0</v>
      </c>
      <c r="AK87" s="125">
        <v>0</v>
      </c>
      <c r="AL87" s="125">
        <v>0</v>
      </c>
      <c r="AM87" s="136">
        <f t="shared" ref="AM87:AM93" si="326">+AK87-AL87</f>
        <v>0</v>
      </c>
      <c r="AN87" s="125">
        <v>0</v>
      </c>
      <c r="AO87" s="126"/>
      <c r="AP87" s="23"/>
      <c r="AQ87" s="125">
        <v>0</v>
      </c>
      <c r="AR87" s="125">
        <v>0</v>
      </c>
      <c r="AS87" s="125">
        <v>0</v>
      </c>
      <c r="AT87" s="125">
        <v>0</v>
      </c>
      <c r="AU87" s="136">
        <f t="shared" ref="AU87:AU93" si="327">+AS87-AT87</f>
        <v>0</v>
      </c>
      <c r="AV87" s="125">
        <v>0</v>
      </c>
      <c r="AW87" s="126"/>
      <c r="AX87" s="23"/>
      <c r="AY87" s="125">
        <v>0</v>
      </c>
      <c r="AZ87" s="125">
        <v>0</v>
      </c>
      <c r="BA87" s="125">
        <v>0</v>
      </c>
      <c r="BB87" s="125">
        <v>0</v>
      </c>
      <c r="BC87" s="136">
        <f t="shared" ref="BC87:BC93" si="328">+BA87-BB87</f>
        <v>0</v>
      </c>
      <c r="BD87" s="125">
        <v>0</v>
      </c>
      <c r="BE87" s="126"/>
      <c r="BF87" s="23"/>
      <c r="BG87" s="348"/>
      <c r="BH87" s="127"/>
      <c r="BI87" s="127"/>
      <c r="BJ87" s="127"/>
      <c r="BK87" s="127"/>
      <c r="BL87" s="127"/>
      <c r="BM87" s="127"/>
      <c r="BN87" s="127"/>
      <c r="BO87" s="127"/>
    </row>
    <row r="88" spans="1:67" ht="16">
      <c r="A88" s="124">
        <v>42442</v>
      </c>
      <c r="B88" s="23"/>
      <c r="C88" s="125">
        <v>0</v>
      </c>
      <c r="D88" s="125">
        <v>0</v>
      </c>
      <c r="E88" s="125">
        <v>0</v>
      </c>
      <c r="F88" s="125">
        <v>0</v>
      </c>
      <c r="G88" s="136">
        <f t="shared" si="322"/>
        <v>0</v>
      </c>
      <c r="H88" s="125">
        <v>0</v>
      </c>
      <c r="I88" s="126"/>
      <c r="J88" s="23"/>
      <c r="K88" s="125">
        <v>0</v>
      </c>
      <c r="L88" s="125">
        <v>0</v>
      </c>
      <c r="M88" s="125">
        <v>0</v>
      </c>
      <c r="N88" s="125">
        <v>0</v>
      </c>
      <c r="O88" s="136">
        <f t="shared" si="323"/>
        <v>0</v>
      </c>
      <c r="P88" s="125">
        <v>0</v>
      </c>
      <c r="Q88" s="126"/>
      <c r="R88" s="23"/>
      <c r="S88" s="125">
        <v>0</v>
      </c>
      <c r="T88" s="125">
        <v>0</v>
      </c>
      <c r="U88" s="125">
        <v>0</v>
      </c>
      <c r="V88" s="125">
        <v>0</v>
      </c>
      <c r="W88" s="136">
        <f t="shared" si="324"/>
        <v>0</v>
      </c>
      <c r="X88" s="125">
        <v>0</v>
      </c>
      <c r="Y88" s="126"/>
      <c r="Z88" s="23"/>
      <c r="AA88" s="125">
        <v>0</v>
      </c>
      <c r="AB88" s="125">
        <v>0</v>
      </c>
      <c r="AC88" s="125">
        <v>0</v>
      </c>
      <c r="AD88" s="125">
        <v>0</v>
      </c>
      <c r="AE88" s="136">
        <f t="shared" si="325"/>
        <v>0</v>
      </c>
      <c r="AF88" s="125">
        <v>0</v>
      </c>
      <c r="AG88" s="126"/>
      <c r="AH88" s="23"/>
      <c r="AI88" s="125">
        <v>0</v>
      </c>
      <c r="AJ88" s="125">
        <v>0</v>
      </c>
      <c r="AK88" s="125">
        <v>0</v>
      </c>
      <c r="AL88" s="125">
        <v>0</v>
      </c>
      <c r="AM88" s="136">
        <f t="shared" si="326"/>
        <v>0</v>
      </c>
      <c r="AN88" s="125">
        <v>0</v>
      </c>
      <c r="AO88" s="126"/>
      <c r="AP88" s="23"/>
      <c r="AQ88" s="125">
        <v>0</v>
      </c>
      <c r="AR88" s="125">
        <v>0</v>
      </c>
      <c r="AS88" s="125">
        <v>0</v>
      </c>
      <c r="AT88" s="125">
        <v>0</v>
      </c>
      <c r="AU88" s="136">
        <f t="shared" si="327"/>
        <v>0</v>
      </c>
      <c r="AV88" s="125">
        <v>0</v>
      </c>
      <c r="AW88" s="126"/>
      <c r="AX88" s="23"/>
      <c r="AY88" s="125">
        <v>0</v>
      </c>
      <c r="AZ88" s="125">
        <v>0</v>
      </c>
      <c r="BA88" s="125">
        <v>0</v>
      </c>
      <c r="BB88" s="125">
        <v>0</v>
      </c>
      <c r="BC88" s="136">
        <f t="shared" si="328"/>
        <v>0</v>
      </c>
      <c r="BD88" s="125">
        <v>0</v>
      </c>
      <c r="BE88" s="126"/>
      <c r="BF88" s="23"/>
      <c r="BG88" s="348"/>
      <c r="BH88" s="127"/>
      <c r="BI88" s="127"/>
      <c r="BJ88" s="127"/>
      <c r="BK88" s="127"/>
      <c r="BL88" s="127"/>
      <c r="BM88" s="127"/>
      <c r="BN88" s="127"/>
      <c r="BO88" s="127"/>
    </row>
    <row r="89" spans="1:67" ht="16">
      <c r="A89" s="41">
        <v>42443</v>
      </c>
      <c r="B89" s="23"/>
      <c r="C89" s="54">
        <v>8</v>
      </c>
      <c r="D89" s="54">
        <v>313</v>
      </c>
      <c r="E89" s="54">
        <v>23</v>
      </c>
      <c r="F89" s="54">
        <v>20</v>
      </c>
      <c r="G89" s="130">
        <f t="shared" si="322"/>
        <v>3</v>
      </c>
      <c r="H89" s="28"/>
      <c r="I89" s="153"/>
      <c r="J89" s="23"/>
      <c r="K89" s="54">
        <v>8</v>
      </c>
      <c r="L89" s="54">
        <v>372</v>
      </c>
      <c r="M89" s="54">
        <v>26</v>
      </c>
      <c r="N89" s="42">
        <v>23</v>
      </c>
      <c r="O89" s="130">
        <f t="shared" si="323"/>
        <v>3</v>
      </c>
      <c r="P89" s="28"/>
      <c r="Q89" s="153"/>
      <c r="R89" s="23"/>
      <c r="S89" s="54">
        <v>8</v>
      </c>
      <c r="T89" s="54">
        <v>453</v>
      </c>
      <c r="U89" s="54">
        <v>20</v>
      </c>
      <c r="V89" s="54">
        <v>18</v>
      </c>
      <c r="W89" s="130">
        <f t="shared" si="324"/>
        <v>2</v>
      </c>
      <c r="X89" s="28"/>
      <c r="Y89" s="153"/>
      <c r="Z89" s="23"/>
      <c r="AA89" s="54">
        <v>8</v>
      </c>
      <c r="AB89" s="54">
        <v>413</v>
      </c>
      <c r="AC89" s="54">
        <v>26</v>
      </c>
      <c r="AD89" s="42">
        <v>20</v>
      </c>
      <c r="AE89" s="130">
        <f t="shared" si="325"/>
        <v>6</v>
      </c>
      <c r="AF89" s="28"/>
      <c r="AG89" s="153"/>
      <c r="AH89" s="23"/>
      <c r="AI89" s="54">
        <v>8</v>
      </c>
      <c r="AJ89" s="54">
        <v>420</v>
      </c>
      <c r="AK89" s="54">
        <v>23</v>
      </c>
      <c r="AL89" s="54">
        <v>22</v>
      </c>
      <c r="AM89" s="130">
        <f t="shared" si="326"/>
        <v>1</v>
      </c>
      <c r="AN89" s="28"/>
      <c r="AO89" s="149">
        <v>336</v>
      </c>
      <c r="AP89" s="23"/>
      <c r="AQ89" s="54"/>
      <c r="AR89" s="54"/>
      <c r="AS89" s="54"/>
      <c r="AT89" s="54"/>
      <c r="AU89" s="130">
        <f t="shared" si="327"/>
        <v>0</v>
      </c>
      <c r="AV89" s="28"/>
      <c r="AW89" s="153"/>
      <c r="AX89" s="23"/>
      <c r="AY89" s="28"/>
      <c r="AZ89" s="28"/>
      <c r="BA89" s="28"/>
      <c r="BB89" s="28"/>
      <c r="BC89" s="130">
        <f t="shared" si="328"/>
        <v>0</v>
      </c>
      <c r="BD89" s="28"/>
      <c r="BE89" s="153"/>
      <c r="BF89" s="23"/>
      <c r="BG89" s="343"/>
      <c r="BH89" s="350">
        <f t="shared" ref="BH89:BH94" si="329">+G89+O89+AE89+AM89+AU89</f>
        <v>13</v>
      </c>
      <c r="BI89" s="351">
        <f t="shared" ref="BI89:BI94" si="330">+AA89+AI89+AQ89+C89+K89+S89</f>
        <v>40</v>
      </c>
      <c r="BJ89" s="352">
        <f t="shared" ref="BJ89:BK89" si="331">+D89+L89+T89+AB89+AJ89+AR89</f>
        <v>1971</v>
      </c>
      <c r="BK89" s="352">
        <f t="shared" si="331"/>
        <v>118</v>
      </c>
      <c r="BL89" s="353">
        <f t="shared" ref="BL89:BL94" si="332">BJ89/BK89</f>
        <v>16.703389830508474</v>
      </c>
      <c r="BM89" s="354">
        <f t="shared" ref="BM89:BM94" si="333">BJ89/BI89</f>
        <v>49.274999999999999</v>
      </c>
      <c r="BN89" s="355">
        <f t="shared" ref="BN89:BN94" si="334">BK89/BI89</f>
        <v>2.95</v>
      </c>
      <c r="BO89" s="356" t="e">
        <f t="shared" ref="BO89:BO94" si="335">#REF!/BK89</f>
        <v>#REF!</v>
      </c>
    </row>
    <row r="90" spans="1:67" ht="16">
      <c r="A90" s="41">
        <v>42444</v>
      </c>
      <c r="B90" s="23"/>
      <c r="C90" s="54">
        <v>8</v>
      </c>
      <c r="D90" s="54">
        <v>323</v>
      </c>
      <c r="E90" s="54">
        <v>22</v>
      </c>
      <c r="F90" s="54">
        <v>20</v>
      </c>
      <c r="G90" s="130">
        <f t="shared" si="322"/>
        <v>2</v>
      </c>
      <c r="H90" s="28"/>
      <c r="I90" s="153"/>
      <c r="J90" s="23"/>
      <c r="K90" s="54">
        <v>8</v>
      </c>
      <c r="L90" s="54">
        <v>371</v>
      </c>
      <c r="M90" s="54">
        <v>22</v>
      </c>
      <c r="N90" s="42">
        <v>23</v>
      </c>
      <c r="O90" s="130">
        <f t="shared" si="323"/>
        <v>-1</v>
      </c>
      <c r="P90" s="28"/>
      <c r="Q90" s="153"/>
      <c r="R90" s="23"/>
      <c r="S90" s="54">
        <v>8</v>
      </c>
      <c r="T90" s="54">
        <v>451</v>
      </c>
      <c r="U90" s="54">
        <v>19</v>
      </c>
      <c r="V90" s="54">
        <v>18</v>
      </c>
      <c r="W90" s="130">
        <f t="shared" si="324"/>
        <v>1</v>
      </c>
      <c r="X90" s="28"/>
      <c r="Y90" s="153"/>
      <c r="Z90" s="23"/>
      <c r="AA90" s="54">
        <v>8</v>
      </c>
      <c r="AB90" s="54">
        <v>440</v>
      </c>
      <c r="AC90" s="54">
        <v>18</v>
      </c>
      <c r="AD90" s="42">
        <v>20</v>
      </c>
      <c r="AE90" s="130">
        <f t="shared" si="325"/>
        <v>-2</v>
      </c>
      <c r="AF90" s="28"/>
      <c r="AG90" s="153"/>
      <c r="AH90" s="23"/>
      <c r="AI90" s="54">
        <v>8</v>
      </c>
      <c r="AJ90" s="54">
        <v>420</v>
      </c>
      <c r="AK90" s="54">
        <v>22</v>
      </c>
      <c r="AL90" s="54">
        <v>22</v>
      </c>
      <c r="AM90" s="130">
        <f t="shared" si="326"/>
        <v>0</v>
      </c>
      <c r="AN90" s="28"/>
      <c r="AO90" s="149">
        <v>583</v>
      </c>
      <c r="AP90" s="23"/>
      <c r="AQ90" s="28"/>
      <c r="AR90" s="28"/>
      <c r="AS90" s="28"/>
      <c r="AT90" s="28"/>
      <c r="AU90" s="130">
        <f t="shared" si="327"/>
        <v>0</v>
      </c>
      <c r="AV90" s="28"/>
      <c r="AW90" s="153"/>
      <c r="AX90" s="23"/>
      <c r="AY90" s="28"/>
      <c r="AZ90" s="28"/>
      <c r="BA90" s="28"/>
      <c r="BB90" s="28"/>
      <c r="BC90" s="130">
        <f t="shared" si="328"/>
        <v>0</v>
      </c>
      <c r="BD90" s="28"/>
      <c r="BE90" s="153"/>
      <c r="BF90" s="23"/>
      <c r="BG90" s="343"/>
      <c r="BH90" s="350">
        <f t="shared" si="329"/>
        <v>-1</v>
      </c>
      <c r="BI90" s="351">
        <f t="shared" si="330"/>
        <v>40</v>
      </c>
      <c r="BJ90" s="352">
        <f t="shared" ref="BJ90:BK90" si="336">+D90+L90+T90+AB90+AJ90+AR90</f>
        <v>2005</v>
      </c>
      <c r="BK90" s="352">
        <f t="shared" si="336"/>
        <v>103</v>
      </c>
      <c r="BL90" s="353">
        <f t="shared" si="332"/>
        <v>19.466019417475728</v>
      </c>
      <c r="BM90" s="354">
        <f t="shared" si="333"/>
        <v>50.125</v>
      </c>
      <c r="BN90" s="355">
        <f t="shared" si="334"/>
        <v>2.5750000000000002</v>
      </c>
      <c r="BO90" s="356" t="e">
        <f t="shared" si="335"/>
        <v>#REF!</v>
      </c>
    </row>
    <row r="91" spans="1:67" ht="16">
      <c r="A91" s="41">
        <v>42445</v>
      </c>
      <c r="B91" s="23"/>
      <c r="C91" s="54"/>
      <c r="D91" s="54"/>
      <c r="E91" s="54"/>
      <c r="F91" s="28"/>
      <c r="G91" s="130">
        <f t="shared" si="322"/>
        <v>0</v>
      </c>
      <c r="H91" s="28"/>
      <c r="I91" s="153"/>
      <c r="J91" s="23"/>
      <c r="K91" s="54">
        <v>8</v>
      </c>
      <c r="L91" s="54">
        <v>425</v>
      </c>
      <c r="M91" s="54">
        <v>28</v>
      </c>
      <c r="N91" s="42">
        <v>23</v>
      </c>
      <c r="O91" s="130">
        <f t="shared" si="323"/>
        <v>5</v>
      </c>
      <c r="P91" s="28"/>
      <c r="Q91" s="153"/>
      <c r="R91" s="23"/>
      <c r="S91" s="54">
        <v>8</v>
      </c>
      <c r="T91" s="54">
        <v>405</v>
      </c>
      <c r="U91" s="54">
        <v>26</v>
      </c>
      <c r="V91" s="54">
        <v>18</v>
      </c>
      <c r="W91" s="130">
        <f t="shared" si="324"/>
        <v>8</v>
      </c>
      <c r="X91" s="28"/>
      <c r="Y91" s="153"/>
      <c r="Z91" s="23"/>
      <c r="AA91" s="54">
        <v>8</v>
      </c>
      <c r="AB91" s="54">
        <v>469</v>
      </c>
      <c r="AC91" s="54">
        <v>22</v>
      </c>
      <c r="AD91" s="42">
        <v>20</v>
      </c>
      <c r="AE91" s="130">
        <f t="shared" si="325"/>
        <v>2</v>
      </c>
      <c r="AF91" s="28"/>
      <c r="AG91" s="153"/>
      <c r="AH91" s="23"/>
      <c r="AI91" s="54">
        <v>8</v>
      </c>
      <c r="AJ91" s="54">
        <v>400</v>
      </c>
      <c r="AK91" s="54">
        <v>27</v>
      </c>
      <c r="AL91" s="54">
        <v>22</v>
      </c>
      <c r="AM91" s="130">
        <f t="shared" si="326"/>
        <v>5</v>
      </c>
      <c r="AN91" s="28"/>
      <c r="AO91" s="149">
        <v>682</v>
      </c>
      <c r="AP91" s="23"/>
      <c r="AQ91" s="28"/>
      <c r="AR91" s="28"/>
      <c r="AS91" s="28"/>
      <c r="AT91" s="28"/>
      <c r="AU91" s="130">
        <f t="shared" si="327"/>
        <v>0</v>
      </c>
      <c r="AV91" s="28"/>
      <c r="AW91" s="153"/>
      <c r="AX91" s="23"/>
      <c r="AY91" s="28"/>
      <c r="AZ91" s="28"/>
      <c r="BA91" s="28"/>
      <c r="BB91" s="28"/>
      <c r="BC91" s="130">
        <f t="shared" si="328"/>
        <v>0</v>
      </c>
      <c r="BD91" s="28"/>
      <c r="BE91" s="153"/>
      <c r="BF91" s="23"/>
      <c r="BG91" s="343"/>
      <c r="BH91" s="350">
        <f t="shared" si="329"/>
        <v>12</v>
      </c>
      <c r="BI91" s="351">
        <f t="shared" si="330"/>
        <v>32</v>
      </c>
      <c r="BJ91" s="352">
        <f t="shared" ref="BJ91:BK91" si="337">+D91+L91+T91+AB91+AJ91+AR91</f>
        <v>1699</v>
      </c>
      <c r="BK91" s="352">
        <f t="shared" si="337"/>
        <v>103</v>
      </c>
      <c r="BL91" s="353">
        <f t="shared" si="332"/>
        <v>16.49514563106796</v>
      </c>
      <c r="BM91" s="354">
        <f t="shared" si="333"/>
        <v>53.09375</v>
      </c>
      <c r="BN91" s="355">
        <f t="shared" si="334"/>
        <v>3.21875</v>
      </c>
      <c r="BO91" s="356" t="e">
        <f t="shared" si="335"/>
        <v>#REF!</v>
      </c>
    </row>
    <row r="92" spans="1:67" ht="16">
      <c r="A92" s="41">
        <v>42446</v>
      </c>
      <c r="B92" s="23"/>
      <c r="C92" s="28"/>
      <c r="D92" s="28"/>
      <c r="E92" s="28"/>
      <c r="F92" s="28"/>
      <c r="G92" s="130">
        <f t="shared" si="322"/>
        <v>0</v>
      </c>
      <c r="H92" s="28"/>
      <c r="I92" s="153"/>
      <c r="J92" s="23"/>
      <c r="K92" s="54">
        <v>8</v>
      </c>
      <c r="L92" s="54">
        <v>477</v>
      </c>
      <c r="M92" s="54">
        <v>24</v>
      </c>
      <c r="N92" s="42">
        <v>23</v>
      </c>
      <c r="O92" s="130">
        <f t="shared" si="323"/>
        <v>1</v>
      </c>
      <c r="P92" s="28"/>
      <c r="Q92" s="153"/>
      <c r="R92" s="23"/>
      <c r="S92" s="54">
        <v>8.75</v>
      </c>
      <c r="T92" s="54">
        <v>450</v>
      </c>
      <c r="U92" s="54">
        <v>27</v>
      </c>
      <c r="V92" s="54">
        <v>18</v>
      </c>
      <c r="W92" s="130">
        <f t="shared" si="324"/>
        <v>9</v>
      </c>
      <c r="X92" s="28"/>
      <c r="Y92" s="153"/>
      <c r="Z92" s="23"/>
      <c r="AA92" s="54">
        <v>7</v>
      </c>
      <c r="AB92" s="54">
        <v>420</v>
      </c>
      <c r="AC92" s="54">
        <v>20</v>
      </c>
      <c r="AD92" s="42">
        <v>20</v>
      </c>
      <c r="AE92" s="130">
        <f t="shared" si="325"/>
        <v>0</v>
      </c>
      <c r="AF92" s="28"/>
      <c r="AG92" s="153"/>
      <c r="AH92" s="23"/>
      <c r="AI92" s="54">
        <v>8</v>
      </c>
      <c r="AJ92" s="54">
        <v>448</v>
      </c>
      <c r="AK92" s="54">
        <v>24</v>
      </c>
      <c r="AL92" s="54">
        <v>22</v>
      </c>
      <c r="AM92" s="130">
        <f t="shared" si="326"/>
        <v>2</v>
      </c>
      <c r="AN92" s="28"/>
      <c r="AO92" s="149">
        <v>645</v>
      </c>
      <c r="AP92" s="23"/>
      <c r="AQ92" s="28"/>
      <c r="AR92" s="28"/>
      <c r="AS92" s="28"/>
      <c r="AT92" s="28"/>
      <c r="AU92" s="130">
        <f t="shared" si="327"/>
        <v>0</v>
      </c>
      <c r="AV92" s="28"/>
      <c r="AW92" s="153"/>
      <c r="AX92" s="23"/>
      <c r="AY92" s="28"/>
      <c r="AZ92" s="28"/>
      <c r="BA92" s="28"/>
      <c r="BB92" s="28"/>
      <c r="BC92" s="130">
        <f t="shared" si="328"/>
        <v>0</v>
      </c>
      <c r="BD92" s="28"/>
      <c r="BE92" s="153"/>
      <c r="BF92" s="23"/>
      <c r="BG92" s="343"/>
      <c r="BH92" s="350">
        <f t="shared" si="329"/>
        <v>3</v>
      </c>
      <c r="BI92" s="351">
        <f t="shared" si="330"/>
        <v>31.75</v>
      </c>
      <c r="BJ92" s="352">
        <f t="shared" ref="BJ92:BK92" si="338">+D92+L92+T92+AB92+AJ92+AR92</f>
        <v>1795</v>
      </c>
      <c r="BK92" s="352">
        <f t="shared" si="338"/>
        <v>95</v>
      </c>
      <c r="BL92" s="353">
        <f t="shared" si="332"/>
        <v>18.894736842105264</v>
      </c>
      <c r="BM92" s="354">
        <f t="shared" si="333"/>
        <v>56.535433070866141</v>
      </c>
      <c r="BN92" s="355">
        <f t="shared" si="334"/>
        <v>2.9921259842519685</v>
      </c>
      <c r="BO92" s="356" t="e">
        <f t="shared" si="335"/>
        <v>#REF!</v>
      </c>
    </row>
    <row r="93" spans="1:67" ht="16">
      <c r="A93" s="41">
        <v>42447</v>
      </c>
      <c r="B93" s="23"/>
      <c r="C93" s="28"/>
      <c r="D93" s="28"/>
      <c r="E93" s="28"/>
      <c r="F93" s="28"/>
      <c r="G93" s="130">
        <f t="shared" si="322"/>
        <v>0</v>
      </c>
      <c r="H93" s="28"/>
      <c r="I93" s="153"/>
      <c r="J93" s="23"/>
      <c r="K93" s="54">
        <v>8</v>
      </c>
      <c r="L93" s="54">
        <v>344</v>
      </c>
      <c r="M93" s="54">
        <v>21</v>
      </c>
      <c r="N93" s="42">
        <v>23</v>
      </c>
      <c r="O93" s="130">
        <f t="shared" si="323"/>
        <v>-2</v>
      </c>
      <c r="P93" s="28"/>
      <c r="Q93" s="153"/>
      <c r="R93" s="23"/>
      <c r="S93" s="54">
        <v>0</v>
      </c>
      <c r="T93" s="54">
        <v>0</v>
      </c>
      <c r="U93" s="54">
        <v>0</v>
      </c>
      <c r="V93" s="54">
        <v>18</v>
      </c>
      <c r="W93" s="130">
        <f t="shared" si="324"/>
        <v>-18</v>
      </c>
      <c r="X93" s="28"/>
      <c r="Y93" s="153"/>
      <c r="Z93" s="23"/>
      <c r="AA93" s="54">
        <v>8</v>
      </c>
      <c r="AB93" s="54">
        <v>415</v>
      </c>
      <c r="AC93" s="54">
        <v>17</v>
      </c>
      <c r="AD93" s="42">
        <v>20</v>
      </c>
      <c r="AE93" s="130">
        <f t="shared" si="325"/>
        <v>-3</v>
      </c>
      <c r="AF93" s="28"/>
      <c r="AG93" s="153"/>
      <c r="AH93" s="23"/>
      <c r="AI93" s="54">
        <v>8</v>
      </c>
      <c r="AJ93" s="54">
        <v>400</v>
      </c>
      <c r="AK93" s="54">
        <v>24</v>
      </c>
      <c r="AL93" s="54">
        <v>22</v>
      </c>
      <c r="AM93" s="130">
        <f t="shared" si="326"/>
        <v>2</v>
      </c>
      <c r="AN93" s="28"/>
      <c r="AO93" s="149">
        <v>605</v>
      </c>
      <c r="AP93" s="23"/>
      <c r="AQ93" s="28"/>
      <c r="AR93" s="28"/>
      <c r="AS93" s="28"/>
      <c r="AT93" s="28"/>
      <c r="AU93" s="130">
        <f t="shared" si="327"/>
        <v>0</v>
      </c>
      <c r="AV93" s="28"/>
      <c r="AW93" s="153"/>
      <c r="AX93" s="23"/>
      <c r="AY93" s="28"/>
      <c r="AZ93" s="28"/>
      <c r="BA93" s="28"/>
      <c r="BB93" s="28"/>
      <c r="BC93" s="130">
        <f t="shared" si="328"/>
        <v>0</v>
      </c>
      <c r="BD93" s="28"/>
      <c r="BE93" s="153"/>
      <c r="BF93" s="23"/>
      <c r="BG93" s="343"/>
      <c r="BH93" s="350">
        <f t="shared" si="329"/>
        <v>-3</v>
      </c>
      <c r="BI93" s="351">
        <f t="shared" si="330"/>
        <v>24</v>
      </c>
      <c r="BJ93" s="352">
        <f t="shared" ref="BJ93:BK93" si="339">+D93+L93+T93+AB93+AJ93+AR93</f>
        <v>1159</v>
      </c>
      <c r="BK93" s="352">
        <f t="shared" si="339"/>
        <v>62</v>
      </c>
      <c r="BL93" s="363">
        <f t="shared" si="332"/>
        <v>18.693548387096776</v>
      </c>
      <c r="BM93" s="364">
        <f t="shared" si="333"/>
        <v>48.291666666666664</v>
      </c>
      <c r="BN93" s="365">
        <f t="shared" si="334"/>
        <v>2.5833333333333335</v>
      </c>
      <c r="BO93" s="366" t="e">
        <f t="shared" si="335"/>
        <v>#REF!</v>
      </c>
    </row>
    <row r="94" spans="1:67" ht="16">
      <c r="A94" s="367" t="s">
        <v>42</v>
      </c>
      <c r="B94" s="368"/>
      <c r="C94" s="177">
        <f t="shared" ref="C94:H94" si="340">SUM(C87:C93)</f>
        <v>16</v>
      </c>
      <c r="D94" s="177">
        <f t="shared" si="340"/>
        <v>636</v>
      </c>
      <c r="E94" s="177">
        <f t="shared" si="340"/>
        <v>45</v>
      </c>
      <c r="F94" s="177">
        <f t="shared" si="340"/>
        <v>40</v>
      </c>
      <c r="G94" s="177">
        <f t="shared" si="340"/>
        <v>5</v>
      </c>
      <c r="H94" s="177">
        <f t="shared" si="340"/>
        <v>0</v>
      </c>
      <c r="I94" s="370">
        <f>SUM(I88,I90,I91,I92,I93)</f>
        <v>0</v>
      </c>
      <c r="J94" s="23"/>
      <c r="K94" s="177">
        <f t="shared" ref="K94:P94" si="341">SUM(K87:K93)</f>
        <v>40</v>
      </c>
      <c r="L94" s="177">
        <f t="shared" si="341"/>
        <v>1989</v>
      </c>
      <c r="M94" s="177">
        <f t="shared" si="341"/>
        <v>121</v>
      </c>
      <c r="N94" s="177">
        <f t="shared" si="341"/>
        <v>115</v>
      </c>
      <c r="O94" s="177">
        <f t="shared" si="341"/>
        <v>6</v>
      </c>
      <c r="P94" s="177">
        <f t="shared" si="341"/>
        <v>0</v>
      </c>
      <c r="Q94" s="370">
        <f>SUM(Q88,Q90,Q91,Q92,Q93)</f>
        <v>0</v>
      </c>
      <c r="R94" s="23"/>
      <c r="S94" s="177">
        <f t="shared" ref="S94:X94" si="342">SUM(S87:S93)</f>
        <v>32.75</v>
      </c>
      <c r="T94" s="177">
        <f t="shared" si="342"/>
        <v>1759</v>
      </c>
      <c r="U94" s="177">
        <f t="shared" si="342"/>
        <v>92</v>
      </c>
      <c r="V94" s="177">
        <f t="shared" si="342"/>
        <v>90</v>
      </c>
      <c r="W94" s="177">
        <f t="shared" si="342"/>
        <v>2</v>
      </c>
      <c r="X94" s="177">
        <f t="shared" si="342"/>
        <v>0</v>
      </c>
      <c r="Y94" s="370">
        <f>SUM(Y88,Y90,Y91,Y92,Y93)</f>
        <v>0</v>
      </c>
      <c r="Z94" s="23"/>
      <c r="AA94" s="177">
        <f t="shared" ref="AA94:AF94" si="343">SUM(AA87:AA93)</f>
        <v>39</v>
      </c>
      <c r="AB94" s="177">
        <f t="shared" si="343"/>
        <v>2157</v>
      </c>
      <c r="AC94" s="177">
        <f t="shared" si="343"/>
        <v>103</v>
      </c>
      <c r="AD94" s="177">
        <f t="shared" si="343"/>
        <v>100</v>
      </c>
      <c r="AE94" s="177">
        <f t="shared" si="343"/>
        <v>3</v>
      </c>
      <c r="AF94" s="177">
        <f t="shared" si="343"/>
        <v>0</v>
      </c>
      <c r="AG94" s="370">
        <f>SUM(AG88,AG90,AG91,AG92,AG93)</f>
        <v>0</v>
      </c>
      <c r="AH94" s="23"/>
      <c r="AI94" s="177">
        <f t="shared" ref="AI94:AN94" si="344">SUM(AI87:AI93)</f>
        <v>40</v>
      </c>
      <c r="AJ94" s="177">
        <f t="shared" si="344"/>
        <v>2088</v>
      </c>
      <c r="AK94" s="177">
        <f t="shared" si="344"/>
        <v>120</v>
      </c>
      <c r="AL94" s="177">
        <f t="shared" si="344"/>
        <v>110</v>
      </c>
      <c r="AM94" s="177">
        <f t="shared" si="344"/>
        <v>10</v>
      </c>
      <c r="AN94" s="177">
        <f t="shared" si="344"/>
        <v>0</v>
      </c>
      <c r="AO94" s="370">
        <f>SUM(AO88,AO90,AO91,AO92,AO93)</f>
        <v>2515</v>
      </c>
      <c r="AP94" s="23"/>
      <c r="AQ94" s="177">
        <f t="shared" ref="AQ94:AV94" si="345">SUM(AQ87:AQ93)</f>
        <v>0</v>
      </c>
      <c r="AR94" s="177">
        <f t="shared" si="345"/>
        <v>0</v>
      </c>
      <c r="AS94" s="177">
        <f t="shared" si="345"/>
        <v>0</v>
      </c>
      <c r="AT94" s="177">
        <f t="shared" si="345"/>
        <v>0</v>
      </c>
      <c r="AU94" s="177">
        <f t="shared" si="345"/>
        <v>0</v>
      </c>
      <c r="AV94" s="177">
        <f t="shared" si="345"/>
        <v>0</v>
      </c>
      <c r="AW94" s="370">
        <f>SUM(AW88,AW90,AW91,AW92,AW93)</f>
        <v>0</v>
      </c>
      <c r="AX94" s="23"/>
      <c r="AY94" s="177">
        <f t="shared" ref="AY94:BA94" si="346">SUM(AY87:AY93)</f>
        <v>0</v>
      </c>
      <c r="AZ94" s="177">
        <f t="shared" si="346"/>
        <v>0</v>
      </c>
      <c r="BA94" s="177">
        <f t="shared" si="346"/>
        <v>0</v>
      </c>
      <c r="BB94" s="378" t="s">
        <v>109</v>
      </c>
      <c r="BC94" s="177">
        <f t="shared" ref="BC94:BD94" si="347">SUM(BC87:BC93)</f>
        <v>0</v>
      </c>
      <c r="BD94" s="177">
        <f t="shared" si="347"/>
        <v>0</v>
      </c>
      <c r="BE94" s="370">
        <f>SUM(BE88,BE90,BE91,BE92,BE93)</f>
        <v>0</v>
      </c>
      <c r="BF94" s="23"/>
      <c r="BG94" s="371"/>
      <c r="BH94" s="372">
        <f t="shared" si="329"/>
        <v>24</v>
      </c>
      <c r="BI94" s="373">
        <f t="shared" si="330"/>
        <v>167.75</v>
      </c>
      <c r="BJ94" s="373">
        <f t="shared" ref="BJ94:BK94" si="348">+AB94+AJ94+AR94+D94+L94+T94</f>
        <v>8629</v>
      </c>
      <c r="BK94" s="373">
        <f t="shared" si="348"/>
        <v>481</v>
      </c>
      <c r="BL94" s="374">
        <f t="shared" si="332"/>
        <v>17.93970893970894</v>
      </c>
      <c r="BM94" s="375">
        <f t="shared" si="333"/>
        <v>51.439642324888226</v>
      </c>
      <c r="BN94" s="376">
        <f t="shared" si="334"/>
        <v>2.8673621460506706</v>
      </c>
      <c r="BO94" s="377" t="e">
        <f t="shared" si="335"/>
        <v>#REF!</v>
      </c>
    </row>
    <row r="95" spans="1:67" ht="16">
      <c r="A95" s="124">
        <v>42448</v>
      </c>
      <c r="B95" s="23"/>
      <c r="C95" s="125">
        <v>0</v>
      </c>
      <c r="D95" s="125">
        <v>0</v>
      </c>
      <c r="E95" s="125">
        <v>0</v>
      </c>
      <c r="F95" s="125">
        <v>0</v>
      </c>
      <c r="G95" s="136">
        <f t="shared" ref="G95:G101" si="349">+E95-F95</f>
        <v>0</v>
      </c>
      <c r="H95" s="125">
        <v>0</v>
      </c>
      <c r="I95" s="126"/>
      <c r="J95" s="23"/>
      <c r="K95" s="125">
        <v>0</v>
      </c>
      <c r="L95" s="125">
        <v>0</v>
      </c>
      <c r="M95" s="125">
        <v>0</v>
      </c>
      <c r="N95" s="125">
        <v>0</v>
      </c>
      <c r="O95" s="136">
        <f t="shared" ref="O95:O101" si="350">+M95-N95</f>
        <v>0</v>
      </c>
      <c r="P95" s="125">
        <v>0</v>
      </c>
      <c r="Q95" s="126"/>
      <c r="R95" s="23"/>
      <c r="S95" s="125">
        <v>0</v>
      </c>
      <c r="T95" s="125">
        <v>0</v>
      </c>
      <c r="U95" s="125">
        <v>0</v>
      </c>
      <c r="V95" s="125">
        <v>0</v>
      </c>
      <c r="W95" s="136">
        <f t="shared" ref="W95:W101" si="351">+U95-V95</f>
        <v>0</v>
      </c>
      <c r="X95" s="125">
        <v>0</v>
      </c>
      <c r="Y95" s="126"/>
      <c r="Z95" s="23"/>
      <c r="AA95" s="125">
        <v>0</v>
      </c>
      <c r="AB95" s="125">
        <v>0</v>
      </c>
      <c r="AC95" s="125">
        <v>0</v>
      </c>
      <c r="AD95" s="125">
        <v>0</v>
      </c>
      <c r="AE95" s="136">
        <f t="shared" ref="AE95:AE101" si="352">+AC95-AD95</f>
        <v>0</v>
      </c>
      <c r="AF95" s="125">
        <v>0</v>
      </c>
      <c r="AG95" s="126"/>
      <c r="AH95" s="23"/>
      <c r="AI95" s="125">
        <v>0</v>
      </c>
      <c r="AJ95" s="125">
        <v>0</v>
      </c>
      <c r="AK95" s="125">
        <v>0</v>
      </c>
      <c r="AL95" s="125">
        <v>0</v>
      </c>
      <c r="AM95" s="136">
        <f t="shared" ref="AM95:AM101" si="353">+AK95-AL95</f>
        <v>0</v>
      </c>
      <c r="AN95" s="125">
        <v>0</v>
      </c>
      <c r="AO95" s="126"/>
      <c r="AP95" s="23"/>
      <c r="AQ95" s="125">
        <v>0</v>
      </c>
      <c r="AR95" s="125">
        <v>0</v>
      </c>
      <c r="AS95" s="125">
        <v>0</v>
      </c>
      <c r="AT95" s="125">
        <v>0</v>
      </c>
      <c r="AU95" s="136">
        <f t="shared" ref="AU95:AU101" si="354">+AS95-AT95</f>
        <v>0</v>
      </c>
      <c r="AV95" s="125">
        <v>0</v>
      </c>
      <c r="AW95" s="126"/>
      <c r="AX95" s="23"/>
      <c r="AY95" s="125">
        <v>0</v>
      </c>
      <c r="AZ95" s="125">
        <v>0</v>
      </c>
      <c r="BA95" s="125">
        <v>0</v>
      </c>
      <c r="BB95" s="125">
        <v>0</v>
      </c>
      <c r="BC95" s="136">
        <f t="shared" ref="BC95:BC101" si="355">+BA95-BB95</f>
        <v>0</v>
      </c>
      <c r="BD95" s="125">
        <v>0</v>
      </c>
      <c r="BE95" s="126"/>
      <c r="BF95" s="23"/>
      <c r="BG95" s="348"/>
      <c r="BH95" s="127"/>
      <c r="BI95" s="127"/>
      <c r="BJ95" s="127"/>
      <c r="BK95" s="127"/>
      <c r="BL95" s="127"/>
      <c r="BM95" s="127"/>
      <c r="BN95" s="127"/>
      <c r="BO95" s="127"/>
    </row>
    <row r="96" spans="1:67" ht="16">
      <c r="A96" s="124">
        <v>42449</v>
      </c>
      <c r="B96" s="23"/>
      <c r="C96" s="125">
        <v>0</v>
      </c>
      <c r="D96" s="125">
        <v>0</v>
      </c>
      <c r="E96" s="125">
        <v>0</v>
      </c>
      <c r="F96" s="125">
        <v>0</v>
      </c>
      <c r="G96" s="136">
        <f t="shared" si="349"/>
        <v>0</v>
      </c>
      <c r="H96" s="125">
        <v>0</v>
      </c>
      <c r="I96" s="126"/>
      <c r="J96" s="23"/>
      <c r="K96" s="125">
        <v>0</v>
      </c>
      <c r="L96" s="125">
        <v>0</v>
      </c>
      <c r="M96" s="125">
        <v>0</v>
      </c>
      <c r="N96" s="125">
        <v>0</v>
      </c>
      <c r="O96" s="136">
        <f t="shared" si="350"/>
        <v>0</v>
      </c>
      <c r="P96" s="125">
        <v>0</v>
      </c>
      <c r="Q96" s="126"/>
      <c r="R96" s="23"/>
      <c r="S96" s="125">
        <v>0</v>
      </c>
      <c r="T96" s="125">
        <v>0</v>
      </c>
      <c r="U96" s="125">
        <v>0</v>
      </c>
      <c r="V96" s="125">
        <v>0</v>
      </c>
      <c r="W96" s="136">
        <f t="shared" si="351"/>
        <v>0</v>
      </c>
      <c r="X96" s="125">
        <v>0</v>
      </c>
      <c r="Y96" s="126"/>
      <c r="Z96" s="23"/>
      <c r="AA96" s="125">
        <v>0</v>
      </c>
      <c r="AB96" s="125">
        <v>0</v>
      </c>
      <c r="AC96" s="125">
        <v>0</v>
      </c>
      <c r="AD96" s="125">
        <v>0</v>
      </c>
      <c r="AE96" s="136">
        <f t="shared" si="352"/>
        <v>0</v>
      </c>
      <c r="AF96" s="125">
        <v>0</v>
      </c>
      <c r="AG96" s="126"/>
      <c r="AH96" s="23"/>
      <c r="AI96" s="125">
        <v>0</v>
      </c>
      <c r="AJ96" s="125">
        <v>0</v>
      </c>
      <c r="AK96" s="125">
        <v>0</v>
      </c>
      <c r="AL96" s="125">
        <v>0</v>
      </c>
      <c r="AM96" s="136">
        <f t="shared" si="353"/>
        <v>0</v>
      </c>
      <c r="AN96" s="125">
        <v>0</v>
      </c>
      <c r="AO96" s="126"/>
      <c r="AP96" s="23"/>
      <c r="AQ96" s="125">
        <v>0</v>
      </c>
      <c r="AR96" s="125">
        <v>0</v>
      </c>
      <c r="AS96" s="125">
        <v>0</v>
      </c>
      <c r="AT96" s="125">
        <v>0</v>
      </c>
      <c r="AU96" s="136">
        <f t="shared" si="354"/>
        <v>0</v>
      </c>
      <c r="AV96" s="125">
        <v>0</v>
      </c>
      <c r="AW96" s="126"/>
      <c r="AX96" s="23"/>
      <c r="AY96" s="125">
        <v>0</v>
      </c>
      <c r="AZ96" s="125">
        <v>0</v>
      </c>
      <c r="BA96" s="125">
        <v>0</v>
      </c>
      <c r="BB96" s="125">
        <v>0</v>
      </c>
      <c r="BC96" s="136">
        <f t="shared" si="355"/>
        <v>0</v>
      </c>
      <c r="BD96" s="125">
        <v>0</v>
      </c>
      <c r="BE96" s="126"/>
      <c r="BF96" s="23"/>
      <c r="BG96" s="348"/>
      <c r="BH96" s="127"/>
      <c r="BI96" s="127"/>
      <c r="BJ96" s="127"/>
      <c r="BK96" s="127"/>
      <c r="BL96" s="127"/>
      <c r="BM96" s="127"/>
      <c r="BN96" s="127"/>
      <c r="BO96" s="127"/>
    </row>
    <row r="97" spans="1:67" ht="16">
      <c r="A97" s="41">
        <v>42450</v>
      </c>
      <c r="B97" s="23"/>
      <c r="C97" s="54">
        <v>8</v>
      </c>
      <c r="D97" s="54">
        <v>300</v>
      </c>
      <c r="E97" s="54">
        <v>30</v>
      </c>
      <c r="F97" s="54">
        <v>20</v>
      </c>
      <c r="G97" s="130">
        <f t="shared" si="349"/>
        <v>10</v>
      </c>
      <c r="H97" s="28"/>
      <c r="I97" s="153"/>
      <c r="J97" s="23"/>
      <c r="K97" s="54">
        <v>7</v>
      </c>
      <c r="L97" s="54">
        <v>425</v>
      </c>
      <c r="M97" s="54">
        <v>18</v>
      </c>
      <c r="N97" s="42">
        <v>23</v>
      </c>
      <c r="O97" s="130">
        <f t="shared" si="350"/>
        <v>-5</v>
      </c>
      <c r="P97" s="28"/>
      <c r="Q97" s="153"/>
      <c r="R97" s="23"/>
      <c r="S97" s="54">
        <v>5.75</v>
      </c>
      <c r="T97" s="54">
        <v>375</v>
      </c>
      <c r="U97" s="54">
        <v>14</v>
      </c>
      <c r="V97" s="54">
        <v>18</v>
      </c>
      <c r="W97" s="130">
        <f t="shared" si="351"/>
        <v>-4</v>
      </c>
      <c r="X97" s="28"/>
      <c r="Y97" s="153"/>
      <c r="Z97" s="23"/>
      <c r="AA97" s="54">
        <v>8</v>
      </c>
      <c r="AB97" s="54">
        <v>509</v>
      </c>
      <c r="AC97" s="54">
        <v>27</v>
      </c>
      <c r="AD97" s="42">
        <v>20</v>
      </c>
      <c r="AE97" s="130">
        <f t="shared" si="352"/>
        <v>7</v>
      </c>
      <c r="AF97" s="28"/>
      <c r="AG97" s="153"/>
      <c r="AH97" s="23"/>
      <c r="AI97" s="54">
        <v>8</v>
      </c>
      <c r="AJ97" s="54">
        <v>475</v>
      </c>
      <c r="AK97" s="54">
        <v>26</v>
      </c>
      <c r="AL97" s="54">
        <v>22</v>
      </c>
      <c r="AM97" s="130">
        <f t="shared" si="353"/>
        <v>4</v>
      </c>
      <c r="AN97" s="28"/>
      <c r="AO97" s="149">
        <v>667</v>
      </c>
      <c r="AP97" s="23"/>
      <c r="AQ97" s="28"/>
      <c r="AR97" s="28"/>
      <c r="AS97" s="28"/>
      <c r="AT97" s="28"/>
      <c r="AU97" s="130">
        <f t="shared" si="354"/>
        <v>0</v>
      </c>
      <c r="AV97" s="28"/>
      <c r="AW97" s="153"/>
      <c r="AX97" s="23"/>
      <c r="AY97" s="28"/>
      <c r="AZ97" s="28"/>
      <c r="BA97" s="28"/>
      <c r="BB97" s="28"/>
      <c r="BC97" s="130">
        <f t="shared" si="355"/>
        <v>0</v>
      </c>
      <c r="BD97" s="28"/>
      <c r="BE97" s="153"/>
      <c r="BF97" s="23"/>
      <c r="BG97" s="343"/>
      <c r="BH97" s="350">
        <f t="shared" ref="BH97:BH102" si="356">+G97+O97+AE97+AM97+AU97</f>
        <v>16</v>
      </c>
      <c r="BI97" s="351">
        <f t="shared" ref="BI97:BI102" si="357">+AA97+AI97+AQ97+C97+K97+S97</f>
        <v>36.75</v>
      </c>
      <c r="BJ97" s="352">
        <f t="shared" ref="BJ97:BK97" si="358">+D97+L97+T97+AB97+AJ97+AR97</f>
        <v>2084</v>
      </c>
      <c r="BK97" s="352">
        <f t="shared" si="358"/>
        <v>115</v>
      </c>
      <c r="BL97" s="353">
        <f t="shared" ref="BL97:BL102" si="359">BJ97/BK97</f>
        <v>18.121739130434783</v>
      </c>
      <c r="BM97" s="354">
        <f t="shared" ref="BM97:BM102" si="360">BJ97/BI97</f>
        <v>56.707482993197281</v>
      </c>
      <c r="BN97" s="355">
        <f t="shared" ref="BN97:BN102" si="361">BK97/BI97</f>
        <v>3.129251700680272</v>
      </c>
      <c r="BO97" s="356" t="e">
        <f t="shared" ref="BO97:BO102" si="362">#REF!/BK97</f>
        <v>#REF!</v>
      </c>
    </row>
    <row r="98" spans="1:67" ht="16">
      <c r="A98" s="41">
        <v>42451</v>
      </c>
      <c r="B98" s="23"/>
      <c r="C98" s="54">
        <v>8</v>
      </c>
      <c r="D98" s="54">
        <v>342</v>
      </c>
      <c r="E98" s="54">
        <v>25</v>
      </c>
      <c r="F98" s="54">
        <v>20</v>
      </c>
      <c r="G98" s="130">
        <f t="shared" si="349"/>
        <v>5</v>
      </c>
      <c r="H98" s="28"/>
      <c r="I98" s="153"/>
      <c r="J98" s="23"/>
      <c r="K98" s="54">
        <v>8</v>
      </c>
      <c r="L98" s="54">
        <v>466</v>
      </c>
      <c r="M98" s="54">
        <v>20</v>
      </c>
      <c r="N98" s="42">
        <v>23</v>
      </c>
      <c r="O98" s="130">
        <f t="shared" si="350"/>
        <v>-3</v>
      </c>
      <c r="P98" s="28"/>
      <c r="Q98" s="153"/>
      <c r="R98" s="23"/>
      <c r="S98" s="54">
        <v>8.5</v>
      </c>
      <c r="T98" s="54">
        <v>481</v>
      </c>
      <c r="U98" s="54">
        <v>25</v>
      </c>
      <c r="V98" s="54">
        <v>18</v>
      </c>
      <c r="W98" s="130">
        <f t="shared" si="351"/>
        <v>7</v>
      </c>
      <c r="X98" s="28"/>
      <c r="Y98" s="153"/>
      <c r="Z98" s="23"/>
      <c r="AA98" s="54">
        <v>8.5</v>
      </c>
      <c r="AB98" s="54">
        <v>519</v>
      </c>
      <c r="AC98" s="54">
        <v>19</v>
      </c>
      <c r="AD98" s="42">
        <v>20</v>
      </c>
      <c r="AE98" s="130">
        <f t="shared" si="352"/>
        <v>-1</v>
      </c>
      <c r="AF98" s="28"/>
      <c r="AG98" s="153"/>
      <c r="AH98" s="23"/>
      <c r="AI98" s="54">
        <v>8</v>
      </c>
      <c r="AJ98" s="54">
        <v>470</v>
      </c>
      <c r="AK98" s="54">
        <v>20</v>
      </c>
      <c r="AL98" s="54">
        <v>22</v>
      </c>
      <c r="AM98" s="130">
        <f t="shared" si="353"/>
        <v>-2</v>
      </c>
      <c r="AN98" s="28"/>
      <c r="AO98" s="149">
        <v>565</v>
      </c>
      <c r="AP98" s="23"/>
      <c r="AQ98" s="28"/>
      <c r="AR98" s="28"/>
      <c r="AS98" s="28"/>
      <c r="AT98" s="28"/>
      <c r="AU98" s="130">
        <f t="shared" si="354"/>
        <v>0</v>
      </c>
      <c r="AV98" s="28"/>
      <c r="AW98" s="153"/>
      <c r="AX98" s="23"/>
      <c r="AY98" s="28"/>
      <c r="AZ98" s="28"/>
      <c r="BA98" s="28"/>
      <c r="BB98" s="28"/>
      <c r="BC98" s="130">
        <f t="shared" si="355"/>
        <v>0</v>
      </c>
      <c r="BD98" s="28"/>
      <c r="BE98" s="153"/>
      <c r="BF98" s="23"/>
      <c r="BG98" s="343"/>
      <c r="BH98" s="350">
        <f t="shared" si="356"/>
        <v>-1</v>
      </c>
      <c r="BI98" s="351">
        <f t="shared" si="357"/>
        <v>41</v>
      </c>
      <c r="BJ98" s="352">
        <f t="shared" ref="BJ98:BK98" si="363">+D98+L98+T98+AB98+AJ98+AR98</f>
        <v>2278</v>
      </c>
      <c r="BK98" s="352">
        <f t="shared" si="363"/>
        <v>109</v>
      </c>
      <c r="BL98" s="353">
        <f t="shared" si="359"/>
        <v>20.899082568807341</v>
      </c>
      <c r="BM98" s="354">
        <f t="shared" si="360"/>
        <v>55.560975609756099</v>
      </c>
      <c r="BN98" s="355">
        <f t="shared" si="361"/>
        <v>2.6585365853658538</v>
      </c>
      <c r="BO98" s="356" t="e">
        <f t="shared" si="362"/>
        <v>#REF!</v>
      </c>
    </row>
    <row r="99" spans="1:67" ht="16">
      <c r="A99" s="41">
        <v>42452</v>
      </c>
      <c r="B99" s="23"/>
      <c r="C99" s="54">
        <v>5</v>
      </c>
      <c r="D99" s="54">
        <v>160</v>
      </c>
      <c r="E99" s="54">
        <v>11</v>
      </c>
      <c r="F99" s="54">
        <v>20</v>
      </c>
      <c r="G99" s="130">
        <f t="shared" si="349"/>
        <v>-9</v>
      </c>
      <c r="H99" s="28"/>
      <c r="I99" s="153"/>
      <c r="J99" s="23"/>
      <c r="K99" s="28"/>
      <c r="L99" s="28"/>
      <c r="M99" s="54">
        <v>0</v>
      </c>
      <c r="N99" s="42">
        <v>23</v>
      </c>
      <c r="O99" s="130">
        <f t="shared" si="350"/>
        <v>-23</v>
      </c>
      <c r="P99" s="28"/>
      <c r="Q99" s="153"/>
      <c r="R99" s="23"/>
      <c r="S99" s="54">
        <v>6</v>
      </c>
      <c r="T99" s="54">
        <v>302</v>
      </c>
      <c r="U99" s="54">
        <v>12</v>
      </c>
      <c r="V99" s="54">
        <v>18</v>
      </c>
      <c r="W99" s="130">
        <f t="shared" si="351"/>
        <v>-6</v>
      </c>
      <c r="X99" s="28"/>
      <c r="Y99" s="153"/>
      <c r="Z99" s="23"/>
      <c r="AA99" s="54">
        <v>8</v>
      </c>
      <c r="AB99" s="54">
        <v>375</v>
      </c>
      <c r="AC99" s="54">
        <v>17</v>
      </c>
      <c r="AD99" s="42">
        <v>20</v>
      </c>
      <c r="AE99" s="130">
        <f t="shared" si="352"/>
        <v>-3</v>
      </c>
      <c r="AF99" s="28"/>
      <c r="AG99" s="153"/>
      <c r="AH99" s="23"/>
      <c r="AI99" s="54">
        <v>5</v>
      </c>
      <c r="AJ99" s="54">
        <v>230</v>
      </c>
      <c r="AK99" s="54">
        <v>14</v>
      </c>
      <c r="AL99" s="54">
        <v>22</v>
      </c>
      <c r="AM99" s="130">
        <f t="shared" si="353"/>
        <v>-8</v>
      </c>
      <c r="AN99" s="28"/>
      <c r="AO99" s="149">
        <v>420</v>
      </c>
      <c r="AP99" s="23"/>
      <c r="AQ99" s="28"/>
      <c r="AR99" s="28"/>
      <c r="AS99" s="28"/>
      <c r="AT99" s="28"/>
      <c r="AU99" s="130">
        <f t="shared" si="354"/>
        <v>0</v>
      </c>
      <c r="AV99" s="28"/>
      <c r="AW99" s="153"/>
      <c r="AX99" s="23"/>
      <c r="AY99" s="28"/>
      <c r="AZ99" s="28"/>
      <c r="BA99" s="28"/>
      <c r="BB99" s="28"/>
      <c r="BC99" s="130">
        <f t="shared" si="355"/>
        <v>0</v>
      </c>
      <c r="BD99" s="28"/>
      <c r="BE99" s="153"/>
      <c r="BF99" s="23"/>
      <c r="BG99" s="343"/>
      <c r="BH99" s="350">
        <f t="shared" si="356"/>
        <v>-43</v>
      </c>
      <c r="BI99" s="351">
        <f t="shared" si="357"/>
        <v>24</v>
      </c>
      <c r="BJ99" s="352">
        <f t="shared" ref="BJ99:BK99" si="364">+D99+L99+T99+AB99+AJ99+AR99</f>
        <v>1067</v>
      </c>
      <c r="BK99" s="352">
        <f t="shared" si="364"/>
        <v>54</v>
      </c>
      <c r="BL99" s="353">
        <f t="shared" si="359"/>
        <v>19.75925925925926</v>
      </c>
      <c r="BM99" s="354">
        <f t="shared" si="360"/>
        <v>44.458333333333336</v>
      </c>
      <c r="BN99" s="355">
        <f t="shared" si="361"/>
        <v>2.25</v>
      </c>
      <c r="BO99" s="356" t="e">
        <f t="shared" si="362"/>
        <v>#REF!</v>
      </c>
    </row>
    <row r="100" spans="1:67" ht="16">
      <c r="A100" s="41">
        <v>42453</v>
      </c>
      <c r="B100" s="23"/>
      <c r="C100" s="54">
        <v>5</v>
      </c>
      <c r="D100" s="54">
        <v>200</v>
      </c>
      <c r="E100" s="54">
        <v>10</v>
      </c>
      <c r="F100" s="54">
        <v>20</v>
      </c>
      <c r="G100" s="130">
        <f t="shared" si="349"/>
        <v>-10</v>
      </c>
      <c r="H100" s="28"/>
      <c r="I100" s="153"/>
      <c r="J100" s="23"/>
      <c r="K100" s="54">
        <v>8</v>
      </c>
      <c r="L100" s="54">
        <v>499</v>
      </c>
      <c r="M100" s="54">
        <v>21</v>
      </c>
      <c r="N100" s="42">
        <v>23</v>
      </c>
      <c r="O100" s="130">
        <f t="shared" si="350"/>
        <v>-2</v>
      </c>
      <c r="P100" s="28"/>
      <c r="Q100" s="153"/>
      <c r="R100" s="23"/>
      <c r="S100" s="54">
        <v>8</v>
      </c>
      <c r="T100" s="54">
        <v>400</v>
      </c>
      <c r="U100" s="54">
        <v>30</v>
      </c>
      <c r="V100" s="54">
        <v>18</v>
      </c>
      <c r="W100" s="130">
        <f t="shared" si="351"/>
        <v>12</v>
      </c>
      <c r="X100" s="28"/>
      <c r="Y100" s="153"/>
      <c r="Z100" s="23"/>
      <c r="AA100" s="54">
        <v>8</v>
      </c>
      <c r="AB100" s="54">
        <v>401</v>
      </c>
      <c r="AC100" s="54">
        <v>27</v>
      </c>
      <c r="AD100" s="42">
        <v>20</v>
      </c>
      <c r="AE100" s="130">
        <f t="shared" si="352"/>
        <v>7</v>
      </c>
      <c r="AF100" s="28"/>
      <c r="AG100" s="153"/>
      <c r="AH100" s="23"/>
      <c r="AI100" s="54">
        <v>9</v>
      </c>
      <c r="AJ100" s="54">
        <v>471</v>
      </c>
      <c r="AK100" s="54">
        <v>26</v>
      </c>
      <c r="AL100" s="54">
        <v>22</v>
      </c>
      <c r="AM100" s="130">
        <f t="shared" si="353"/>
        <v>4</v>
      </c>
      <c r="AN100" s="28"/>
      <c r="AO100" s="149">
        <v>626</v>
      </c>
      <c r="AP100" s="23"/>
      <c r="AQ100" s="28"/>
      <c r="AR100" s="28"/>
      <c r="AS100" s="28"/>
      <c r="AT100" s="28"/>
      <c r="AU100" s="130">
        <f t="shared" si="354"/>
        <v>0</v>
      </c>
      <c r="AV100" s="28"/>
      <c r="AW100" s="153"/>
      <c r="AX100" s="23"/>
      <c r="AY100" s="28"/>
      <c r="AZ100" s="28"/>
      <c r="BA100" s="28"/>
      <c r="BB100" s="28"/>
      <c r="BC100" s="130">
        <f t="shared" si="355"/>
        <v>0</v>
      </c>
      <c r="BD100" s="28"/>
      <c r="BE100" s="153"/>
      <c r="BF100" s="23"/>
      <c r="BG100" s="343"/>
      <c r="BH100" s="350">
        <f t="shared" si="356"/>
        <v>-1</v>
      </c>
      <c r="BI100" s="351">
        <f t="shared" si="357"/>
        <v>38</v>
      </c>
      <c r="BJ100" s="352">
        <f t="shared" ref="BJ100:BK100" si="365">+D100+L100+T100+AB100+AJ100+AR100</f>
        <v>1971</v>
      </c>
      <c r="BK100" s="352">
        <f t="shared" si="365"/>
        <v>114</v>
      </c>
      <c r="BL100" s="353">
        <f t="shared" si="359"/>
        <v>17.289473684210527</v>
      </c>
      <c r="BM100" s="354">
        <f t="shared" si="360"/>
        <v>51.868421052631582</v>
      </c>
      <c r="BN100" s="355">
        <f t="shared" si="361"/>
        <v>3</v>
      </c>
      <c r="BO100" s="356" t="e">
        <f t="shared" si="362"/>
        <v>#REF!</v>
      </c>
    </row>
    <row r="101" spans="1:67" ht="16">
      <c r="A101" s="41">
        <v>42454</v>
      </c>
      <c r="B101" s="23"/>
      <c r="C101" s="54">
        <v>8</v>
      </c>
      <c r="D101" s="54">
        <v>340</v>
      </c>
      <c r="E101" s="54">
        <v>24</v>
      </c>
      <c r="F101" s="54">
        <v>20</v>
      </c>
      <c r="G101" s="130">
        <f t="shared" si="349"/>
        <v>4</v>
      </c>
      <c r="H101" s="28"/>
      <c r="I101" s="153"/>
      <c r="J101" s="23"/>
      <c r="K101" s="54">
        <v>8</v>
      </c>
      <c r="L101" s="54">
        <v>344</v>
      </c>
      <c r="M101" s="54">
        <v>17</v>
      </c>
      <c r="N101" s="42">
        <v>23</v>
      </c>
      <c r="O101" s="130">
        <f t="shared" si="350"/>
        <v>-6</v>
      </c>
      <c r="P101" s="28"/>
      <c r="Q101" s="153"/>
      <c r="R101" s="23"/>
      <c r="S101" s="54">
        <v>8</v>
      </c>
      <c r="T101" s="54">
        <v>402</v>
      </c>
      <c r="U101" s="54">
        <v>23</v>
      </c>
      <c r="V101" s="54">
        <v>18</v>
      </c>
      <c r="W101" s="130">
        <f t="shared" si="351"/>
        <v>5</v>
      </c>
      <c r="X101" s="28"/>
      <c r="Y101" s="153"/>
      <c r="Z101" s="23"/>
      <c r="AA101" s="54">
        <v>8.75</v>
      </c>
      <c r="AB101" s="54">
        <v>521</v>
      </c>
      <c r="AC101" s="54">
        <v>13</v>
      </c>
      <c r="AD101" s="42">
        <v>20</v>
      </c>
      <c r="AE101" s="130">
        <f t="shared" si="352"/>
        <v>-7</v>
      </c>
      <c r="AF101" s="28"/>
      <c r="AG101" s="153"/>
      <c r="AH101" s="23"/>
      <c r="AI101" s="54">
        <v>8</v>
      </c>
      <c r="AJ101" s="54">
        <v>432</v>
      </c>
      <c r="AK101" s="54">
        <v>27</v>
      </c>
      <c r="AL101" s="54">
        <v>22</v>
      </c>
      <c r="AM101" s="130">
        <f t="shared" si="353"/>
        <v>5</v>
      </c>
      <c r="AN101" s="28"/>
      <c r="AO101" s="149">
        <v>701</v>
      </c>
      <c r="AP101" s="23"/>
      <c r="AQ101" s="28"/>
      <c r="AR101" s="28"/>
      <c r="AS101" s="28"/>
      <c r="AT101" s="28"/>
      <c r="AU101" s="130">
        <f t="shared" si="354"/>
        <v>0</v>
      </c>
      <c r="AV101" s="28"/>
      <c r="AW101" s="153"/>
      <c r="AX101" s="23"/>
      <c r="AY101" s="28"/>
      <c r="AZ101" s="28"/>
      <c r="BA101" s="28"/>
      <c r="BB101" s="28"/>
      <c r="BC101" s="130">
        <f t="shared" si="355"/>
        <v>0</v>
      </c>
      <c r="BD101" s="28"/>
      <c r="BE101" s="153"/>
      <c r="BF101" s="23"/>
      <c r="BG101" s="343"/>
      <c r="BH101" s="350">
        <f t="shared" si="356"/>
        <v>-4</v>
      </c>
      <c r="BI101" s="351">
        <f t="shared" si="357"/>
        <v>40.75</v>
      </c>
      <c r="BJ101" s="352">
        <f t="shared" ref="BJ101:BK101" si="366">+D101+L101+T101+AB101+AJ101+AR101</f>
        <v>2039</v>
      </c>
      <c r="BK101" s="352">
        <f t="shared" si="366"/>
        <v>104</v>
      </c>
      <c r="BL101" s="363">
        <f t="shared" si="359"/>
        <v>19.60576923076923</v>
      </c>
      <c r="BM101" s="364">
        <f t="shared" si="360"/>
        <v>50.036809815950917</v>
      </c>
      <c r="BN101" s="365">
        <f t="shared" si="361"/>
        <v>2.5521472392638036</v>
      </c>
      <c r="BO101" s="366" t="e">
        <f t="shared" si="362"/>
        <v>#REF!</v>
      </c>
    </row>
    <row r="102" spans="1:67" ht="16">
      <c r="A102" s="367" t="s">
        <v>42</v>
      </c>
      <c r="B102" s="368"/>
      <c r="C102" s="177">
        <f t="shared" ref="C102:H102" si="367">SUM(C95:C101)</f>
        <v>34</v>
      </c>
      <c r="D102" s="177">
        <f t="shared" si="367"/>
        <v>1342</v>
      </c>
      <c r="E102" s="177">
        <f t="shared" si="367"/>
        <v>100</v>
      </c>
      <c r="F102" s="177">
        <f t="shared" si="367"/>
        <v>100</v>
      </c>
      <c r="G102" s="177">
        <f t="shared" si="367"/>
        <v>0</v>
      </c>
      <c r="H102" s="177">
        <f t="shared" si="367"/>
        <v>0</v>
      </c>
      <c r="I102" s="370">
        <f>SUM(I96,I98,I99,I100,I101)</f>
        <v>0</v>
      </c>
      <c r="J102" s="23"/>
      <c r="K102" s="177">
        <f t="shared" ref="K102:P102" si="368">SUM(K95:K101)</f>
        <v>31</v>
      </c>
      <c r="L102" s="177">
        <f t="shared" si="368"/>
        <v>1734</v>
      </c>
      <c r="M102" s="177">
        <f t="shared" si="368"/>
        <v>76</v>
      </c>
      <c r="N102" s="177">
        <f t="shared" si="368"/>
        <v>115</v>
      </c>
      <c r="O102" s="177">
        <f t="shared" si="368"/>
        <v>-39</v>
      </c>
      <c r="P102" s="177">
        <f t="shared" si="368"/>
        <v>0</v>
      </c>
      <c r="Q102" s="370">
        <f>SUM(Q96,Q98,Q99,Q100,Q101)</f>
        <v>0</v>
      </c>
      <c r="R102" s="23"/>
      <c r="S102" s="177">
        <f t="shared" ref="S102:X102" si="369">SUM(S95:S101)</f>
        <v>36.25</v>
      </c>
      <c r="T102" s="177">
        <f t="shared" si="369"/>
        <v>1960</v>
      </c>
      <c r="U102" s="177">
        <f t="shared" si="369"/>
        <v>104</v>
      </c>
      <c r="V102" s="177">
        <f t="shared" si="369"/>
        <v>90</v>
      </c>
      <c r="W102" s="177">
        <f t="shared" si="369"/>
        <v>14</v>
      </c>
      <c r="X102" s="177">
        <f t="shared" si="369"/>
        <v>0</v>
      </c>
      <c r="Y102" s="370">
        <f>SUM(Y96,Y98,Y99,Y100,Y101)</f>
        <v>0</v>
      </c>
      <c r="Z102" s="23"/>
      <c r="AA102" s="177">
        <f t="shared" ref="AA102:AF102" si="370">SUM(AA95:AA101)</f>
        <v>41.25</v>
      </c>
      <c r="AB102" s="177">
        <f t="shared" si="370"/>
        <v>2325</v>
      </c>
      <c r="AC102" s="177">
        <f t="shared" si="370"/>
        <v>103</v>
      </c>
      <c r="AD102" s="177">
        <f t="shared" si="370"/>
        <v>100</v>
      </c>
      <c r="AE102" s="177">
        <f t="shared" si="370"/>
        <v>3</v>
      </c>
      <c r="AF102" s="177">
        <f t="shared" si="370"/>
        <v>0</v>
      </c>
      <c r="AG102" s="370">
        <f>SUM(AG96,AG98,AG99,AG100,AG101)</f>
        <v>0</v>
      </c>
      <c r="AH102" s="23"/>
      <c r="AI102" s="177">
        <f t="shared" ref="AI102:AN102" si="371">SUM(AI95:AI101)</f>
        <v>38</v>
      </c>
      <c r="AJ102" s="177">
        <f t="shared" si="371"/>
        <v>2078</v>
      </c>
      <c r="AK102" s="177">
        <f t="shared" si="371"/>
        <v>113</v>
      </c>
      <c r="AL102" s="177">
        <f t="shared" si="371"/>
        <v>110</v>
      </c>
      <c r="AM102" s="177">
        <f t="shared" si="371"/>
        <v>3</v>
      </c>
      <c r="AN102" s="177">
        <f t="shared" si="371"/>
        <v>0</v>
      </c>
      <c r="AO102" s="370">
        <f>SUM(AO96,AO98,AO99,AO100,AO101)</f>
        <v>2312</v>
      </c>
      <c r="AP102" s="23"/>
      <c r="AQ102" s="177">
        <f t="shared" ref="AQ102:AV102" si="372">SUM(AQ95:AQ101)</f>
        <v>0</v>
      </c>
      <c r="AR102" s="177">
        <f t="shared" si="372"/>
        <v>0</v>
      </c>
      <c r="AS102" s="177">
        <f t="shared" si="372"/>
        <v>0</v>
      </c>
      <c r="AT102" s="177">
        <f t="shared" si="372"/>
        <v>0</v>
      </c>
      <c r="AU102" s="177">
        <f t="shared" si="372"/>
        <v>0</v>
      </c>
      <c r="AV102" s="177">
        <f t="shared" si="372"/>
        <v>0</v>
      </c>
      <c r="AW102" s="370">
        <f>SUM(AW96,AW98,AW99,AW100,AW101)</f>
        <v>0</v>
      </c>
      <c r="AX102" s="23"/>
      <c r="AY102" s="177">
        <f t="shared" ref="AY102:BD102" si="373">SUM(AY95:AY101)</f>
        <v>0</v>
      </c>
      <c r="AZ102" s="177">
        <f t="shared" si="373"/>
        <v>0</v>
      </c>
      <c r="BA102" s="177">
        <f t="shared" si="373"/>
        <v>0</v>
      </c>
      <c r="BB102" s="177">
        <f t="shared" si="373"/>
        <v>0</v>
      </c>
      <c r="BC102" s="177">
        <f t="shared" si="373"/>
        <v>0</v>
      </c>
      <c r="BD102" s="177">
        <f t="shared" si="373"/>
        <v>0</v>
      </c>
      <c r="BE102" s="370">
        <f>SUM(BE96,BE98,BE99,BE100,BE101)</f>
        <v>0</v>
      </c>
      <c r="BF102" s="23"/>
      <c r="BG102" s="371"/>
      <c r="BH102" s="372">
        <f t="shared" si="356"/>
        <v>-33</v>
      </c>
      <c r="BI102" s="373">
        <f t="shared" si="357"/>
        <v>180.5</v>
      </c>
      <c r="BJ102" s="373">
        <f t="shared" ref="BJ102:BK102" si="374">+AB102+AJ102+AR102+D102+L102+T102</f>
        <v>9439</v>
      </c>
      <c r="BK102" s="373">
        <f t="shared" si="374"/>
        <v>496</v>
      </c>
      <c r="BL102" s="374">
        <f t="shared" si="359"/>
        <v>19.030241935483872</v>
      </c>
      <c r="BM102" s="375">
        <f t="shared" si="360"/>
        <v>52.293628808864263</v>
      </c>
      <c r="BN102" s="376">
        <f t="shared" si="361"/>
        <v>2.7479224376731302</v>
      </c>
      <c r="BO102" s="377" t="e">
        <f t="shared" si="362"/>
        <v>#REF!</v>
      </c>
    </row>
    <row r="103" spans="1:67" ht="16">
      <c r="A103" s="124">
        <v>42455</v>
      </c>
      <c r="B103" s="23"/>
      <c r="C103" s="125">
        <v>0</v>
      </c>
      <c r="D103" s="125">
        <v>0</v>
      </c>
      <c r="E103" s="125">
        <v>0</v>
      </c>
      <c r="F103" s="125">
        <v>0</v>
      </c>
      <c r="G103" s="136">
        <f t="shared" ref="G103:G108" si="375">+E103-F103</f>
        <v>0</v>
      </c>
      <c r="H103" s="125">
        <v>0</v>
      </c>
      <c r="I103" s="126"/>
      <c r="J103" s="23"/>
      <c r="K103" s="125">
        <v>0</v>
      </c>
      <c r="L103" s="125">
        <v>0</v>
      </c>
      <c r="M103" s="125">
        <v>0</v>
      </c>
      <c r="N103" s="125">
        <v>0</v>
      </c>
      <c r="O103" s="136">
        <f t="shared" ref="O103:O108" si="376">+M103-N103</f>
        <v>0</v>
      </c>
      <c r="P103" s="125">
        <v>0</v>
      </c>
      <c r="Q103" s="126"/>
      <c r="R103" s="23"/>
      <c r="S103" s="125">
        <v>0</v>
      </c>
      <c r="T103" s="125">
        <v>0</v>
      </c>
      <c r="U103" s="125">
        <v>0</v>
      </c>
      <c r="V103" s="125">
        <v>0</v>
      </c>
      <c r="W103" s="136">
        <f t="shared" ref="W103:W108" si="377">+U103-V103</f>
        <v>0</v>
      </c>
      <c r="X103" s="125">
        <v>0</v>
      </c>
      <c r="Y103" s="126"/>
      <c r="Z103" s="23"/>
      <c r="AA103" s="125">
        <v>0</v>
      </c>
      <c r="AB103" s="125">
        <v>0</v>
      </c>
      <c r="AC103" s="125">
        <v>0</v>
      </c>
      <c r="AD103" s="125">
        <v>0</v>
      </c>
      <c r="AE103" s="136">
        <f t="shared" ref="AE103:AE108" si="378">+AC103-AD103</f>
        <v>0</v>
      </c>
      <c r="AF103" s="125">
        <v>0</v>
      </c>
      <c r="AG103" s="126"/>
      <c r="AH103" s="23"/>
      <c r="AI103" s="125">
        <v>0</v>
      </c>
      <c r="AJ103" s="125">
        <v>0</v>
      </c>
      <c r="AK103" s="125">
        <v>0</v>
      </c>
      <c r="AL103" s="125">
        <v>0</v>
      </c>
      <c r="AM103" s="136">
        <f t="shared" ref="AM103:AM108" si="379">+AK103-AL103</f>
        <v>0</v>
      </c>
      <c r="AN103" s="125">
        <v>0</v>
      </c>
      <c r="AO103" s="126"/>
      <c r="AP103" s="23"/>
      <c r="AQ103" s="125">
        <v>0</v>
      </c>
      <c r="AR103" s="125">
        <v>0</v>
      </c>
      <c r="AS103" s="125">
        <v>0</v>
      </c>
      <c r="AT103" s="125">
        <v>0</v>
      </c>
      <c r="AU103" s="136">
        <f t="shared" ref="AU103:AU108" si="380">+AS103-AT103</f>
        <v>0</v>
      </c>
      <c r="AV103" s="125">
        <v>0</v>
      </c>
      <c r="AW103" s="126"/>
      <c r="AX103" s="23"/>
      <c r="AY103" s="125">
        <v>0</v>
      </c>
      <c r="AZ103" s="125">
        <v>0</v>
      </c>
      <c r="BA103" s="125">
        <v>0</v>
      </c>
      <c r="BB103" s="125">
        <v>0</v>
      </c>
      <c r="BC103" s="136">
        <f t="shared" ref="BC103:BC108" si="381">+BA103-BB103</f>
        <v>0</v>
      </c>
      <c r="BD103" s="125">
        <v>0</v>
      </c>
      <c r="BE103" s="126"/>
      <c r="BF103" s="23"/>
      <c r="BG103" s="348"/>
      <c r="BH103" s="127"/>
      <c r="BI103" s="127"/>
      <c r="BJ103" s="127"/>
      <c r="BK103" s="127"/>
      <c r="BL103" s="127"/>
      <c r="BM103" s="127"/>
      <c r="BN103" s="127"/>
      <c r="BO103" s="127"/>
    </row>
    <row r="104" spans="1:67" ht="16">
      <c r="A104" s="124">
        <v>42456</v>
      </c>
      <c r="B104" s="23"/>
      <c r="C104" s="125">
        <v>0</v>
      </c>
      <c r="D104" s="125">
        <v>0</v>
      </c>
      <c r="E104" s="125">
        <v>0</v>
      </c>
      <c r="F104" s="125">
        <v>0</v>
      </c>
      <c r="G104" s="136">
        <f t="shared" si="375"/>
        <v>0</v>
      </c>
      <c r="H104" s="125">
        <v>0</v>
      </c>
      <c r="I104" s="126"/>
      <c r="J104" s="23"/>
      <c r="K104" s="125">
        <v>0</v>
      </c>
      <c r="L104" s="125">
        <v>0</v>
      </c>
      <c r="M104" s="125">
        <v>0</v>
      </c>
      <c r="N104" s="125">
        <v>0</v>
      </c>
      <c r="O104" s="136">
        <f t="shared" si="376"/>
        <v>0</v>
      </c>
      <c r="P104" s="125">
        <v>0</v>
      </c>
      <c r="Q104" s="126"/>
      <c r="R104" s="23"/>
      <c r="S104" s="125">
        <v>0</v>
      </c>
      <c r="T104" s="125">
        <v>0</v>
      </c>
      <c r="U104" s="125">
        <v>0</v>
      </c>
      <c r="V104" s="125">
        <v>0</v>
      </c>
      <c r="W104" s="136">
        <f t="shared" si="377"/>
        <v>0</v>
      </c>
      <c r="X104" s="125">
        <v>0</v>
      </c>
      <c r="Y104" s="126"/>
      <c r="Z104" s="23"/>
      <c r="AA104" s="125">
        <v>0</v>
      </c>
      <c r="AB104" s="125">
        <v>0</v>
      </c>
      <c r="AC104" s="125">
        <v>0</v>
      </c>
      <c r="AD104" s="125">
        <v>0</v>
      </c>
      <c r="AE104" s="136">
        <f t="shared" si="378"/>
        <v>0</v>
      </c>
      <c r="AF104" s="125">
        <v>0</v>
      </c>
      <c r="AG104" s="126"/>
      <c r="AH104" s="23"/>
      <c r="AI104" s="125">
        <v>0</v>
      </c>
      <c r="AJ104" s="125">
        <v>0</v>
      </c>
      <c r="AK104" s="125">
        <v>0</v>
      </c>
      <c r="AL104" s="125">
        <v>0</v>
      </c>
      <c r="AM104" s="136">
        <f t="shared" si="379"/>
        <v>0</v>
      </c>
      <c r="AN104" s="125">
        <v>0</v>
      </c>
      <c r="AO104" s="126"/>
      <c r="AP104" s="23"/>
      <c r="AQ104" s="125">
        <v>0</v>
      </c>
      <c r="AR104" s="125">
        <v>0</v>
      </c>
      <c r="AS104" s="125">
        <v>0</v>
      </c>
      <c r="AT104" s="125">
        <v>0</v>
      </c>
      <c r="AU104" s="136">
        <f t="shared" si="380"/>
        <v>0</v>
      </c>
      <c r="AV104" s="125">
        <v>0</v>
      </c>
      <c r="AW104" s="126"/>
      <c r="AX104" s="23"/>
      <c r="AY104" s="125">
        <v>0</v>
      </c>
      <c r="AZ104" s="125">
        <v>0</v>
      </c>
      <c r="BA104" s="125">
        <v>0</v>
      </c>
      <c r="BB104" s="125">
        <v>0</v>
      </c>
      <c r="BC104" s="136">
        <f t="shared" si="381"/>
        <v>0</v>
      </c>
      <c r="BD104" s="125">
        <v>0</v>
      </c>
      <c r="BE104" s="126"/>
      <c r="BF104" s="23"/>
      <c r="BG104" s="348"/>
      <c r="BH104" s="127"/>
      <c r="BI104" s="127"/>
      <c r="BJ104" s="127"/>
      <c r="BK104" s="127"/>
      <c r="BL104" s="127"/>
      <c r="BM104" s="127"/>
      <c r="BN104" s="127"/>
      <c r="BO104" s="127"/>
    </row>
    <row r="105" spans="1:67" ht="16">
      <c r="A105" s="41">
        <v>42457</v>
      </c>
      <c r="B105" s="23"/>
      <c r="C105" s="54">
        <v>8</v>
      </c>
      <c r="D105" s="54">
        <v>300</v>
      </c>
      <c r="E105" s="54">
        <v>22</v>
      </c>
      <c r="F105" s="54">
        <v>20</v>
      </c>
      <c r="G105" s="130">
        <f t="shared" si="375"/>
        <v>2</v>
      </c>
      <c r="H105" s="28"/>
      <c r="I105" s="153"/>
      <c r="J105" s="23"/>
      <c r="K105" s="28"/>
      <c r="L105" s="28"/>
      <c r="M105" s="28"/>
      <c r="N105" s="42">
        <v>23</v>
      </c>
      <c r="O105" s="130">
        <f t="shared" si="376"/>
        <v>-23</v>
      </c>
      <c r="P105" s="28"/>
      <c r="Q105" s="153"/>
      <c r="R105" s="23"/>
      <c r="S105" s="28"/>
      <c r="T105" s="28"/>
      <c r="U105" s="28"/>
      <c r="V105" s="54">
        <v>18</v>
      </c>
      <c r="W105" s="130">
        <f t="shared" si="377"/>
        <v>-18</v>
      </c>
      <c r="X105" s="28"/>
      <c r="Y105" s="153"/>
      <c r="Z105" s="23"/>
      <c r="AA105" s="54">
        <v>8</v>
      </c>
      <c r="AB105" s="54">
        <v>439</v>
      </c>
      <c r="AC105" s="54">
        <v>25</v>
      </c>
      <c r="AD105" s="42">
        <v>20</v>
      </c>
      <c r="AE105" s="130">
        <f t="shared" si="378"/>
        <v>5</v>
      </c>
      <c r="AF105" s="28"/>
      <c r="AG105" s="153"/>
      <c r="AH105" s="23"/>
      <c r="AI105" s="54">
        <v>8</v>
      </c>
      <c r="AJ105" s="54">
        <v>420</v>
      </c>
      <c r="AK105" s="54">
        <v>31</v>
      </c>
      <c r="AL105" s="54">
        <v>22</v>
      </c>
      <c r="AM105" s="130">
        <f t="shared" si="379"/>
        <v>9</v>
      </c>
      <c r="AN105" s="28"/>
      <c r="AO105" s="149">
        <v>853</v>
      </c>
      <c r="AP105" s="23"/>
      <c r="AQ105" s="28"/>
      <c r="AR105" s="28"/>
      <c r="AS105" s="28"/>
      <c r="AT105" s="28"/>
      <c r="AU105" s="130">
        <f t="shared" si="380"/>
        <v>0</v>
      </c>
      <c r="AV105" s="28"/>
      <c r="AW105" s="153"/>
      <c r="AX105" s="23"/>
      <c r="AY105" s="28"/>
      <c r="AZ105" s="28"/>
      <c r="BA105" s="28"/>
      <c r="BB105" s="28"/>
      <c r="BC105" s="130">
        <f t="shared" si="381"/>
        <v>0</v>
      </c>
      <c r="BD105" s="28"/>
      <c r="BE105" s="153"/>
      <c r="BF105" s="23"/>
      <c r="BG105" s="343"/>
      <c r="BH105" s="350">
        <f t="shared" ref="BH105:BH111" si="382">+G105+O105+AE105+AM105+AU105</f>
        <v>-7</v>
      </c>
      <c r="BI105" s="351">
        <f t="shared" ref="BI105:BI111" si="383">+AA105+AI105+AQ105+C105+K105+S105</f>
        <v>24</v>
      </c>
      <c r="BJ105" s="352">
        <f t="shared" ref="BJ105:BK105" si="384">+D105+L105+T105+AB105+AJ105+AR105</f>
        <v>1159</v>
      </c>
      <c r="BK105" s="352">
        <f t="shared" si="384"/>
        <v>78</v>
      </c>
      <c r="BL105" s="363">
        <f t="shared" ref="BL105:BL111" si="385">BJ105/BK105</f>
        <v>14.858974358974359</v>
      </c>
      <c r="BM105" s="364">
        <f t="shared" ref="BM105:BM111" si="386">BJ105/BI105</f>
        <v>48.291666666666664</v>
      </c>
      <c r="BN105" s="365">
        <f t="shared" ref="BN105:BN111" si="387">BK105/BI105</f>
        <v>3.25</v>
      </c>
      <c r="BO105" s="366" t="e">
        <f t="shared" ref="BO105:BO111" si="388">#REF!/BK105</f>
        <v>#REF!</v>
      </c>
    </row>
    <row r="106" spans="1:67" ht="16">
      <c r="A106" s="41">
        <v>42458</v>
      </c>
      <c r="B106" s="23"/>
      <c r="C106" s="54">
        <v>8</v>
      </c>
      <c r="D106" s="54">
        <v>380</v>
      </c>
      <c r="E106" s="54">
        <v>20</v>
      </c>
      <c r="F106" s="54">
        <v>20</v>
      </c>
      <c r="G106" s="130">
        <f t="shared" si="375"/>
        <v>0</v>
      </c>
      <c r="H106" s="28"/>
      <c r="I106" s="153"/>
      <c r="J106" s="23"/>
      <c r="K106" s="54">
        <v>8</v>
      </c>
      <c r="L106" s="54">
        <v>514</v>
      </c>
      <c r="M106" s="54">
        <v>21</v>
      </c>
      <c r="N106" s="42">
        <v>23</v>
      </c>
      <c r="O106" s="130">
        <f t="shared" si="376"/>
        <v>-2</v>
      </c>
      <c r="P106" s="28"/>
      <c r="Q106" s="153"/>
      <c r="R106" s="23"/>
      <c r="S106" s="54">
        <v>8</v>
      </c>
      <c r="T106" s="54">
        <v>468</v>
      </c>
      <c r="U106" s="54">
        <v>22</v>
      </c>
      <c r="V106" s="54">
        <v>18</v>
      </c>
      <c r="W106" s="130">
        <f t="shared" si="377"/>
        <v>4</v>
      </c>
      <c r="X106" s="28"/>
      <c r="Y106" s="153"/>
      <c r="Z106" s="23"/>
      <c r="AA106" s="54">
        <v>8</v>
      </c>
      <c r="AB106" s="54">
        <v>438</v>
      </c>
      <c r="AC106" s="54">
        <v>15</v>
      </c>
      <c r="AD106" s="42">
        <v>20</v>
      </c>
      <c r="AE106" s="130">
        <f t="shared" si="378"/>
        <v>-5</v>
      </c>
      <c r="AF106" s="28"/>
      <c r="AG106" s="153"/>
      <c r="AH106" s="23"/>
      <c r="AI106" s="54">
        <v>8.5</v>
      </c>
      <c r="AJ106" s="54">
        <v>456</v>
      </c>
      <c r="AK106" s="54">
        <v>26</v>
      </c>
      <c r="AL106" s="54">
        <v>22</v>
      </c>
      <c r="AM106" s="130">
        <f t="shared" si="379"/>
        <v>4</v>
      </c>
      <c r="AN106" s="28"/>
      <c r="AO106" s="149">
        <v>630</v>
      </c>
      <c r="AP106" s="23"/>
      <c r="AQ106" s="28"/>
      <c r="AR106" s="28"/>
      <c r="AS106" s="28"/>
      <c r="AT106" s="28"/>
      <c r="AU106" s="130">
        <f t="shared" si="380"/>
        <v>0</v>
      </c>
      <c r="AV106" s="28"/>
      <c r="AW106" s="153"/>
      <c r="AX106" s="23"/>
      <c r="AY106" s="28"/>
      <c r="AZ106" s="28"/>
      <c r="BA106" s="28"/>
      <c r="BB106" s="28"/>
      <c r="BC106" s="130">
        <f t="shared" si="381"/>
        <v>0</v>
      </c>
      <c r="BD106" s="28"/>
      <c r="BE106" s="153"/>
      <c r="BF106" s="23"/>
      <c r="BG106" s="343"/>
      <c r="BH106" s="350">
        <f t="shared" si="382"/>
        <v>-3</v>
      </c>
      <c r="BI106" s="351">
        <f t="shared" si="383"/>
        <v>40.5</v>
      </c>
      <c r="BJ106" s="352">
        <f t="shared" ref="BJ106:BK106" si="389">+D106+L106+T106+AB106+AJ106+AR106</f>
        <v>2256</v>
      </c>
      <c r="BK106" s="352">
        <f t="shared" si="389"/>
        <v>104</v>
      </c>
      <c r="BL106" s="363">
        <f t="shared" si="385"/>
        <v>21.692307692307693</v>
      </c>
      <c r="BM106" s="364">
        <f t="shared" si="386"/>
        <v>55.703703703703702</v>
      </c>
      <c r="BN106" s="365">
        <f t="shared" si="387"/>
        <v>2.5679012345679011</v>
      </c>
      <c r="BO106" s="366" t="e">
        <f t="shared" si="388"/>
        <v>#REF!</v>
      </c>
    </row>
    <row r="107" spans="1:67" ht="16">
      <c r="A107" s="41">
        <v>42459</v>
      </c>
      <c r="B107" s="23"/>
      <c r="C107" s="54">
        <v>8</v>
      </c>
      <c r="D107" s="54">
        <v>335</v>
      </c>
      <c r="E107" s="54">
        <v>20</v>
      </c>
      <c r="F107" s="54">
        <v>20</v>
      </c>
      <c r="G107" s="130">
        <f t="shared" si="375"/>
        <v>0</v>
      </c>
      <c r="H107" s="28"/>
      <c r="I107" s="153"/>
      <c r="J107" s="23"/>
      <c r="K107" s="54">
        <v>8</v>
      </c>
      <c r="L107" s="54">
        <v>432</v>
      </c>
      <c r="M107" s="54">
        <v>23</v>
      </c>
      <c r="N107" s="42">
        <v>23</v>
      </c>
      <c r="O107" s="130">
        <f t="shared" si="376"/>
        <v>0</v>
      </c>
      <c r="P107" s="28"/>
      <c r="Q107" s="153"/>
      <c r="R107" s="23"/>
      <c r="S107" s="54">
        <v>8</v>
      </c>
      <c r="T107" s="54">
        <v>405</v>
      </c>
      <c r="U107" s="54">
        <v>23</v>
      </c>
      <c r="V107" s="54">
        <v>18</v>
      </c>
      <c r="W107" s="130">
        <f t="shared" si="377"/>
        <v>5</v>
      </c>
      <c r="X107" s="28"/>
      <c r="Y107" s="153"/>
      <c r="Z107" s="23"/>
      <c r="AA107" s="54">
        <v>0</v>
      </c>
      <c r="AB107" s="54">
        <v>0</v>
      </c>
      <c r="AC107" s="54">
        <v>0</v>
      </c>
      <c r="AD107" s="42">
        <v>0</v>
      </c>
      <c r="AE107" s="130">
        <f t="shared" si="378"/>
        <v>0</v>
      </c>
      <c r="AF107" s="28"/>
      <c r="AG107" s="153"/>
      <c r="AH107" s="23"/>
      <c r="AI107" s="54">
        <v>8.5</v>
      </c>
      <c r="AJ107" s="54">
        <v>485</v>
      </c>
      <c r="AK107" s="54">
        <v>26</v>
      </c>
      <c r="AL107" s="54">
        <v>22</v>
      </c>
      <c r="AM107" s="130">
        <f t="shared" si="379"/>
        <v>4</v>
      </c>
      <c r="AN107" s="28"/>
      <c r="AO107" s="149">
        <v>619</v>
      </c>
      <c r="AP107" s="23"/>
      <c r="AQ107" s="28"/>
      <c r="AR107" s="28"/>
      <c r="AS107" s="28"/>
      <c r="AT107" s="28"/>
      <c r="AU107" s="130">
        <f t="shared" si="380"/>
        <v>0</v>
      </c>
      <c r="AV107" s="28"/>
      <c r="AW107" s="153"/>
      <c r="AX107" s="23"/>
      <c r="AY107" s="28"/>
      <c r="AZ107" s="28"/>
      <c r="BA107" s="28"/>
      <c r="BB107" s="28"/>
      <c r="BC107" s="130">
        <f t="shared" si="381"/>
        <v>0</v>
      </c>
      <c r="BD107" s="28"/>
      <c r="BE107" s="153"/>
      <c r="BF107" s="23"/>
      <c r="BG107" s="343"/>
      <c r="BH107" s="350">
        <f t="shared" si="382"/>
        <v>4</v>
      </c>
      <c r="BI107" s="351">
        <f t="shared" si="383"/>
        <v>32.5</v>
      </c>
      <c r="BJ107" s="352">
        <f t="shared" ref="BJ107:BK107" si="390">+D107+L107+T107+AB107+AJ107+AR107</f>
        <v>1657</v>
      </c>
      <c r="BK107" s="352">
        <f t="shared" si="390"/>
        <v>92</v>
      </c>
      <c r="BL107" s="363">
        <f t="shared" si="385"/>
        <v>18.010869565217391</v>
      </c>
      <c r="BM107" s="364">
        <f t="shared" si="386"/>
        <v>50.984615384615381</v>
      </c>
      <c r="BN107" s="365">
        <f t="shared" si="387"/>
        <v>2.8307692307692309</v>
      </c>
      <c r="BO107" s="366" t="e">
        <f t="shared" si="388"/>
        <v>#REF!</v>
      </c>
    </row>
    <row r="108" spans="1:67" ht="16">
      <c r="A108" s="41">
        <v>42460</v>
      </c>
      <c r="B108" s="23"/>
      <c r="C108" s="54">
        <v>8</v>
      </c>
      <c r="D108" s="54">
        <v>350</v>
      </c>
      <c r="E108" s="54">
        <v>18</v>
      </c>
      <c r="F108" s="54">
        <v>20</v>
      </c>
      <c r="G108" s="130">
        <f t="shared" si="375"/>
        <v>-2</v>
      </c>
      <c r="H108" s="28"/>
      <c r="I108" s="153"/>
      <c r="J108" s="23"/>
      <c r="K108" s="54">
        <v>7</v>
      </c>
      <c r="L108" s="54">
        <v>444</v>
      </c>
      <c r="M108" s="54">
        <v>31</v>
      </c>
      <c r="N108" s="42">
        <v>23</v>
      </c>
      <c r="O108" s="130">
        <f t="shared" si="376"/>
        <v>8</v>
      </c>
      <c r="P108" s="28"/>
      <c r="Q108" s="153"/>
      <c r="R108" s="23"/>
      <c r="S108" s="54">
        <v>8</v>
      </c>
      <c r="T108" s="54">
        <v>405</v>
      </c>
      <c r="U108" s="54">
        <v>26</v>
      </c>
      <c r="V108" s="54">
        <v>18</v>
      </c>
      <c r="W108" s="130">
        <f t="shared" si="377"/>
        <v>8</v>
      </c>
      <c r="X108" s="28"/>
      <c r="Y108" s="153"/>
      <c r="Z108" s="23"/>
      <c r="AA108" s="54">
        <v>8</v>
      </c>
      <c r="AB108" s="54">
        <v>425</v>
      </c>
      <c r="AC108" s="54">
        <v>17</v>
      </c>
      <c r="AD108" s="42">
        <v>20</v>
      </c>
      <c r="AE108" s="130">
        <f t="shared" si="378"/>
        <v>-3</v>
      </c>
      <c r="AF108" s="28"/>
      <c r="AG108" s="153"/>
      <c r="AH108" s="23"/>
      <c r="AI108" s="54">
        <v>7</v>
      </c>
      <c r="AJ108" s="54">
        <v>403</v>
      </c>
      <c r="AK108" s="54">
        <v>21</v>
      </c>
      <c r="AL108" s="54">
        <v>22</v>
      </c>
      <c r="AM108" s="130">
        <f t="shared" si="379"/>
        <v>-1</v>
      </c>
      <c r="AN108" s="28"/>
      <c r="AO108" s="149">
        <v>369.75</v>
      </c>
      <c r="AP108" s="23"/>
      <c r="AQ108" s="28"/>
      <c r="AR108" s="28"/>
      <c r="AS108" s="28"/>
      <c r="AT108" s="28"/>
      <c r="AU108" s="130">
        <f t="shared" si="380"/>
        <v>0</v>
      </c>
      <c r="AV108" s="28"/>
      <c r="AW108" s="153"/>
      <c r="AX108" s="23"/>
      <c r="AY108" s="28"/>
      <c r="AZ108" s="28"/>
      <c r="BA108" s="28"/>
      <c r="BB108" s="28"/>
      <c r="BC108" s="130">
        <f t="shared" si="381"/>
        <v>0</v>
      </c>
      <c r="BD108" s="28"/>
      <c r="BE108" s="153"/>
      <c r="BF108" s="23"/>
      <c r="BG108" s="343"/>
      <c r="BH108" s="350">
        <f t="shared" si="382"/>
        <v>2</v>
      </c>
      <c r="BI108" s="351">
        <f t="shared" si="383"/>
        <v>38</v>
      </c>
      <c r="BJ108" s="352">
        <f t="shared" ref="BJ108:BK108" si="391">+D108+L108+T108+AB108+AJ108+AR108</f>
        <v>2027</v>
      </c>
      <c r="BK108" s="352">
        <f t="shared" si="391"/>
        <v>113</v>
      </c>
      <c r="BL108" s="363">
        <f t="shared" si="385"/>
        <v>17.938053097345133</v>
      </c>
      <c r="BM108" s="364">
        <f t="shared" si="386"/>
        <v>53.342105263157897</v>
      </c>
      <c r="BN108" s="365">
        <f t="shared" si="387"/>
        <v>2.9736842105263159</v>
      </c>
      <c r="BO108" s="366" t="e">
        <f t="shared" si="388"/>
        <v>#REF!</v>
      </c>
    </row>
    <row r="109" spans="1:67" ht="18">
      <c r="A109" s="379" t="s">
        <v>30</v>
      </c>
      <c r="B109" s="368"/>
      <c r="C109" s="380">
        <f t="shared" ref="C109:I109" si="392">C108+C107+C106+C105+C102+C94+C86+C77+C76+C75+C74</f>
        <v>151</v>
      </c>
      <c r="D109" s="380">
        <f t="shared" si="392"/>
        <v>6388</v>
      </c>
      <c r="E109" s="380">
        <f t="shared" si="392"/>
        <v>410</v>
      </c>
      <c r="F109" s="380">
        <f t="shared" si="392"/>
        <v>400</v>
      </c>
      <c r="G109" s="380">
        <f t="shared" si="392"/>
        <v>10</v>
      </c>
      <c r="H109" s="380">
        <f t="shared" si="392"/>
        <v>0</v>
      </c>
      <c r="I109" s="382">
        <f t="shared" si="392"/>
        <v>0</v>
      </c>
      <c r="J109" s="23"/>
      <c r="K109" s="380">
        <f t="shared" ref="K109:Q109" si="393">K108+K107+K106+K105+K102+K94+K86+K77+K76+K75+K74</f>
        <v>147.5</v>
      </c>
      <c r="L109" s="380">
        <f t="shared" si="393"/>
        <v>8285</v>
      </c>
      <c r="M109" s="380">
        <f t="shared" si="393"/>
        <v>439</v>
      </c>
      <c r="N109" s="380">
        <f t="shared" si="393"/>
        <v>529</v>
      </c>
      <c r="O109" s="380">
        <f t="shared" si="393"/>
        <v>-90</v>
      </c>
      <c r="P109" s="383">
        <f t="shared" si="393"/>
        <v>96.942307692307693</v>
      </c>
      <c r="Q109" s="382">
        <f t="shared" si="393"/>
        <v>0</v>
      </c>
      <c r="R109" s="23"/>
      <c r="S109" s="380">
        <f t="shared" ref="S109:Y109" si="394">S108+S107+S106+S105+S102+S94+S86+S77+S76+S75+S74</f>
        <v>137</v>
      </c>
      <c r="T109" s="380">
        <f t="shared" si="394"/>
        <v>7268</v>
      </c>
      <c r="U109" s="380">
        <f t="shared" si="394"/>
        <v>393</v>
      </c>
      <c r="V109" s="380">
        <f t="shared" si="394"/>
        <v>414</v>
      </c>
      <c r="W109" s="380">
        <f t="shared" si="394"/>
        <v>-21</v>
      </c>
      <c r="X109" s="380">
        <f t="shared" si="394"/>
        <v>0</v>
      </c>
      <c r="Y109" s="382">
        <f t="shared" si="394"/>
        <v>0</v>
      </c>
      <c r="Z109" s="23"/>
      <c r="AA109" s="380">
        <f t="shared" ref="AA109:AG109" si="395">AA108+AA107+AA106+AA105+AA102+AA94+AA86+AA77+AA76+AA75+AA74</f>
        <v>179.75</v>
      </c>
      <c r="AB109" s="380">
        <f t="shared" si="395"/>
        <v>9991</v>
      </c>
      <c r="AC109" s="380">
        <f t="shared" si="395"/>
        <v>453</v>
      </c>
      <c r="AD109" s="380">
        <f t="shared" si="395"/>
        <v>440</v>
      </c>
      <c r="AE109" s="380">
        <f t="shared" si="395"/>
        <v>13</v>
      </c>
      <c r="AF109" s="380">
        <f t="shared" si="395"/>
        <v>0</v>
      </c>
      <c r="AG109" s="382">
        <f t="shared" si="395"/>
        <v>0</v>
      </c>
      <c r="AH109" s="23"/>
      <c r="AI109" s="380">
        <f t="shared" ref="AI109:AO109" si="396">AI108+AI107+AI106+AI105+AI102+AI94+AI86+AI77+AI76+AI75+AI74</f>
        <v>181.25</v>
      </c>
      <c r="AJ109" s="380">
        <f t="shared" si="396"/>
        <v>9573</v>
      </c>
      <c r="AK109" s="380">
        <f t="shared" si="396"/>
        <v>560</v>
      </c>
      <c r="AL109" s="380">
        <f t="shared" si="396"/>
        <v>506</v>
      </c>
      <c r="AM109" s="380">
        <f t="shared" si="396"/>
        <v>54</v>
      </c>
      <c r="AN109" s="380">
        <f t="shared" si="396"/>
        <v>0</v>
      </c>
      <c r="AO109" s="382">
        <f t="shared" si="396"/>
        <v>7298.75</v>
      </c>
      <c r="AP109" s="23"/>
      <c r="AQ109" s="380">
        <f t="shared" ref="AQ109:AW109" si="397">AQ108+AQ107+AQ106+AQ105+AQ102+AQ94+AQ86+AQ77+AQ76+AQ75+AQ74</f>
        <v>0</v>
      </c>
      <c r="AR109" s="380">
        <f t="shared" si="397"/>
        <v>0</v>
      </c>
      <c r="AS109" s="380">
        <f t="shared" si="397"/>
        <v>0</v>
      </c>
      <c r="AT109" s="380">
        <f t="shared" si="397"/>
        <v>0</v>
      </c>
      <c r="AU109" s="380">
        <f t="shared" si="397"/>
        <v>0</v>
      </c>
      <c r="AV109" s="380">
        <f t="shared" si="397"/>
        <v>0</v>
      </c>
      <c r="AW109" s="382">
        <f t="shared" si="397"/>
        <v>0</v>
      </c>
      <c r="AX109" s="23"/>
      <c r="AY109" s="380">
        <f t="shared" ref="AY109:BE109" si="398">AY108+AY107+AY106+AY105+AY102+AY94+AY86+AY77+AY76+AY75+AY74</f>
        <v>0</v>
      </c>
      <c r="AZ109" s="380">
        <f t="shared" si="398"/>
        <v>0</v>
      </c>
      <c r="BA109" s="380">
        <f t="shared" si="398"/>
        <v>0</v>
      </c>
      <c r="BB109" s="380" t="e">
        <f t="shared" si="398"/>
        <v>#VALUE!</v>
      </c>
      <c r="BC109" s="380">
        <f t="shared" si="398"/>
        <v>0</v>
      </c>
      <c r="BD109" s="380">
        <f t="shared" si="398"/>
        <v>0</v>
      </c>
      <c r="BE109" s="382">
        <f t="shared" si="398"/>
        <v>0</v>
      </c>
      <c r="BF109" s="23"/>
      <c r="BG109" s="384"/>
      <c r="BH109" s="385">
        <f t="shared" si="382"/>
        <v>-13</v>
      </c>
      <c r="BI109" s="386">
        <f t="shared" si="383"/>
        <v>796.5</v>
      </c>
      <c r="BJ109" s="387">
        <f t="shared" ref="BJ109:BK109" si="399">+D109+L109+T109+AB109+AJ109+AR109</f>
        <v>41505</v>
      </c>
      <c r="BK109" s="387">
        <f t="shared" si="399"/>
        <v>2255</v>
      </c>
      <c r="BL109" s="394">
        <f t="shared" si="385"/>
        <v>18.405764966740577</v>
      </c>
      <c r="BM109" s="395">
        <f t="shared" si="386"/>
        <v>52.109227871939737</v>
      </c>
      <c r="BN109" s="396">
        <f t="shared" si="387"/>
        <v>2.8311362209667292</v>
      </c>
      <c r="BO109" s="397" t="e">
        <f t="shared" si="388"/>
        <v>#REF!</v>
      </c>
    </row>
    <row r="110" spans="1:67" ht="16">
      <c r="A110" s="41">
        <v>42461</v>
      </c>
      <c r="B110" s="23"/>
      <c r="C110" s="54">
        <v>8</v>
      </c>
      <c r="D110" s="54">
        <v>300</v>
      </c>
      <c r="E110" s="54">
        <v>26</v>
      </c>
      <c r="F110" s="54">
        <v>20</v>
      </c>
      <c r="G110" s="130">
        <f>+E110-F110</f>
        <v>6</v>
      </c>
      <c r="H110" s="54"/>
      <c r="I110" s="149">
        <v>700.55</v>
      </c>
      <c r="J110" s="23"/>
      <c r="K110" s="54">
        <v>7</v>
      </c>
      <c r="L110" s="54">
        <v>460</v>
      </c>
      <c r="M110" s="54">
        <v>33</v>
      </c>
      <c r="N110" s="54">
        <v>23</v>
      </c>
      <c r="O110" s="130">
        <f>+M110-N110</f>
        <v>10</v>
      </c>
      <c r="P110" s="28"/>
      <c r="Q110" s="149">
        <v>778</v>
      </c>
      <c r="R110" s="23"/>
      <c r="S110" s="54">
        <v>8</v>
      </c>
      <c r="T110" s="54">
        <v>401</v>
      </c>
      <c r="U110" s="54">
        <v>20</v>
      </c>
      <c r="V110" s="54">
        <v>20</v>
      </c>
      <c r="W110" s="130">
        <f>+U110-V110</f>
        <v>0</v>
      </c>
      <c r="X110" s="28"/>
      <c r="Y110" s="149">
        <v>496.3</v>
      </c>
      <c r="Z110" s="23"/>
      <c r="AA110" s="54">
        <v>8</v>
      </c>
      <c r="AB110" s="54">
        <v>334</v>
      </c>
      <c r="AC110" s="54">
        <v>19</v>
      </c>
      <c r="AD110" s="42">
        <v>19</v>
      </c>
      <c r="AE110" s="130">
        <f>+AC110-AD110</f>
        <v>0</v>
      </c>
      <c r="AF110" s="28"/>
      <c r="AG110" s="149">
        <v>444.55</v>
      </c>
      <c r="AH110" s="23"/>
      <c r="AI110" s="28"/>
      <c r="AJ110" s="28"/>
      <c r="AK110" s="28"/>
      <c r="AL110" s="54">
        <v>0</v>
      </c>
      <c r="AM110" s="130">
        <f>+AK110-AL110</f>
        <v>0</v>
      </c>
      <c r="AN110" s="28"/>
      <c r="AO110" s="149">
        <v>0</v>
      </c>
      <c r="AP110" s="23"/>
      <c r="AQ110" s="28"/>
      <c r="AR110" s="28"/>
      <c r="AS110" s="28"/>
      <c r="AT110" s="28"/>
      <c r="AU110" s="130">
        <f>+AS110-AT110</f>
        <v>0</v>
      </c>
      <c r="AV110" s="28"/>
      <c r="AW110" s="153"/>
      <c r="AX110" s="23"/>
      <c r="AY110" s="54">
        <v>8</v>
      </c>
      <c r="AZ110" s="54">
        <v>245</v>
      </c>
      <c r="BA110" s="54">
        <v>20</v>
      </c>
      <c r="BB110" s="54">
        <v>20</v>
      </c>
      <c r="BC110" s="130">
        <f>+BA110-BB110</f>
        <v>0</v>
      </c>
      <c r="BD110" s="28"/>
      <c r="BE110" s="149">
        <v>489.65</v>
      </c>
      <c r="BF110" s="23"/>
      <c r="BG110" s="343"/>
      <c r="BH110" s="350">
        <f t="shared" si="382"/>
        <v>16</v>
      </c>
      <c r="BI110" s="351">
        <f t="shared" si="383"/>
        <v>31</v>
      </c>
      <c r="BJ110" s="352">
        <f t="shared" ref="BJ110:BK110" si="400">+D110+L110+T110+AB110+AJ110+AR110</f>
        <v>1495</v>
      </c>
      <c r="BK110" s="352">
        <f t="shared" si="400"/>
        <v>98</v>
      </c>
      <c r="BL110" s="363">
        <f t="shared" si="385"/>
        <v>15.255102040816327</v>
      </c>
      <c r="BM110" s="364">
        <f t="shared" si="386"/>
        <v>48.225806451612904</v>
      </c>
      <c r="BN110" s="365">
        <f t="shared" si="387"/>
        <v>3.161290322580645</v>
      </c>
      <c r="BO110" s="366" t="e">
        <f t="shared" si="388"/>
        <v>#REF!</v>
      </c>
    </row>
    <row r="111" spans="1:67" ht="16">
      <c r="A111" s="367" t="s">
        <v>42</v>
      </c>
      <c r="B111" s="368"/>
      <c r="C111" s="177">
        <f t="shared" ref="C111:I111" si="401">+C110+C108+C107+C106+C105</f>
        <v>40</v>
      </c>
      <c r="D111" s="177">
        <f t="shared" si="401"/>
        <v>1665</v>
      </c>
      <c r="E111" s="177">
        <f t="shared" si="401"/>
        <v>106</v>
      </c>
      <c r="F111" s="177">
        <f t="shared" si="401"/>
        <v>100</v>
      </c>
      <c r="G111" s="177">
        <f t="shared" si="401"/>
        <v>6</v>
      </c>
      <c r="H111" s="177">
        <f t="shared" si="401"/>
        <v>0</v>
      </c>
      <c r="I111" s="370">
        <f t="shared" si="401"/>
        <v>700.55</v>
      </c>
      <c r="J111" s="23"/>
      <c r="K111" s="177">
        <f t="shared" ref="K111:Q111" si="402">+K110+K108+K107+K106+K105</f>
        <v>30</v>
      </c>
      <c r="L111" s="177">
        <f t="shared" si="402"/>
        <v>1850</v>
      </c>
      <c r="M111" s="177">
        <f t="shared" si="402"/>
        <v>108</v>
      </c>
      <c r="N111" s="177">
        <f t="shared" si="402"/>
        <v>115</v>
      </c>
      <c r="O111" s="177">
        <f t="shared" si="402"/>
        <v>-7</v>
      </c>
      <c r="P111" s="177">
        <f t="shared" si="402"/>
        <v>0</v>
      </c>
      <c r="Q111" s="370">
        <f t="shared" si="402"/>
        <v>778</v>
      </c>
      <c r="R111" s="23"/>
      <c r="S111" s="177">
        <f t="shared" ref="S111:Y111" si="403">+S110+S108+S107+S106+S105</f>
        <v>32</v>
      </c>
      <c r="T111" s="177">
        <f t="shared" si="403"/>
        <v>1679</v>
      </c>
      <c r="U111" s="177">
        <f t="shared" si="403"/>
        <v>91</v>
      </c>
      <c r="V111" s="177">
        <f t="shared" si="403"/>
        <v>92</v>
      </c>
      <c r="W111" s="177">
        <f t="shared" si="403"/>
        <v>-1</v>
      </c>
      <c r="X111" s="177">
        <f t="shared" si="403"/>
        <v>0</v>
      </c>
      <c r="Y111" s="370">
        <f t="shared" si="403"/>
        <v>496.3</v>
      </c>
      <c r="Z111" s="23"/>
      <c r="AA111" s="177">
        <f t="shared" ref="AA111:AG111" si="404">+AA110+AA108+AA107+AA106+AA105</f>
        <v>32</v>
      </c>
      <c r="AB111" s="177">
        <f t="shared" si="404"/>
        <v>1636</v>
      </c>
      <c r="AC111" s="177">
        <f t="shared" si="404"/>
        <v>76</v>
      </c>
      <c r="AD111" s="177">
        <f t="shared" si="404"/>
        <v>79</v>
      </c>
      <c r="AE111" s="177">
        <f t="shared" si="404"/>
        <v>-3</v>
      </c>
      <c r="AF111" s="177">
        <f t="shared" si="404"/>
        <v>0</v>
      </c>
      <c r="AG111" s="370">
        <f t="shared" si="404"/>
        <v>444.55</v>
      </c>
      <c r="AH111" s="23"/>
      <c r="AI111" s="177">
        <f t="shared" ref="AI111:AO111" si="405">+AI110+AI108+AI107+AI106+AI105</f>
        <v>32</v>
      </c>
      <c r="AJ111" s="177">
        <f t="shared" si="405"/>
        <v>1764</v>
      </c>
      <c r="AK111" s="177">
        <f t="shared" si="405"/>
        <v>104</v>
      </c>
      <c r="AL111" s="177">
        <f t="shared" si="405"/>
        <v>88</v>
      </c>
      <c r="AM111" s="177">
        <f t="shared" si="405"/>
        <v>16</v>
      </c>
      <c r="AN111" s="177">
        <f t="shared" si="405"/>
        <v>0</v>
      </c>
      <c r="AO111" s="370">
        <f t="shared" si="405"/>
        <v>2471.75</v>
      </c>
      <c r="AP111" s="23"/>
      <c r="AQ111" s="177">
        <f t="shared" ref="AQ111:AW111" si="406">+AQ110+AQ108+AQ107+AQ106+AQ105</f>
        <v>0</v>
      </c>
      <c r="AR111" s="177">
        <f t="shared" si="406"/>
        <v>0</v>
      </c>
      <c r="AS111" s="177">
        <f t="shared" si="406"/>
        <v>0</v>
      </c>
      <c r="AT111" s="177">
        <f t="shared" si="406"/>
        <v>0</v>
      </c>
      <c r="AU111" s="177">
        <f t="shared" si="406"/>
        <v>0</v>
      </c>
      <c r="AV111" s="177">
        <f t="shared" si="406"/>
        <v>0</v>
      </c>
      <c r="AW111" s="370">
        <f t="shared" si="406"/>
        <v>0</v>
      </c>
      <c r="AX111" s="23"/>
      <c r="AY111" s="177">
        <f t="shared" ref="AY111:BE111" si="407">+AY110+AY108+AY107+AY106+AY105</f>
        <v>8</v>
      </c>
      <c r="AZ111" s="177">
        <f t="shared" si="407"/>
        <v>245</v>
      </c>
      <c r="BA111" s="177">
        <f t="shared" si="407"/>
        <v>20</v>
      </c>
      <c r="BB111" s="177">
        <f t="shared" si="407"/>
        <v>20</v>
      </c>
      <c r="BC111" s="177">
        <f t="shared" si="407"/>
        <v>0</v>
      </c>
      <c r="BD111" s="177">
        <f t="shared" si="407"/>
        <v>0</v>
      </c>
      <c r="BE111" s="370">
        <f t="shared" si="407"/>
        <v>489.65</v>
      </c>
      <c r="BF111" s="23"/>
      <c r="BG111" s="371"/>
      <c r="BH111" s="372">
        <f t="shared" si="382"/>
        <v>12</v>
      </c>
      <c r="BI111" s="373">
        <f t="shared" si="383"/>
        <v>166</v>
      </c>
      <c r="BJ111" s="402">
        <f t="shared" ref="BJ111:BK111" si="408">+D111+L111+T111+AB111+AJ111+AR111</f>
        <v>8594</v>
      </c>
      <c r="BK111" s="402">
        <f t="shared" si="408"/>
        <v>485</v>
      </c>
      <c r="BL111" s="398">
        <f t="shared" si="385"/>
        <v>17.71958762886598</v>
      </c>
      <c r="BM111" s="399">
        <f t="shared" si="386"/>
        <v>51.7710843373494</v>
      </c>
      <c r="BN111" s="400">
        <f t="shared" si="387"/>
        <v>2.9216867469879517</v>
      </c>
      <c r="BO111" s="401" t="e">
        <f t="shared" si="388"/>
        <v>#REF!</v>
      </c>
    </row>
    <row r="112" spans="1:67" ht="16">
      <c r="A112" s="124">
        <v>42462</v>
      </c>
      <c r="B112" s="23"/>
      <c r="C112" s="125">
        <v>0</v>
      </c>
      <c r="D112" s="125">
        <v>0</v>
      </c>
      <c r="E112" s="125">
        <v>0</v>
      </c>
      <c r="F112" s="125">
        <v>0</v>
      </c>
      <c r="G112" s="136">
        <f t="shared" ref="G112:G118" si="409">+E112-F112</f>
        <v>0</v>
      </c>
      <c r="H112" s="125">
        <v>0</v>
      </c>
      <c r="I112" s="126"/>
      <c r="J112" s="23"/>
      <c r="K112" s="125">
        <v>0</v>
      </c>
      <c r="L112" s="125">
        <v>0</v>
      </c>
      <c r="M112" s="125">
        <v>0</v>
      </c>
      <c r="N112" s="135"/>
      <c r="O112" s="136">
        <f t="shared" ref="O112:O118" si="410">+M112-N112</f>
        <v>0</v>
      </c>
      <c r="P112" s="125">
        <v>0</v>
      </c>
      <c r="Q112" s="126"/>
      <c r="R112" s="23"/>
      <c r="S112" s="125">
        <v>0</v>
      </c>
      <c r="T112" s="125">
        <v>0</v>
      </c>
      <c r="U112" s="125">
        <v>0</v>
      </c>
      <c r="V112" s="125">
        <v>0</v>
      </c>
      <c r="W112" s="136">
        <f t="shared" ref="W112:W118" si="411">+U112-V112</f>
        <v>0</v>
      </c>
      <c r="X112" s="125">
        <v>0</v>
      </c>
      <c r="Y112" s="126"/>
      <c r="Z112" s="23"/>
      <c r="AA112" s="125">
        <v>0</v>
      </c>
      <c r="AB112" s="125">
        <v>0</v>
      </c>
      <c r="AC112" s="125">
        <v>0</v>
      </c>
      <c r="AD112" s="125">
        <v>0</v>
      </c>
      <c r="AE112" s="136">
        <f t="shared" ref="AE112:AE118" si="412">+AC112-AD112</f>
        <v>0</v>
      </c>
      <c r="AF112" s="125">
        <v>0</v>
      </c>
      <c r="AG112" s="126"/>
      <c r="AH112" s="23"/>
      <c r="AI112" s="125">
        <v>0</v>
      </c>
      <c r="AJ112" s="125">
        <v>0</v>
      </c>
      <c r="AK112" s="125">
        <v>0</v>
      </c>
      <c r="AL112" s="125">
        <v>0</v>
      </c>
      <c r="AM112" s="136">
        <f t="shared" ref="AM112:AM118" si="413">+AK112-AL112</f>
        <v>0</v>
      </c>
      <c r="AN112" s="125">
        <v>0</v>
      </c>
      <c r="AO112" s="126"/>
      <c r="AP112" s="23"/>
      <c r="AQ112" s="125">
        <v>0</v>
      </c>
      <c r="AR112" s="125">
        <v>0</v>
      </c>
      <c r="AS112" s="125">
        <v>0</v>
      </c>
      <c r="AT112" s="125">
        <v>0</v>
      </c>
      <c r="AU112" s="136">
        <f t="shared" ref="AU112:AU118" si="414">+AS112-AT112</f>
        <v>0</v>
      </c>
      <c r="AV112" s="125">
        <v>0</v>
      </c>
      <c r="AW112" s="126"/>
      <c r="AX112" s="23"/>
      <c r="AY112" s="125">
        <v>0</v>
      </c>
      <c r="AZ112" s="125">
        <v>0</v>
      </c>
      <c r="BA112" s="125">
        <v>0</v>
      </c>
      <c r="BB112" s="125">
        <v>0</v>
      </c>
      <c r="BC112" s="136">
        <f t="shared" ref="BC112:BC118" si="415">+BA112-BB112</f>
        <v>0</v>
      </c>
      <c r="BD112" s="125">
        <v>0</v>
      </c>
      <c r="BE112" s="126"/>
      <c r="BF112" s="23"/>
      <c r="BG112" s="348"/>
      <c r="BH112" s="127"/>
      <c r="BI112" s="127"/>
      <c r="BJ112" s="127"/>
      <c r="BK112" s="127"/>
      <c r="BL112" s="127"/>
      <c r="BM112" s="127"/>
      <c r="BN112" s="127"/>
      <c r="BO112" s="127"/>
    </row>
    <row r="113" spans="1:67" ht="16">
      <c r="A113" s="124">
        <v>42463</v>
      </c>
      <c r="B113" s="23"/>
      <c r="C113" s="125">
        <v>0</v>
      </c>
      <c r="D113" s="125">
        <v>0</v>
      </c>
      <c r="E113" s="125">
        <v>0</v>
      </c>
      <c r="F113" s="125">
        <v>0</v>
      </c>
      <c r="G113" s="136">
        <f t="shared" si="409"/>
        <v>0</v>
      </c>
      <c r="H113" s="125">
        <v>0</v>
      </c>
      <c r="I113" s="126"/>
      <c r="J113" s="23"/>
      <c r="K113" s="125">
        <v>0</v>
      </c>
      <c r="L113" s="125">
        <v>0</v>
      </c>
      <c r="M113" s="125">
        <v>0</v>
      </c>
      <c r="N113" s="125">
        <v>0</v>
      </c>
      <c r="O113" s="136">
        <f t="shared" si="410"/>
        <v>0</v>
      </c>
      <c r="P113" s="125">
        <v>0</v>
      </c>
      <c r="Q113" s="126"/>
      <c r="R113" s="23"/>
      <c r="S113" s="125">
        <v>0</v>
      </c>
      <c r="T113" s="125">
        <v>0</v>
      </c>
      <c r="U113" s="125">
        <v>0</v>
      </c>
      <c r="V113" s="125">
        <v>0</v>
      </c>
      <c r="W113" s="136">
        <f t="shared" si="411"/>
        <v>0</v>
      </c>
      <c r="X113" s="125">
        <v>0</v>
      </c>
      <c r="Y113" s="126"/>
      <c r="Z113" s="23"/>
      <c r="AA113" s="125">
        <v>0</v>
      </c>
      <c r="AB113" s="125">
        <v>0</v>
      </c>
      <c r="AC113" s="125">
        <v>0</v>
      </c>
      <c r="AD113" s="125">
        <v>0</v>
      </c>
      <c r="AE113" s="136">
        <f t="shared" si="412"/>
        <v>0</v>
      </c>
      <c r="AF113" s="125">
        <v>0</v>
      </c>
      <c r="AG113" s="126"/>
      <c r="AH113" s="23"/>
      <c r="AI113" s="125">
        <v>0</v>
      </c>
      <c r="AJ113" s="125">
        <v>0</v>
      </c>
      <c r="AK113" s="125">
        <v>0</v>
      </c>
      <c r="AL113" s="125">
        <v>0</v>
      </c>
      <c r="AM113" s="136">
        <f t="shared" si="413"/>
        <v>0</v>
      </c>
      <c r="AN113" s="125">
        <v>0</v>
      </c>
      <c r="AO113" s="126"/>
      <c r="AP113" s="23"/>
      <c r="AQ113" s="125">
        <v>0</v>
      </c>
      <c r="AR113" s="125">
        <v>0</v>
      </c>
      <c r="AS113" s="125">
        <v>0</v>
      </c>
      <c r="AT113" s="125">
        <v>0</v>
      </c>
      <c r="AU113" s="136">
        <f t="shared" si="414"/>
        <v>0</v>
      </c>
      <c r="AV113" s="125">
        <v>0</v>
      </c>
      <c r="AW113" s="126"/>
      <c r="AX113" s="23"/>
      <c r="AY113" s="125">
        <v>0</v>
      </c>
      <c r="AZ113" s="125">
        <v>0</v>
      </c>
      <c r="BA113" s="125">
        <v>0</v>
      </c>
      <c r="BB113" s="125">
        <v>0</v>
      </c>
      <c r="BC113" s="136">
        <f t="shared" si="415"/>
        <v>0</v>
      </c>
      <c r="BD113" s="125">
        <v>0</v>
      </c>
      <c r="BE113" s="126"/>
      <c r="BF113" s="23"/>
      <c r="BG113" s="348"/>
      <c r="BH113" s="127"/>
      <c r="BI113" s="127"/>
      <c r="BJ113" s="127"/>
      <c r="BK113" s="127"/>
      <c r="BL113" s="127"/>
      <c r="BM113" s="127"/>
      <c r="BN113" s="127"/>
      <c r="BO113" s="127"/>
    </row>
    <row r="114" spans="1:67" ht="16">
      <c r="A114" s="36">
        <v>42464</v>
      </c>
      <c r="B114" s="23"/>
      <c r="C114" s="132">
        <v>8</v>
      </c>
      <c r="D114" s="132">
        <v>401</v>
      </c>
      <c r="E114" s="132">
        <v>24</v>
      </c>
      <c r="F114" s="132">
        <v>20</v>
      </c>
      <c r="G114" s="130">
        <f t="shared" si="409"/>
        <v>4</v>
      </c>
      <c r="H114" s="146"/>
      <c r="I114" s="140">
        <v>691.65</v>
      </c>
      <c r="J114" s="23"/>
      <c r="K114" s="132">
        <v>8</v>
      </c>
      <c r="L114" s="132">
        <v>400</v>
      </c>
      <c r="M114" s="132">
        <v>20</v>
      </c>
      <c r="N114" s="132">
        <v>23</v>
      </c>
      <c r="O114" s="130">
        <f t="shared" si="410"/>
        <v>-3</v>
      </c>
      <c r="P114" s="146"/>
      <c r="Q114" s="140">
        <v>531.29999999999995</v>
      </c>
      <c r="R114" s="23"/>
      <c r="S114" s="132">
        <v>8</v>
      </c>
      <c r="T114" s="132">
        <v>432</v>
      </c>
      <c r="U114" s="132">
        <v>22</v>
      </c>
      <c r="V114" s="132">
        <v>20</v>
      </c>
      <c r="W114" s="130">
        <f t="shared" si="411"/>
        <v>2</v>
      </c>
      <c r="X114" s="146"/>
      <c r="Y114" s="140">
        <v>581</v>
      </c>
      <c r="Z114" s="23"/>
      <c r="AA114" s="132">
        <v>8</v>
      </c>
      <c r="AB114" s="132">
        <v>485</v>
      </c>
      <c r="AC114" s="132">
        <v>28</v>
      </c>
      <c r="AD114" s="42">
        <v>19</v>
      </c>
      <c r="AE114" s="130">
        <f t="shared" si="412"/>
        <v>9</v>
      </c>
      <c r="AF114" s="146"/>
      <c r="AG114" s="140">
        <v>730.25</v>
      </c>
      <c r="AH114" s="23"/>
      <c r="AI114" s="132">
        <v>9</v>
      </c>
      <c r="AJ114" s="132">
        <v>448</v>
      </c>
      <c r="AK114" s="132">
        <v>25</v>
      </c>
      <c r="AL114" s="132">
        <v>23</v>
      </c>
      <c r="AM114" s="130">
        <f t="shared" si="413"/>
        <v>2</v>
      </c>
      <c r="AN114" s="146"/>
      <c r="AO114" s="140">
        <v>678</v>
      </c>
      <c r="AP114" s="23"/>
      <c r="AQ114" s="146"/>
      <c r="AR114" s="146"/>
      <c r="AS114" s="146"/>
      <c r="AT114" s="146"/>
      <c r="AU114" s="130">
        <f t="shared" si="414"/>
        <v>0</v>
      </c>
      <c r="AV114" s="146"/>
      <c r="AW114" s="147"/>
      <c r="AX114" s="23"/>
      <c r="AY114" s="132">
        <v>8</v>
      </c>
      <c r="AZ114" s="132">
        <v>398</v>
      </c>
      <c r="BA114" s="132">
        <v>24</v>
      </c>
      <c r="BB114" s="132">
        <v>20</v>
      </c>
      <c r="BC114" s="130">
        <f t="shared" si="415"/>
        <v>4</v>
      </c>
      <c r="BD114" s="146"/>
      <c r="BE114" s="140">
        <v>582.70000000000005</v>
      </c>
      <c r="BF114" s="23"/>
      <c r="BG114" s="343"/>
      <c r="BH114" s="350">
        <f t="shared" ref="BH114:BH119" si="416">+G114+O114+AE114+AM114+AU114</f>
        <v>12</v>
      </c>
      <c r="BI114" s="351">
        <f t="shared" ref="BI114:BI119" si="417">+AA114+AI114+AQ114+C114+K114+S114</f>
        <v>41</v>
      </c>
      <c r="BJ114" s="352">
        <f t="shared" ref="BJ114:BK114" si="418">+D114+L114+T114+AB114+AJ114+AR114</f>
        <v>2166</v>
      </c>
      <c r="BK114" s="352">
        <f t="shared" si="418"/>
        <v>119</v>
      </c>
      <c r="BL114" s="353">
        <f t="shared" ref="BL114:BL119" si="419">BJ114/BK114</f>
        <v>18.201680672268907</v>
      </c>
      <c r="BM114" s="354">
        <f t="shared" ref="BM114:BM119" si="420">BJ114/BI114</f>
        <v>52.829268292682926</v>
      </c>
      <c r="BN114" s="355">
        <f t="shared" ref="BN114:BN119" si="421">BK114/BI114</f>
        <v>2.9024390243902438</v>
      </c>
      <c r="BO114" s="356" t="e">
        <f t="shared" ref="BO114:BO119" si="422">#REF!/BK114</f>
        <v>#REF!</v>
      </c>
    </row>
    <row r="115" spans="1:67" ht="16">
      <c r="A115" s="41">
        <v>42465</v>
      </c>
      <c r="B115" s="23"/>
      <c r="C115" s="54">
        <v>8</v>
      </c>
      <c r="D115" s="54">
        <v>300</v>
      </c>
      <c r="E115" s="54">
        <v>15</v>
      </c>
      <c r="F115" s="54">
        <v>20</v>
      </c>
      <c r="G115" s="130">
        <f t="shared" si="409"/>
        <v>-5</v>
      </c>
      <c r="H115" s="28"/>
      <c r="I115" s="149">
        <v>415.2</v>
      </c>
      <c r="J115" s="23"/>
      <c r="K115" s="54">
        <v>8</v>
      </c>
      <c r="L115" s="54">
        <v>425</v>
      </c>
      <c r="M115" s="54">
        <v>18</v>
      </c>
      <c r="N115" s="54">
        <v>23</v>
      </c>
      <c r="O115" s="130">
        <f t="shared" si="410"/>
        <v>-5</v>
      </c>
      <c r="P115" s="28"/>
      <c r="Q115" s="149">
        <v>383.75</v>
      </c>
      <c r="R115" s="23"/>
      <c r="S115" s="54">
        <v>8</v>
      </c>
      <c r="T115" s="54">
        <v>377</v>
      </c>
      <c r="U115" s="54">
        <v>13</v>
      </c>
      <c r="V115" s="132">
        <v>20</v>
      </c>
      <c r="W115" s="130">
        <f t="shared" si="411"/>
        <v>-7</v>
      </c>
      <c r="X115" s="28"/>
      <c r="Y115" s="149">
        <v>326</v>
      </c>
      <c r="Z115" s="23"/>
      <c r="AA115" s="54">
        <v>8</v>
      </c>
      <c r="AB115" s="54">
        <v>445</v>
      </c>
      <c r="AC115" s="54">
        <v>8</v>
      </c>
      <c r="AD115" s="42">
        <v>19</v>
      </c>
      <c r="AE115" s="130">
        <f t="shared" si="412"/>
        <v>-11</v>
      </c>
      <c r="AF115" s="28"/>
      <c r="AG115" s="149">
        <v>215.5</v>
      </c>
      <c r="AH115" s="23"/>
      <c r="AI115" s="54">
        <v>8.25</v>
      </c>
      <c r="AJ115" s="54">
        <v>380</v>
      </c>
      <c r="AK115" s="54">
        <v>17</v>
      </c>
      <c r="AL115" s="54">
        <v>23</v>
      </c>
      <c r="AM115" s="130">
        <f t="shared" si="413"/>
        <v>-6</v>
      </c>
      <c r="AN115" s="28"/>
      <c r="AO115" s="149">
        <v>423</v>
      </c>
      <c r="AP115" s="23"/>
      <c r="AQ115" s="28"/>
      <c r="AR115" s="28"/>
      <c r="AS115" s="28"/>
      <c r="AT115" s="28"/>
      <c r="AU115" s="130">
        <f t="shared" si="414"/>
        <v>0</v>
      </c>
      <c r="AV115" s="28"/>
      <c r="AW115" s="153"/>
      <c r="AX115" s="23"/>
      <c r="AY115" s="54">
        <v>8</v>
      </c>
      <c r="AZ115" s="54">
        <v>333</v>
      </c>
      <c r="BA115" s="54">
        <v>16</v>
      </c>
      <c r="BB115" s="54">
        <v>20</v>
      </c>
      <c r="BC115" s="130">
        <f t="shared" si="415"/>
        <v>-4</v>
      </c>
      <c r="BD115" s="28"/>
      <c r="BE115" s="149">
        <v>383.1</v>
      </c>
      <c r="BF115" s="23"/>
      <c r="BG115" s="343"/>
      <c r="BH115" s="350">
        <f t="shared" si="416"/>
        <v>-27</v>
      </c>
      <c r="BI115" s="351">
        <f t="shared" si="417"/>
        <v>40.25</v>
      </c>
      <c r="BJ115" s="352">
        <f t="shared" ref="BJ115:BK115" si="423">+D115+L115+T115+AB115+AJ115+AR115</f>
        <v>1927</v>
      </c>
      <c r="BK115" s="352">
        <f t="shared" si="423"/>
        <v>71</v>
      </c>
      <c r="BL115" s="353">
        <f t="shared" si="419"/>
        <v>27.140845070422536</v>
      </c>
      <c r="BM115" s="354">
        <f t="shared" si="420"/>
        <v>47.87577639751553</v>
      </c>
      <c r="BN115" s="355">
        <f t="shared" si="421"/>
        <v>1.7639751552795031</v>
      </c>
      <c r="BO115" s="356" t="e">
        <f t="shared" si="422"/>
        <v>#REF!</v>
      </c>
    </row>
    <row r="116" spans="1:67" ht="16">
      <c r="A116" s="41">
        <v>42466</v>
      </c>
      <c r="B116" s="23"/>
      <c r="C116" s="54">
        <v>8</v>
      </c>
      <c r="D116" s="54">
        <v>370</v>
      </c>
      <c r="E116" s="54">
        <v>22</v>
      </c>
      <c r="F116" s="54">
        <v>20</v>
      </c>
      <c r="G116" s="130">
        <f t="shared" si="409"/>
        <v>2</v>
      </c>
      <c r="H116" s="28"/>
      <c r="I116" s="149">
        <v>495.35</v>
      </c>
      <c r="J116" s="23"/>
      <c r="K116" s="54">
        <v>8</v>
      </c>
      <c r="L116" s="54">
        <v>390</v>
      </c>
      <c r="M116" s="54">
        <v>23</v>
      </c>
      <c r="N116" s="54">
        <v>23</v>
      </c>
      <c r="O116" s="130">
        <f t="shared" si="410"/>
        <v>0</v>
      </c>
      <c r="P116" s="28"/>
      <c r="Q116" s="149">
        <v>574.5</v>
      </c>
      <c r="R116" s="23"/>
      <c r="S116" s="54">
        <v>8</v>
      </c>
      <c r="T116" s="54">
        <v>422</v>
      </c>
      <c r="U116" s="54">
        <v>25</v>
      </c>
      <c r="V116" s="132">
        <v>20</v>
      </c>
      <c r="W116" s="130">
        <f t="shared" si="411"/>
        <v>5</v>
      </c>
      <c r="X116" s="28"/>
      <c r="Y116" s="149">
        <v>608.54999999999995</v>
      </c>
      <c r="Z116" s="23"/>
      <c r="AA116" s="54">
        <v>8.5</v>
      </c>
      <c r="AB116" s="54">
        <v>429</v>
      </c>
      <c r="AC116" s="54">
        <v>20</v>
      </c>
      <c r="AD116" s="42">
        <v>19</v>
      </c>
      <c r="AE116" s="130">
        <f t="shared" si="412"/>
        <v>1</v>
      </c>
      <c r="AF116" s="28"/>
      <c r="AG116" s="149">
        <v>447.95</v>
      </c>
      <c r="AH116" s="23"/>
      <c r="AI116" s="54">
        <v>8.5</v>
      </c>
      <c r="AJ116" s="54">
        <v>480</v>
      </c>
      <c r="AK116" s="54">
        <v>25</v>
      </c>
      <c r="AL116" s="54">
        <v>23</v>
      </c>
      <c r="AM116" s="130">
        <f t="shared" si="413"/>
        <v>2</v>
      </c>
      <c r="AN116" s="28"/>
      <c r="AO116" s="149">
        <v>665</v>
      </c>
      <c r="AP116" s="23"/>
      <c r="AQ116" s="28"/>
      <c r="AR116" s="28"/>
      <c r="AS116" s="28"/>
      <c r="AT116" s="28"/>
      <c r="AU116" s="130">
        <f t="shared" si="414"/>
        <v>0</v>
      </c>
      <c r="AV116" s="28"/>
      <c r="AW116" s="153"/>
      <c r="AX116" s="23"/>
      <c r="AY116" s="54">
        <v>8</v>
      </c>
      <c r="AZ116" s="54">
        <v>360</v>
      </c>
      <c r="BA116" s="54">
        <v>19</v>
      </c>
      <c r="BB116" s="54">
        <v>20</v>
      </c>
      <c r="BC116" s="130">
        <f t="shared" si="415"/>
        <v>-1</v>
      </c>
      <c r="BD116" s="28"/>
      <c r="BE116" s="149">
        <v>481.35</v>
      </c>
      <c r="BF116" s="23"/>
      <c r="BG116" s="343"/>
      <c r="BH116" s="350">
        <f t="shared" si="416"/>
        <v>5</v>
      </c>
      <c r="BI116" s="351">
        <f t="shared" si="417"/>
        <v>41</v>
      </c>
      <c r="BJ116" s="352">
        <f t="shared" ref="BJ116:BK116" si="424">+D116+L116+T116+AB116+AJ116+AR116</f>
        <v>2091</v>
      </c>
      <c r="BK116" s="352">
        <f t="shared" si="424"/>
        <v>115</v>
      </c>
      <c r="BL116" s="353">
        <f t="shared" si="419"/>
        <v>18.182608695652174</v>
      </c>
      <c r="BM116" s="354">
        <f t="shared" si="420"/>
        <v>51</v>
      </c>
      <c r="BN116" s="355">
        <f t="shared" si="421"/>
        <v>2.8048780487804876</v>
      </c>
      <c r="BO116" s="356" t="e">
        <f t="shared" si="422"/>
        <v>#REF!</v>
      </c>
    </row>
    <row r="117" spans="1:67" ht="16">
      <c r="A117" s="41">
        <v>42467</v>
      </c>
      <c r="B117" s="23"/>
      <c r="C117" s="54">
        <v>8</v>
      </c>
      <c r="D117" s="54">
        <v>360</v>
      </c>
      <c r="E117" s="54">
        <v>23</v>
      </c>
      <c r="F117" s="54">
        <v>20</v>
      </c>
      <c r="G117" s="130">
        <f t="shared" si="409"/>
        <v>3</v>
      </c>
      <c r="H117" s="28"/>
      <c r="I117" s="149">
        <v>675.15</v>
      </c>
      <c r="J117" s="23"/>
      <c r="K117" s="54">
        <v>8</v>
      </c>
      <c r="L117" s="54">
        <v>512</v>
      </c>
      <c r="M117" s="54">
        <v>32</v>
      </c>
      <c r="N117" s="54">
        <v>23</v>
      </c>
      <c r="O117" s="130">
        <f t="shared" si="410"/>
        <v>9</v>
      </c>
      <c r="P117" s="28"/>
      <c r="Q117" s="149">
        <v>912.02</v>
      </c>
      <c r="R117" s="23"/>
      <c r="S117" s="54">
        <v>8</v>
      </c>
      <c r="T117" s="54">
        <v>443</v>
      </c>
      <c r="U117" s="54">
        <v>21</v>
      </c>
      <c r="V117" s="132">
        <v>20</v>
      </c>
      <c r="W117" s="130">
        <f t="shared" si="411"/>
        <v>1</v>
      </c>
      <c r="X117" s="28"/>
      <c r="Y117" s="149">
        <v>581</v>
      </c>
      <c r="Z117" s="23"/>
      <c r="AA117" s="54">
        <v>8.25</v>
      </c>
      <c r="AB117" s="54">
        <v>306</v>
      </c>
      <c r="AC117" s="54">
        <v>10</v>
      </c>
      <c r="AD117" s="42">
        <v>19</v>
      </c>
      <c r="AE117" s="130">
        <f t="shared" si="412"/>
        <v>-9</v>
      </c>
      <c r="AF117" s="28"/>
      <c r="AG117" s="149">
        <v>290</v>
      </c>
      <c r="AH117" s="23"/>
      <c r="AI117" s="54">
        <v>8.5</v>
      </c>
      <c r="AJ117" s="54">
        <v>400</v>
      </c>
      <c r="AK117" s="54">
        <v>29</v>
      </c>
      <c r="AL117" s="54">
        <v>23</v>
      </c>
      <c r="AM117" s="130">
        <f t="shared" si="413"/>
        <v>6</v>
      </c>
      <c r="AN117" s="28"/>
      <c r="AO117" s="149">
        <v>778</v>
      </c>
      <c r="AP117" s="23"/>
      <c r="AQ117" s="28"/>
      <c r="AR117" s="28"/>
      <c r="AS117" s="28"/>
      <c r="AT117" s="28"/>
      <c r="AU117" s="130">
        <f t="shared" si="414"/>
        <v>0</v>
      </c>
      <c r="AV117" s="28"/>
      <c r="AW117" s="153"/>
      <c r="AX117" s="23"/>
      <c r="AY117" s="54">
        <v>8</v>
      </c>
      <c r="AZ117" s="54">
        <v>285</v>
      </c>
      <c r="BA117" s="54">
        <v>13</v>
      </c>
      <c r="BB117" s="54">
        <v>20</v>
      </c>
      <c r="BC117" s="130">
        <f t="shared" si="415"/>
        <v>-7</v>
      </c>
      <c r="BD117" s="28"/>
      <c r="BE117" s="149">
        <v>349.2</v>
      </c>
      <c r="BF117" s="23"/>
      <c r="BG117" s="343"/>
      <c r="BH117" s="350">
        <f t="shared" si="416"/>
        <v>9</v>
      </c>
      <c r="BI117" s="351">
        <f t="shared" si="417"/>
        <v>40.75</v>
      </c>
      <c r="BJ117" s="352">
        <f t="shared" ref="BJ117:BK117" si="425">+D117+L117+T117+AB117+AJ117+AR117</f>
        <v>2021</v>
      </c>
      <c r="BK117" s="352">
        <f t="shared" si="425"/>
        <v>115</v>
      </c>
      <c r="BL117" s="353">
        <f t="shared" si="419"/>
        <v>17.57391304347826</v>
      </c>
      <c r="BM117" s="354">
        <f t="shared" si="420"/>
        <v>49.595092024539881</v>
      </c>
      <c r="BN117" s="355">
        <f t="shared" si="421"/>
        <v>2.8220858895705523</v>
      </c>
      <c r="BO117" s="356" t="e">
        <f t="shared" si="422"/>
        <v>#REF!</v>
      </c>
    </row>
    <row r="118" spans="1:67" ht="16">
      <c r="A118" s="41">
        <v>42468</v>
      </c>
      <c r="B118" s="23"/>
      <c r="C118" s="54">
        <v>8</v>
      </c>
      <c r="D118" s="54">
        <v>400</v>
      </c>
      <c r="E118" s="54">
        <v>13</v>
      </c>
      <c r="F118" s="54">
        <v>20</v>
      </c>
      <c r="G118" s="130">
        <f t="shared" si="409"/>
        <v>-7</v>
      </c>
      <c r="H118" s="28"/>
      <c r="I118" s="149">
        <v>355</v>
      </c>
      <c r="J118" s="23"/>
      <c r="K118" s="28"/>
      <c r="L118" s="28"/>
      <c r="M118" s="28"/>
      <c r="N118" s="54">
        <v>23</v>
      </c>
      <c r="O118" s="130">
        <f t="shared" si="410"/>
        <v>-23</v>
      </c>
      <c r="P118" s="28"/>
      <c r="Q118" s="153"/>
      <c r="R118" s="23"/>
      <c r="S118" s="54">
        <v>8</v>
      </c>
      <c r="T118" s="54">
        <v>400</v>
      </c>
      <c r="U118" s="54">
        <v>13</v>
      </c>
      <c r="V118" s="132">
        <v>20</v>
      </c>
      <c r="W118" s="130">
        <f t="shared" si="411"/>
        <v>-7</v>
      </c>
      <c r="X118" s="28"/>
      <c r="Y118" s="149">
        <v>350</v>
      </c>
      <c r="Z118" s="23"/>
      <c r="AA118" s="54">
        <v>8</v>
      </c>
      <c r="AB118" s="54">
        <v>412</v>
      </c>
      <c r="AC118" s="54">
        <v>16</v>
      </c>
      <c r="AD118" s="42">
        <v>19</v>
      </c>
      <c r="AE118" s="130">
        <f t="shared" si="412"/>
        <v>-3</v>
      </c>
      <c r="AF118" s="28"/>
      <c r="AG118" s="149">
        <v>395.9</v>
      </c>
      <c r="AH118" s="23"/>
      <c r="AI118" s="54">
        <v>8</v>
      </c>
      <c r="AJ118" s="54">
        <v>424</v>
      </c>
      <c r="AK118" s="54">
        <v>23</v>
      </c>
      <c r="AL118" s="54">
        <v>23</v>
      </c>
      <c r="AM118" s="130">
        <f t="shared" si="413"/>
        <v>0</v>
      </c>
      <c r="AN118" s="28"/>
      <c r="AO118" s="149">
        <v>629</v>
      </c>
      <c r="AP118" s="23"/>
      <c r="AQ118" s="28"/>
      <c r="AR118" s="28"/>
      <c r="AS118" s="28"/>
      <c r="AT118" s="28"/>
      <c r="AU118" s="130">
        <f t="shared" si="414"/>
        <v>0</v>
      </c>
      <c r="AV118" s="28"/>
      <c r="AW118" s="153"/>
      <c r="AX118" s="23"/>
      <c r="AY118" s="54">
        <v>8</v>
      </c>
      <c r="AZ118" s="54">
        <v>422</v>
      </c>
      <c r="BA118" s="54">
        <v>14</v>
      </c>
      <c r="BB118" s="54">
        <v>20</v>
      </c>
      <c r="BC118" s="130">
        <f t="shared" si="415"/>
        <v>-6</v>
      </c>
      <c r="BD118" s="28"/>
      <c r="BE118" s="149">
        <v>403</v>
      </c>
      <c r="BF118" s="23"/>
      <c r="BG118" s="343"/>
      <c r="BH118" s="350">
        <f t="shared" si="416"/>
        <v>-33</v>
      </c>
      <c r="BI118" s="351">
        <f t="shared" si="417"/>
        <v>32</v>
      </c>
      <c r="BJ118" s="352">
        <f t="shared" ref="BJ118:BK118" si="426">+D118+L118+T118+AB118+AJ118+AR118</f>
        <v>1636</v>
      </c>
      <c r="BK118" s="352">
        <f t="shared" si="426"/>
        <v>65</v>
      </c>
      <c r="BL118" s="363">
        <f t="shared" si="419"/>
        <v>25.169230769230769</v>
      </c>
      <c r="BM118" s="364">
        <f t="shared" si="420"/>
        <v>51.125</v>
      </c>
      <c r="BN118" s="365">
        <f t="shared" si="421"/>
        <v>2.03125</v>
      </c>
      <c r="BO118" s="366" t="e">
        <f t="shared" si="422"/>
        <v>#REF!</v>
      </c>
    </row>
    <row r="119" spans="1:67" ht="16">
      <c r="A119" s="367" t="s">
        <v>42</v>
      </c>
      <c r="B119" s="368"/>
      <c r="C119" s="177">
        <f t="shared" ref="C119:I119" si="427">SUM(C112:C118)</f>
        <v>40</v>
      </c>
      <c r="D119" s="177">
        <f t="shared" si="427"/>
        <v>1831</v>
      </c>
      <c r="E119" s="177">
        <f t="shared" si="427"/>
        <v>97</v>
      </c>
      <c r="F119" s="177">
        <f t="shared" si="427"/>
        <v>100</v>
      </c>
      <c r="G119" s="177">
        <f t="shared" si="427"/>
        <v>-3</v>
      </c>
      <c r="H119" s="177">
        <f t="shared" si="427"/>
        <v>0</v>
      </c>
      <c r="I119" s="370">
        <f t="shared" si="427"/>
        <v>2632.35</v>
      </c>
      <c r="J119" s="23"/>
      <c r="K119" s="177">
        <f t="shared" ref="K119:Q119" si="428">SUM(K112:K118)</f>
        <v>32</v>
      </c>
      <c r="L119" s="177">
        <f t="shared" si="428"/>
        <v>1727</v>
      </c>
      <c r="M119" s="177">
        <f t="shared" si="428"/>
        <v>93</v>
      </c>
      <c r="N119" s="177">
        <f t="shared" si="428"/>
        <v>115</v>
      </c>
      <c r="O119" s="177">
        <f t="shared" si="428"/>
        <v>-22</v>
      </c>
      <c r="P119" s="177">
        <f t="shared" si="428"/>
        <v>0</v>
      </c>
      <c r="Q119" s="370">
        <f t="shared" si="428"/>
        <v>2401.5699999999997</v>
      </c>
      <c r="R119" s="23"/>
      <c r="S119" s="177">
        <f t="shared" ref="S119:Y119" si="429">SUM(S112:S118)</f>
        <v>40</v>
      </c>
      <c r="T119" s="177">
        <f t="shared" si="429"/>
        <v>2074</v>
      </c>
      <c r="U119" s="177">
        <f t="shared" si="429"/>
        <v>94</v>
      </c>
      <c r="V119" s="177">
        <f t="shared" si="429"/>
        <v>100</v>
      </c>
      <c r="W119" s="177">
        <f t="shared" si="429"/>
        <v>-6</v>
      </c>
      <c r="X119" s="177">
        <f t="shared" si="429"/>
        <v>0</v>
      </c>
      <c r="Y119" s="370">
        <f t="shared" si="429"/>
        <v>2446.5500000000002</v>
      </c>
      <c r="Z119" s="23"/>
      <c r="AA119" s="177">
        <f t="shared" ref="AA119:AG119" si="430">SUM(AA112:AA118)</f>
        <v>40.75</v>
      </c>
      <c r="AB119" s="177">
        <f t="shared" si="430"/>
        <v>2077</v>
      </c>
      <c r="AC119" s="177">
        <f t="shared" si="430"/>
        <v>82</v>
      </c>
      <c r="AD119" s="177">
        <f t="shared" si="430"/>
        <v>95</v>
      </c>
      <c r="AE119" s="177">
        <f t="shared" si="430"/>
        <v>-13</v>
      </c>
      <c r="AF119" s="177">
        <f t="shared" si="430"/>
        <v>0</v>
      </c>
      <c r="AG119" s="370">
        <f t="shared" si="430"/>
        <v>2079.6</v>
      </c>
      <c r="AH119" s="23"/>
      <c r="AI119" s="177">
        <f t="shared" ref="AI119:AO119" si="431">SUM(AI112:AI118)</f>
        <v>42.25</v>
      </c>
      <c r="AJ119" s="177">
        <f t="shared" si="431"/>
        <v>2132</v>
      </c>
      <c r="AK119" s="177">
        <f t="shared" si="431"/>
        <v>119</v>
      </c>
      <c r="AL119" s="177">
        <f t="shared" si="431"/>
        <v>115</v>
      </c>
      <c r="AM119" s="177">
        <f t="shared" si="431"/>
        <v>4</v>
      </c>
      <c r="AN119" s="177">
        <f t="shared" si="431"/>
        <v>0</v>
      </c>
      <c r="AO119" s="370">
        <f t="shared" si="431"/>
        <v>3173</v>
      </c>
      <c r="AP119" s="23"/>
      <c r="AQ119" s="177">
        <f t="shared" ref="AQ119:AW119" si="432">SUM(AQ112:AQ118)</f>
        <v>0</v>
      </c>
      <c r="AR119" s="177">
        <f t="shared" si="432"/>
        <v>0</v>
      </c>
      <c r="AS119" s="177">
        <f t="shared" si="432"/>
        <v>0</v>
      </c>
      <c r="AT119" s="177">
        <f t="shared" si="432"/>
        <v>0</v>
      </c>
      <c r="AU119" s="177">
        <f t="shared" si="432"/>
        <v>0</v>
      </c>
      <c r="AV119" s="177">
        <f t="shared" si="432"/>
        <v>0</v>
      </c>
      <c r="AW119" s="370">
        <f t="shared" si="432"/>
        <v>0</v>
      </c>
      <c r="AX119" s="23"/>
      <c r="AY119" s="177">
        <f t="shared" ref="AY119:BE119" si="433">SUM(AY112:AY118)</f>
        <v>40</v>
      </c>
      <c r="AZ119" s="177">
        <f t="shared" si="433"/>
        <v>1798</v>
      </c>
      <c r="BA119" s="177">
        <f t="shared" si="433"/>
        <v>86</v>
      </c>
      <c r="BB119" s="177">
        <f t="shared" si="433"/>
        <v>100</v>
      </c>
      <c r="BC119" s="177">
        <f t="shared" si="433"/>
        <v>-14</v>
      </c>
      <c r="BD119" s="177">
        <f t="shared" si="433"/>
        <v>0</v>
      </c>
      <c r="BE119" s="370">
        <f t="shared" si="433"/>
        <v>2199.3500000000004</v>
      </c>
      <c r="BF119" s="23"/>
      <c r="BG119" s="371"/>
      <c r="BH119" s="372">
        <f t="shared" si="416"/>
        <v>-34</v>
      </c>
      <c r="BI119" s="373">
        <f t="shared" si="417"/>
        <v>195</v>
      </c>
      <c r="BJ119" s="373">
        <f t="shared" ref="BJ119:BK119" si="434">+AB119+AJ119+AR119+D119+L119+T119</f>
        <v>9841</v>
      </c>
      <c r="BK119" s="373">
        <f t="shared" si="434"/>
        <v>485</v>
      </c>
      <c r="BL119" s="374">
        <f t="shared" si="419"/>
        <v>20.290721649484535</v>
      </c>
      <c r="BM119" s="375">
        <f t="shared" si="420"/>
        <v>50.466666666666669</v>
      </c>
      <c r="BN119" s="376">
        <f t="shared" si="421"/>
        <v>2.4871794871794872</v>
      </c>
      <c r="BO119" s="377" t="e">
        <f t="shared" si="422"/>
        <v>#REF!</v>
      </c>
    </row>
    <row r="120" spans="1:67" ht="16">
      <c r="A120" s="124">
        <v>42469</v>
      </c>
      <c r="B120" s="23"/>
      <c r="C120" s="125">
        <v>0</v>
      </c>
      <c r="D120" s="125">
        <v>0</v>
      </c>
      <c r="E120" s="125">
        <v>0</v>
      </c>
      <c r="F120" s="125">
        <v>0</v>
      </c>
      <c r="G120" s="136">
        <f t="shared" ref="G120:G126" si="435">+E120-F120</f>
        <v>0</v>
      </c>
      <c r="H120" s="125">
        <v>0</v>
      </c>
      <c r="I120" s="126"/>
      <c r="J120" s="23"/>
      <c r="K120" s="125">
        <v>0</v>
      </c>
      <c r="L120" s="125">
        <v>0</v>
      </c>
      <c r="M120" s="125">
        <v>0</v>
      </c>
      <c r="N120" s="125">
        <v>0</v>
      </c>
      <c r="O120" s="136">
        <f t="shared" ref="O120:O126" si="436">+M120-N120</f>
        <v>0</v>
      </c>
      <c r="P120" s="125">
        <v>0</v>
      </c>
      <c r="Q120" s="126"/>
      <c r="R120" s="23"/>
      <c r="S120" s="125">
        <v>0</v>
      </c>
      <c r="T120" s="125">
        <v>0</v>
      </c>
      <c r="U120" s="125">
        <v>0</v>
      </c>
      <c r="V120" s="125">
        <v>0</v>
      </c>
      <c r="W120" s="136">
        <f t="shared" ref="W120:W126" si="437">+U120-V120</f>
        <v>0</v>
      </c>
      <c r="X120" s="125">
        <v>0</v>
      </c>
      <c r="Y120" s="126"/>
      <c r="Z120" s="23"/>
      <c r="AA120" s="125">
        <v>0</v>
      </c>
      <c r="AB120" s="125">
        <v>0</v>
      </c>
      <c r="AC120" s="125">
        <v>0</v>
      </c>
      <c r="AD120" s="125">
        <v>0</v>
      </c>
      <c r="AE120" s="136">
        <f t="shared" ref="AE120:AE126" si="438">+AC120-AD120</f>
        <v>0</v>
      </c>
      <c r="AF120" s="125">
        <v>0</v>
      </c>
      <c r="AG120" s="126"/>
      <c r="AH120" s="23"/>
      <c r="AI120" s="125">
        <v>0</v>
      </c>
      <c r="AJ120" s="125">
        <v>0</v>
      </c>
      <c r="AK120" s="125">
        <v>0</v>
      </c>
      <c r="AL120" s="125">
        <v>0</v>
      </c>
      <c r="AM120" s="136">
        <f t="shared" ref="AM120:AM126" si="439">+AK120-AL120</f>
        <v>0</v>
      </c>
      <c r="AN120" s="125">
        <v>0</v>
      </c>
      <c r="AO120" s="126"/>
      <c r="AP120" s="23"/>
      <c r="AQ120" s="125">
        <v>0</v>
      </c>
      <c r="AR120" s="125">
        <v>0</v>
      </c>
      <c r="AS120" s="125">
        <v>0</v>
      </c>
      <c r="AT120" s="125">
        <v>0</v>
      </c>
      <c r="AU120" s="136">
        <f t="shared" ref="AU120:AU126" si="440">+AS120-AT120</f>
        <v>0</v>
      </c>
      <c r="AV120" s="125">
        <v>0</v>
      </c>
      <c r="AW120" s="126"/>
      <c r="AX120" s="23"/>
      <c r="AY120" s="125">
        <v>0</v>
      </c>
      <c r="AZ120" s="125">
        <v>0</v>
      </c>
      <c r="BA120" s="125">
        <v>0</v>
      </c>
      <c r="BB120" s="125">
        <v>0</v>
      </c>
      <c r="BC120" s="136">
        <f t="shared" ref="BC120:BC126" si="441">+BA120-BB120</f>
        <v>0</v>
      </c>
      <c r="BD120" s="125">
        <v>0</v>
      </c>
      <c r="BE120" s="126"/>
      <c r="BF120" s="23"/>
      <c r="BG120" s="348"/>
      <c r="BH120" s="127"/>
      <c r="BI120" s="127"/>
      <c r="BJ120" s="127"/>
      <c r="BK120" s="127"/>
      <c r="BL120" s="127"/>
      <c r="BM120" s="127"/>
      <c r="BN120" s="127"/>
      <c r="BO120" s="127"/>
    </row>
    <row r="121" spans="1:67" ht="16">
      <c r="A121" s="124">
        <v>42470</v>
      </c>
      <c r="B121" s="23"/>
      <c r="C121" s="125">
        <v>0</v>
      </c>
      <c r="D121" s="125">
        <v>0</v>
      </c>
      <c r="E121" s="125">
        <v>0</v>
      </c>
      <c r="F121" s="125">
        <v>0</v>
      </c>
      <c r="G121" s="136">
        <f t="shared" si="435"/>
        <v>0</v>
      </c>
      <c r="H121" s="125">
        <v>0</v>
      </c>
      <c r="I121" s="126"/>
      <c r="J121" s="23"/>
      <c r="K121" s="125">
        <v>0</v>
      </c>
      <c r="L121" s="125">
        <v>0</v>
      </c>
      <c r="M121" s="125">
        <v>0</v>
      </c>
      <c r="N121" s="125">
        <v>0</v>
      </c>
      <c r="O121" s="136">
        <f t="shared" si="436"/>
        <v>0</v>
      </c>
      <c r="P121" s="125">
        <v>0</v>
      </c>
      <c r="Q121" s="126"/>
      <c r="R121" s="23"/>
      <c r="S121" s="125">
        <v>0</v>
      </c>
      <c r="T121" s="125">
        <v>0</v>
      </c>
      <c r="U121" s="125">
        <v>0</v>
      </c>
      <c r="V121" s="125">
        <v>0</v>
      </c>
      <c r="W121" s="136">
        <f t="shared" si="437"/>
        <v>0</v>
      </c>
      <c r="X121" s="125">
        <v>0</v>
      </c>
      <c r="Y121" s="126"/>
      <c r="Z121" s="23"/>
      <c r="AA121" s="125">
        <v>0</v>
      </c>
      <c r="AB121" s="125">
        <v>0</v>
      </c>
      <c r="AC121" s="125">
        <v>0</v>
      </c>
      <c r="AD121" s="125">
        <v>0</v>
      </c>
      <c r="AE121" s="136">
        <f t="shared" si="438"/>
        <v>0</v>
      </c>
      <c r="AF121" s="125">
        <v>0</v>
      </c>
      <c r="AG121" s="126"/>
      <c r="AH121" s="23"/>
      <c r="AI121" s="125">
        <v>0</v>
      </c>
      <c r="AJ121" s="125">
        <v>0</v>
      </c>
      <c r="AK121" s="125">
        <v>0</v>
      </c>
      <c r="AL121" s="125">
        <v>0</v>
      </c>
      <c r="AM121" s="136">
        <f t="shared" si="439"/>
        <v>0</v>
      </c>
      <c r="AN121" s="125">
        <v>0</v>
      </c>
      <c r="AO121" s="126"/>
      <c r="AP121" s="23"/>
      <c r="AQ121" s="125">
        <v>0</v>
      </c>
      <c r="AR121" s="125">
        <v>0</v>
      </c>
      <c r="AS121" s="125">
        <v>0</v>
      </c>
      <c r="AT121" s="125">
        <v>0</v>
      </c>
      <c r="AU121" s="136">
        <f t="shared" si="440"/>
        <v>0</v>
      </c>
      <c r="AV121" s="125">
        <v>0</v>
      </c>
      <c r="AW121" s="126"/>
      <c r="AX121" s="23"/>
      <c r="AY121" s="125">
        <v>0</v>
      </c>
      <c r="AZ121" s="125">
        <v>0</v>
      </c>
      <c r="BA121" s="125">
        <v>0</v>
      </c>
      <c r="BB121" s="125">
        <v>0</v>
      </c>
      <c r="BC121" s="136">
        <f t="shared" si="441"/>
        <v>0</v>
      </c>
      <c r="BD121" s="125">
        <v>0</v>
      </c>
      <c r="BE121" s="126"/>
      <c r="BF121" s="23"/>
      <c r="BG121" s="348"/>
      <c r="BH121" s="127"/>
      <c r="BI121" s="127"/>
      <c r="BJ121" s="127"/>
      <c r="BK121" s="127"/>
      <c r="BL121" s="127"/>
      <c r="BM121" s="127"/>
      <c r="BN121" s="127"/>
      <c r="BO121" s="127"/>
    </row>
    <row r="122" spans="1:67" ht="16">
      <c r="A122" s="41">
        <v>42471</v>
      </c>
      <c r="B122" s="23"/>
      <c r="C122" s="54">
        <v>8</v>
      </c>
      <c r="D122" s="54">
        <v>331</v>
      </c>
      <c r="E122" s="54">
        <v>20</v>
      </c>
      <c r="F122" s="54">
        <v>20</v>
      </c>
      <c r="G122" s="130">
        <f t="shared" si="435"/>
        <v>0</v>
      </c>
      <c r="H122" s="28"/>
      <c r="I122" s="149">
        <v>501.65</v>
      </c>
      <c r="J122" s="23"/>
      <c r="K122" s="54">
        <v>8</v>
      </c>
      <c r="L122" s="54">
        <v>415</v>
      </c>
      <c r="M122" s="54">
        <v>25</v>
      </c>
      <c r="N122" s="54">
        <v>23</v>
      </c>
      <c r="O122" s="130">
        <f t="shared" si="436"/>
        <v>2</v>
      </c>
      <c r="P122" s="28"/>
      <c r="Q122" s="149">
        <v>745</v>
      </c>
      <c r="R122" s="23"/>
      <c r="S122" s="54">
        <v>8</v>
      </c>
      <c r="T122" s="54">
        <v>410</v>
      </c>
      <c r="U122" s="54">
        <v>23</v>
      </c>
      <c r="V122" s="132">
        <v>20</v>
      </c>
      <c r="W122" s="130">
        <f t="shared" si="437"/>
        <v>3</v>
      </c>
      <c r="X122" s="28"/>
      <c r="Y122" s="149">
        <v>680</v>
      </c>
      <c r="Z122" s="23"/>
      <c r="AA122" s="54">
        <v>8</v>
      </c>
      <c r="AB122" s="54">
        <v>202</v>
      </c>
      <c r="AC122" s="54">
        <v>7</v>
      </c>
      <c r="AD122" s="42">
        <v>19</v>
      </c>
      <c r="AE122" s="130">
        <f t="shared" si="438"/>
        <v>-12</v>
      </c>
      <c r="AF122" s="28"/>
      <c r="AG122" s="149">
        <v>210</v>
      </c>
      <c r="AH122" s="23"/>
      <c r="AI122" s="54">
        <v>8.5</v>
      </c>
      <c r="AJ122" s="54">
        <v>400</v>
      </c>
      <c r="AK122" s="54">
        <v>28</v>
      </c>
      <c r="AL122" s="54">
        <v>23</v>
      </c>
      <c r="AM122" s="130">
        <f t="shared" si="439"/>
        <v>5</v>
      </c>
      <c r="AN122" s="28"/>
      <c r="AO122" s="149">
        <v>752</v>
      </c>
      <c r="AP122" s="23"/>
      <c r="AQ122" s="28"/>
      <c r="AR122" s="28"/>
      <c r="AS122" s="28"/>
      <c r="AT122" s="28"/>
      <c r="AU122" s="130">
        <f t="shared" si="440"/>
        <v>0</v>
      </c>
      <c r="AV122" s="28"/>
      <c r="AW122" s="153"/>
      <c r="AX122" s="23"/>
      <c r="AY122" s="54">
        <v>8</v>
      </c>
      <c r="AZ122" s="54">
        <v>320</v>
      </c>
      <c r="BA122" s="54">
        <v>17</v>
      </c>
      <c r="BB122" s="54">
        <v>20</v>
      </c>
      <c r="BC122" s="130">
        <f t="shared" si="441"/>
        <v>-3</v>
      </c>
      <c r="BD122" s="28"/>
      <c r="BE122" s="149">
        <v>430.55</v>
      </c>
      <c r="BF122" s="47"/>
      <c r="BG122" s="343"/>
      <c r="BH122" s="350">
        <f t="shared" ref="BH122:BH127" si="442">+G122+O122+AE122+AM122+AU122</f>
        <v>-5</v>
      </c>
      <c r="BI122" s="351">
        <f t="shared" ref="BI122:BI127" si="443">+AA122+AI122+AQ122+C122+K122+S122</f>
        <v>40.5</v>
      </c>
      <c r="BJ122" s="352">
        <f t="shared" ref="BJ122:BK122" si="444">+D122+L122+T122+AB122+AJ122+AR122</f>
        <v>1758</v>
      </c>
      <c r="BK122" s="352">
        <f t="shared" si="444"/>
        <v>103</v>
      </c>
      <c r="BL122" s="353">
        <f t="shared" ref="BL122:BL127" si="445">BJ122/BK122</f>
        <v>17.067961165048544</v>
      </c>
      <c r="BM122" s="354">
        <f t="shared" ref="BM122:BM127" si="446">BJ122/BI122</f>
        <v>43.407407407407405</v>
      </c>
      <c r="BN122" s="355">
        <f t="shared" ref="BN122:BN127" si="447">BK122/BI122</f>
        <v>2.5432098765432101</v>
      </c>
      <c r="BO122" s="356" t="e">
        <f t="shared" ref="BO122:BO127" si="448">#REF!/BK122</f>
        <v>#REF!</v>
      </c>
    </row>
    <row r="123" spans="1:67" ht="16">
      <c r="A123" s="41">
        <v>42472</v>
      </c>
      <c r="B123" s="23"/>
      <c r="C123" s="54">
        <v>8</v>
      </c>
      <c r="D123" s="54">
        <v>310</v>
      </c>
      <c r="E123" s="54">
        <v>21</v>
      </c>
      <c r="F123" s="54">
        <v>20</v>
      </c>
      <c r="G123" s="130">
        <f t="shared" si="435"/>
        <v>1</v>
      </c>
      <c r="H123" s="28"/>
      <c r="I123" s="149">
        <v>436.45</v>
      </c>
      <c r="J123" s="23"/>
      <c r="K123" s="54">
        <v>8</v>
      </c>
      <c r="L123" s="54">
        <v>363</v>
      </c>
      <c r="M123" s="54">
        <v>29</v>
      </c>
      <c r="N123" s="54">
        <v>23</v>
      </c>
      <c r="O123" s="130">
        <f t="shared" si="436"/>
        <v>6</v>
      </c>
      <c r="P123" s="28"/>
      <c r="Q123" s="149">
        <v>789.45</v>
      </c>
      <c r="R123" s="23"/>
      <c r="S123" s="54">
        <v>8</v>
      </c>
      <c r="T123" s="54">
        <v>402</v>
      </c>
      <c r="U123" s="54">
        <v>23</v>
      </c>
      <c r="V123" s="132">
        <v>20</v>
      </c>
      <c r="W123" s="130">
        <f t="shared" si="437"/>
        <v>3</v>
      </c>
      <c r="X123" s="28"/>
      <c r="Y123" s="149">
        <v>611.25</v>
      </c>
      <c r="Z123" s="23"/>
      <c r="AA123" s="54">
        <v>8</v>
      </c>
      <c r="AB123" s="54">
        <v>331</v>
      </c>
      <c r="AC123" s="54">
        <v>16</v>
      </c>
      <c r="AD123" s="42">
        <v>19</v>
      </c>
      <c r="AE123" s="130">
        <f t="shared" si="438"/>
        <v>-3</v>
      </c>
      <c r="AF123" s="28"/>
      <c r="AG123" s="149">
        <v>408.7</v>
      </c>
      <c r="AH123" s="23"/>
      <c r="AI123" s="54">
        <v>8.5</v>
      </c>
      <c r="AJ123" s="54">
        <v>402</v>
      </c>
      <c r="AK123" s="54">
        <v>29</v>
      </c>
      <c r="AL123" s="54">
        <v>23</v>
      </c>
      <c r="AM123" s="130">
        <f t="shared" si="439"/>
        <v>6</v>
      </c>
      <c r="AN123" s="28"/>
      <c r="AO123" s="149">
        <v>841</v>
      </c>
      <c r="AP123" s="23"/>
      <c r="AQ123" s="28"/>
      <c r="AR123" s="28"/>
      <c r="AS123" s="28"/>
      <c r="AT123" s="28"/>
      <c r="AU123" s="130">
        <f t="shared" si="440"/>
        <v>0</v>
      </c>
      <c r="AV123" s="28"/>
      <c r="AW123" s="153"/>
      <c r="AX123" s="23"/>
      <c r="AY123" s="54">
        <v>8</v>
      </c>
      <c r="AZ123" s="54">
        <v>406</v>
      </c>
      <c r="BA123" s="54">
        <v>17</v>
      </c>
      <c r="BB123" s="54">
        <v>20</v>
      </c>
      <c r="BC123" s="130">
        <f t="shared" si="441"/>
        <v>-3</v>
      </c>
      <c r="BD123" s="28"/>
      <c r="BE123" s="149">
        <v>422.1</v>
      </c>
      <c r="BF123" s="23"/>
      <c r="BG123" s="343"/>
      <c r="BH123" s="350">
        <f t="shared" si="442"/>
        <v>10</v>
      </c>
      <c r="BI123" s="351">
        <f t="shared" si="443"/>
        <v>40.5</v>
      </c>
      <c r="BJ123" s="352">
        <f t="shared" ref="BJ123:BK123" si="449">+D123+L123+T123+AB123+AJ123+AR123</f>
        <v>1808</v>
      </c>
      <c r="BK123" s="352">
        <f t="shared" si="449"/>
        <v>118</v>
      </c>
      <c r="BL123" s="353">
        <f t="shared" si="445"/>
        <v>15.322033898305085</v>
      </c>
      <c r="BM123" s="354">
        <f t="shared" si="446"/>
        <v>44.641975308641975</v>
      </c>
      <c r="BN123" s="355">
        <f t="shared" si="447"/>
        <v>2.9135802469135803</v>
      </c>
      <c r="BO123" s="356" t="e">
        <f t="shared" si="448"/>
        <v>#REF!</v>
      </c>
    </row>
    <row r="124" spans="1:67" ht="16">
      <c r="A124" s="41">
        <v>42473</v>
      </c>
      <c r="B124" s="23"/>
      <c r="C124" s="54">
        <v>7</v>
      </c>
      <c r="D124" s="54">
        <v>280</v>
      </c>
      <c r="E124" s="54">
        <v>23</v>
      </c>
      <c r="F124" s="54">
        <v>20</v>
      </c>
      <c r="G124" s="130">
        <f t="shared" si="435"/>
        <v>3</v>
      </c>
      <c r="H124" s="28"/>
      <c r="I124" s="149">
        <v>645</v>
      </c>
      <c r="J124" s="23"/>
      <c r="K124" s="28"/>
      <c r="L124" s="28"/>
      <c r="M124" s="28"/>
      <c r="N124" s="54">
        <v>23</v>
      </c>
      <c r="O124" s="130">
        <f t="shared" si="436"/>
        <v>-23</v>
      </c>
      <c r="P124" s="28"/>
      <c r="Q124" s="153"/>
      <c r="R124" s="23"/>
      <c r="S124" s="54">
        <v>7</v>
      </c>
      <c r="T124" s="54">
        <v>341</v>
      </c>
      <c r="U124" s="54">
        <v>19</v>
      </c>
      <c r="V124" s="132">
        <v>20</v>
      </c>
      <c r="W124" s="130">
        <f t="shared" si="437"/>
        <v>-1</v>
      </c>
      <c r="X124" s="28"/>
      <c r="Y124" s="149">
        <v>445.05</v>
      </c>
      <c r="Z124" s="23"/>
      <c r="AA124" s="54">
        <v>8</v>
      </c>
      <c r="AB124" s="54">
        <v>67</v>
      </c>
      <c r="AC124" s="54">
        <v>7</v>
      </c>
      <c r="AD124" s="42">
        <v>19</v>
      </c>
      <c r="AE124" s="130">
        <f t="shared" si="438"/>
        <v>-12</v>
      </c>
      <c r="AF124" s="28"/>
      <c r="AG124" s="149">
        <v>189.05</v>
      </c>
      <c r="AH124" s="23"/>
      <c r="AI124" s="54">
        <v>8</v>
      </c>
      <c r="AJ124" s="54">
        <v>430</v>
      </c>
      <c r="AK124" s="54">
        <v>22</v>
      </c>
      <c r="AL124" s="54">
        <v>23</v>
      </c>
      <c r="AM124" s="130">
        <f t="shared" si="439"/>
        <v>-1</v>
      </c>
      <c r="AN124" s="28"/>
      <c r="AO124" s="149">
        <v>541</v>
      </c>
      <c r="AP124" s="23"/>
      <c r="AQ124" s="28"/>
      <c r="AR124" s="28"/>
      <c r="AS124" s="28"/>
      <c r="AT124" s="28"/>
      <c r="AU124" s="130">
        <f t="shared" si="440"/>
        <v>0</v>
      </c>
      <c r="AV124" s="28"/>
      <c r="AW124" s="153"/>
      <c r="AX124" s="23"/>
      <c r="AY124" s="54">
        <v>8</v>
      </c>
      <c r="AZ124" s="54">
        <v>336</v>
      </c>
      <c r="BA124" s="54">
        <v>27</v>
      </c>
      <c r="BB124" s="54">
        <v>20</v>
      </c>
      <c r="BC124" s="130">
        <f t="shared" si="441"/>
        <v>7</v>
      </c>
      <c r="BD124" s="28"/>
      <c r="BE124" s="149">
        <v>734.2</v>
      </c>
      <c r="BF124" s="23"/>
      <c r="BG124" s="343"/>
      <c r="BH124" s="350">
        <f t="shared" si="442"/>
        <v>-33</v>
      </c>
      <c r="BI124" s="351">
        <f t="shared" si="443"/>
        <v>30</v>
      </c>
      <c r="BJ124" s="352">
        <f t="shared" ref="BJ124:BK124" si="450">+D124+L124+T124+AB124+AJ124+AR124</f>
        <v>1118</v>
      </c>
      <c r="BK124" s="352">
        <f t="shared" si="450"/>
        <v>71</v>
      </c>
      <c r="BL124" s="353">
        <f t="shared" si="445"/>
        <v>15.746478873239436</v>
      </c>
      <c r="BM124" s="354">
        <f t="shared" si="446"/>
        <v>37.266666666666666</v>
      </c>
      <c r="BN124" s="355">
        <f t="shared" si="447"/>
        <v>2.3666666666666667</v>
      </c>
      <c r="BO124" s="356" t="e">
        <f t="shared" si="448"/>
        <v>#REF!</v>
      </c>
    </row>
    <row r="125" spans="1:67" ht="16">
      <c r="A125" s="41">
        <v>42474</v>
      </c>
      <c r="B125" s="23"/>
      <c r="C125" s="54">
        <v>8</v>
      </c>
      <c r="D125" s="54">
        <v>350</v>
      </c>
      <c r="E125" s="54">
        <v>18</v>
      </c>
      <c r="F125" s="54">
        <v>20</v>
      </c>
      <c r="G125" s="130">
        <f t="shared" si="435"/>
        <v>-2</v>
      </c>
      <c r="H125" s="28"/>
      <c r="I125" s="149">
        <v>443.8</v>
      </c>
      <c r="J125" s="23"/>
      <c r="K125" s="54">
        <v>8</v>
      </c>
      <c r="L125" s="54">
        <v>462</v>
      </c>
      <c r="M125" s="54">
        <v>32</v>
      </c>
      <c r="N125" s="54">
        <v>23</v>
      </c>
      <c r="O125" s="130">
        <f t="shared" si="436"/>
        <v>9</v>
      </c>
      <c r="P125" s="28"/>
      <c r="Q125" s="149">
        <v>866</v>
      </c>
      <c r="R125" s="23"/>
      <c r="S125" s="54">
        <v>8</v>
      </c>
      <c r="T125" s="54">
        <v>401</v>
      </c>
      <c r="U125" s="54">
        <v>27</v>
      </c>
      <c r="V125" s="132">
        <v>20</v>
      </c>
      <c r="W125" s="130">
        <f t="shared" si="437"/>
        <v>7</v>
      </c>
      <c r="X125" s="28"/>
      <c r="Y125" s="149">
        <v>587</v>
      </c>
      <c r="Z125" s="23"/>
      <c r="AA125" s="54">
        <v>8</v>
      </c>
      <c r="AB125" s="54">
        <v>69</v>
      </c>
      <c r="AC125" s="54">
        <v>4</v>
      </c>
      <c r="AD125" s="42">
        <v>19</v>
      </c>
      <c r="AE125" s="130">
        <f t="shared" si="438"/>
        <v>-15</v>
      </c>
      <c r="AF125" s="28"/>
      <c r="AG125" s="149">
        <v>120</v>
      </c>
      <c r="AH125" s="23"/>
      <c r="AI125" s="54">
        <v>8.5</v>
      </c>
      <c r="AJ125" s="54">
        <v>500</v>
      </c>
      <c r="AK125" s="54">
        <v>23</v>
      </c>
      <c r="AL125" s="54">
        <v>23</v>
      </c>
      <c r="AM125" s="130">
        <f t="shared" si="439"/>
        <v>0</v>
      </c>
      <c r="AN125" s="28"/>
      <c r="AO125" s="149">
        <v>471</v>
      </c>
      <c r="AP125" s="23"/>
      <c r="AQ125" s="28"/>
      <c r="AR125" s="28"/>
      <c r="AS125" s="28"/>
      <c r="AT125" s="28"/>
      <c r="AU125" s="130">
        <f t="shared" si="440"/>
        <v>0</v>
      </c>
      <c r="AV125" s="28"/>
      <c r="AW125" s="153"/>
      <c r="AX125" s="23"/>
      <c r="AY125" s="54">
        <v>8</v>
      </c>
      <c r="AZ125" s="54">
        <v>376</v>
      </c>
      <c r="BA125" s="54">
        <v>20</v>
      </c>
      <c r="BB125" s="54">
        <v>20</v>
      </c>
      <c r="BC125" s="130">
        <f t="shared" si="441"/>
        <v>0</v>
      </c>
      <c r="BD125" s="28"/>
      <c r="BE125" s="149">
        <v>535.5</v>
      </c>
      <c r="BF125" s="23"/>
      <c r="BG125" s="343"/>
      <c r="BH125" s="350">
        <f t="shared" si="442"/>
        <v>-8</v>
      </c>
      <c r="BI125" s="351">
        <f t="shared" si="443"/>
        <v>40.5</v>
      </c>
      <c r="BJ125" s="352">
        <f t="shared" ref="BJ125:BK125" si="451">+D125+L125+T125+AB125+AJ125+AR125</f>
        <v>1782</v>
      </c>
      <c r="BK125" s="352">
        <f t="shared" si="451"/>
        <v>104</v>
      </c>
      <c r="BL125" s="353">
        <f t="shared" si="445"/>
        <v>17.134615384615383</v>
      </c>
      <c r="BM125" s="354">
        <f t="shared" si="446"/>
        <v>44</v>
      </c>
      <c r="BN125" s="355">
        <f t="shared" si="447"/>
        <v>2.5679012345679011</v>
      </c>
      <c r="BO125" s="356" t="e">
        <f t="shared" si="448"/>
        <v>#REF!</v>
      </c>
    </row>
    <row r="126" spans="1:67" ht="16">
      <c r="A126" s="41">
        <v>42475</v>
      </c>
      <c r="B126" s="23"/>
      <c r="C126" s="54">
        <v>8</v>
      </c>
      <c r="D126" s="54">
        <v>305</v>
      </c>
      <c r="E126" s="54">
        <v>12</v>
      </c>
      <c r="F126" s="54">
        <v>20</v>
      </c>
      <c r="G126" s="130">
        <f t="shared" si="435"/>
        <v>-8</v>
      </c>
      <c r="H126" s="28"/>
      <c r="I126" s="149">
        <v>283.39999999999998</v>
      </c>
      <c r="J126" s="23"/>
      <c r="K126" s="54">
        <v>8</v>
      </c>
      <c r="L126" s="54">
        <v>471</v>
      </c>
      <c r="M126" s="54">
        <v>28</v>
      </c>
      <c r="N126" s="54">
        <v>23</v>
      </c>
      <c r="O126" s="130">
        <f t="shared" si="436"/>
        <v>5</v>
      </c>
      <c r="P126" s="28"/>
      <c r="Q126" s="149">
        <v>609.65</v>
      </c>
      <c r="R126" s="23"/>
      <c r="S126" s="54">
        <v>8</v>
      </c>
      <c r="T126" s="54">
        <v>405</v>
      </c>
      <c r="U126" s="54">
        <v>17</v>
      </c>
      <c r="V126" s="132">
        <v>20</v>
      </c>
      <c r="W126" s="130">
        <f t="shared" si="437"/>
        <v>-3</v>
      </c>
      <c r="X126" s="28"/>
      <c r="Y126" s="149">
        <v>290.55</v>
      </c>
      <c r="Z126" s="23"/>
      <c r="AA126" s="54">
        <v>8</v>
      </c>
      <c r="AB126" s="54">
        <v>232</v>
      </c>
      <c r="AC126" s="54">
        <v>11</v>
      </c>
      <c r="AD126" s="42">
        <v>19</v>
      </c>
      <c r="AE126" s="130">
        <f t="shared" si="438"/>
        <v>-8</v>
      </c>
      <c r="AF126" s="28"/>
      <c r="AG126" s="149">
        <v>244.1</v>
      </c>
      <c r="AH126" s="23"/>
      <c r="AI126" s="54">
        <v>8</v>
      </c>
      <c r="AJ126" s="54">
        <v>420</v>
      </c>
      <c r="AK126" s="54">
        <v>20</v>
      </c>
      <c r="AL126" s="54">
        <v>23</v>
      </c>
      <c r="AM126" s="130">
        <f t="shared" si="439"/>
        <v>-3</v>
      </c>
      <c r="AN126" s="28"/>
      <c r="AO126" s="149">
        <v>501</v>
      </c>
      <c r="AP126" s="23"/>
      <c r="AQ126" s="28"/>
      <c r="AR126" s="28"/>
      <c r="AS126" s="28"/>
      <c r="AT126" s="28"/>
      <c r="AU126" s="130">
        <f t="shared" si="440"/>
        <v>0</v>
      </c>
      <c r="AV126" s="28"/>
      <c r="AW126" s="153"/>
      <c r="AX126" s="23"/>
      <c r="AY126" s="54">
        <v>0</v>
      </c>
      <c r="AZ126" s="54">
        <v>0</v>
      </c>
      <c r="BA126" s="54">
        <v>0</v>
      </c>
      <c r="BB126" s="54">
        <v>20</v>
      </c>
      <c r="BC126" s="130">
        <f t="shared" si="441"/>
        <v>-20</v>
      </c>
      <c r="BD126" s="28"/>
      <c r="BE126" s="153"/>
      <c r="BF126" s="23"/>
      <c r="BG126" s="343"/>
      <c r="BH126" s="350">
        <f t="shared" si="442"/>
        <v>-14</v>
      </c>
      <c r="BI126" s="351">
        <f t="shared" si="443"/>
        <v>40</v>
      </c>
      <c r="BJ126" s="352">
        <f t="shared" ref="BJ126:BK126" si="452">+D126+L126+T126+AB126+AJ126+AR126</f>
        <v>1833</v>
      </c>
      <c r="BK126" s="352">
        <f t="shared" si="452"/>
        <v>88</v>
      </c>
      <c r="BL126" s="363">
        <f t="shared" si="445"/>
        <v>20.829545454545453</v>
      </c>
      <c r="BM126" s="364">
        <f t="shared" si="446"/>
        <v>45.825000000000003</v>
      </c>
      <c r="BN126" s="365">
        <f t="shared" si="447"/>
        <v>2.2000000000000002</v>
      </c>
      <c r="BO126" s="366" t="e">
        <f t="shared" si="448"/>
        <v>#REF!</v>
      </c>
    </row>
    <row r="127" spans="1:67" ht="16">
      <c r="A127" s="367" t="s">
        <v>42</v>
      </c>
      <c r="B127" s="368"/>
      <c r="C127" s="177">
        <f t="shared" ref="C127:I127" si="453">SUM(C120:C126)</f>
        <v>39</v>
      </c>
      <c r="D127" s="177">
        <f t="shared" si="453"/>
        <v>1576</v>
      </c>
      <c r="E127" s="177">
        <f t="shared" si="453"/>
        <v>94</v>
      </c>
      <c r="F127" s="177">
        <f t="shared" si="453"/>
        <v>100</v>
      </c>
      <c r="G127" s="177">
        <f t="shared" si="453"/>
        <v>-6</v>
      </c>
      <c r="H127" s="177">
        <f t="shared" si="453"/>
        <v>0</v>
      </c>
      <c r="I127" s="370">
        <f t="shared" si="453"/>
        <v>2310.2999999999997</v>
      </c>
      <c r="J127" s="23"/>
      <c r="K127" s="177">
        <f t="shared" ref="K127:Q127" si="454">SUM(K120:K126)</f>
        <v>32</v>
      </c>
      <c r="L127" s="177">
        <f t="shared" si="454"/>
        <v>1711</v>
      </c>
      <c r="M127" s="177">
        <f t="shared" si="454"/>
        <v>114</v>
      </c>
      <c r="N127" s="177">
        <f t="shared" si="454"/>
        <v>115</v>
      </c>
      <c r="O127" s="177">
        <f t="shared" si="454"/>
        <v>-1</v>
      </c>
      <c r="P127" s="177">
        <f t="shared" si="454"/>
        <v>0</v>
      </c>
      <c r="Q127" s="370">
        <f t="shared" si="454"/>
        <v>3010.1</v>
      </c>
      <c r="R127" s="23"/>
      <c r="S127" s="177">
        <f t="shared" ref="S127:Y127" si="455">SUM(S120:S126)</f>
        <v>39</v>
      </c>
      <c r="T127" s="177">
        <f t="shared" si="455"/>
        <v>1959</v>
      </c>
      <c r="U127" s="177">
        <f t="shared" si="455"/>
        <v>109</v>
      </c>
      <c r="V127" s="177">
        <f t="shared" si="455"/>
        <v>100</v>
      </c>
      <c r="W127" s="177">
        <f t="shared" si="455"/>
        <v>9</v>
      </c>
      <c r="X127" s="177">
        <f t="shared" si="455"/>
        <v>0</v>
      </c>
      <c r="Y127" s="370">
        <f t="shared" si="455"/>
        <v>2613.8500000000004</v>
      </c>
      <c r="Z127" s="23"/>
      <c r="AA127" s="177">
        <f t="shared" ref="AA127:AG127" si="456">SUM(AA120:AA126)</f>
        <v>40</v>
      </c>
      <c r="AB127" s="177">
        <f t="shared" si="456"/>
        <v>901</v>
      </c>
      <c r="AC127" s="177">
        <f t="shared" si="456"/>
        <v>45</v>
      </c>
      <c r="AD127" s="177">
        <f t="shared" si="456"/>
        <v>95</v>
      </c>
      <c r="AE127" s="177">
        <f t="shared" si="456"/>
        <v>-50</v>
      </c>
      <c r="AF127" s="177">
        <f t="shared" si="456"/>
        <v>0</v>
      </c>
      <c r="AG127" s="370">
        <f t="shared" si="456"/>
        <v>1171.8499999999999</v>
      </c>
      <c r="AH127" s="23"/>
      <c r="AI127" s="177">
        <f t="shared" ref="AI127:AO127" si="457">SUM(AI120:AI126)</f>
        <v>41.5</v>
      </c>
      <c r="AJ127" s="177">
        <f t="shared" si="457"/>
        <v>2152</v>
      </c>
      <c r="AK127" s="177">
        <f t="shared" si="457"/>
        <v>122</v>
      </c>
      <c r="AL127" s="177">
        <f t="shared" si="457"/>
        <v>115</v>
      </c>
      <c r="AM127" s="177">
        <f t="shared" si="457"/>
        <v>7</v>
      </c>
      <c r="AN127" s="177">
        <f t="shared" si="457"/>
        <v>0</v>
      </c>
      <c r="AO127" s="370">
        <f t="shared" si="457"/>
        <v>3106</v>
      </c>
      <c r="AP127" s="23"/>
      <c r="AQ127" s="177">
        <f t="shared" ref="AQ127:AW127" si="458">SUM(AQ120:AQ126)</f>
        <v>0</v>
      </c>
      <c r="AR127" s="177">
        <f t="shared" si="458"/>
        <v>0</v>
      </c>
      <c r="AS127" s="177">
        <f t="shared" si="458"/>
        <v>0</v>
      </c>
      <c r="AT127" s="177">
        <f t="shared" si="458"/>
        <v>0</v>
      </c>
      <c r="AU127" s="177">
        <f t="shared" si="458"/>
        <v>0</v>
      </c>
      <c r="AV127" s="177">
        <f t="shared" si="458"/>
        <v>0</v>
      </c>
      <c r="AW127" s="370">
        <f t="shared" si="458"/>
        <v>0</v>
      </c>
      <c r="AX127" s="23"/>
      <c r="AY127" s="177">
        <f t="shared" ref="AY127:BE127" si="459">SUM(AY120:AY126)</f>
        <v>32</v>
      </c>
      <c r="AZ127" s="177">
        <f t="shared" si="459"/>
        <v>1438</v>
      </c>
      <c r="BA127" s="177">
        <f t="shared" si="459"/>
        <v>81</v>
      </c>
      <c r="BB127" s="177">
        <f t="shared" si="459"/>
        <v>100</v>
      </c>
      <c r="BC127" s="177">
        <f t="shared" si="459"/>
        <v>-19</v>
      </c>
      <c r="BD127" s="177">
        <f t="shared" si="459"/>
        <v>0</v>
      </c>
      <c r="BE127" s="370">
        <f t="shared" si="459"/>
        <v>2122.3500000000004</v>
      </c>
      <c r="BF127" s="23"/>
      <c r="BG127" s="371"/>
      <c r="BH127" s="372">
        <f t="shared" si="442"/>
        <v>-50</v>
      </c>
      <c r="BI127" s="373">
        <f t="shared" si="443"/>
        <v>191.5</v>
      </c>
      <c r="BJ127" s="373">
        <f t="shared" ref="BJ127:BK127" si="460">+AB127+AJ127+AR127+D127+L127+T127</f>
        <v>8299</v>
      </c>
      <c r="BK127" s="373">
        <f t="shared" si="460"/>
        <v>484</v>
      </c>
      <c r="BL127" s="374">
        <f t="shared" si="445"/>
        <v>17.146694214876032</v>
      </c>
      <c r="BM127" s="375">
        <f t="shared" si="446"/>
        <v>43.336814621409921</v>
      </c>
      <c r="BN127" s="376">
        <f t="shared" si="447"/>
        <v>2.5274151436031334</v>
      </c>
      <c r="BO127" s="377" t="e">
        <f t="shared" si="448"/>
        <v>#REF!</v>
      </c>
    </row>
    <row r="128" spans="1:67" ht="16">
      <c r="A128" s="124">
        <v>42476</v>
      </c>
      <c r="B128" s="23"/>
      <c r="C128" s="125">
        <v>0</v>
      </c>
      <c r="D128" s="125">
        <v>0</v>
      </c>
      <c r="E128" s="125">
        <v>0</v>
      </c>
      <c r="F128" s="125">
        <v>0</v>
      </c>
      <c r="G128" s="136">
        <f t="shared" ref="G128:G134" si="461">+E128-F128</f>
        <v>0</v>
      </c>
      <c r="H128" s="125">
        <v>0</v>
      </c>
      <c r="I128" s="126"/>
      <c r="J128" s="23"/>
      <c r="K128" s="125">
        <v>0</v>
      </c>
      <c r="L128" s="125">
        <v>0</v>
      </c>
      <c r="M128" s="125">
        <v>0</v>
      </c>
      <c r="N128" s="125">
        <v>0</v>
      </c>
      <c r="O128" s="136">
        <f t="shared" ref="O128:O134" si="462">+M128-N128</f>
        <v>0</v>
      </c>
      <c r="P128" s="125">
        <v>0</v>
      </c>
      <c r="Q128" s="126"/>
      <c r="R128" s="23"/>
      <c r="S128" s="125">
        <v>0</v>
      </c>
      <c r="T128" s="125">
        <v>0</v>
      </c>
      <c r="U128" s="125">
        <v>0</v>
      </c>
      <c r="V128" s="125">
        <v>0</v>
      </c>
      <c r="W128" s="136">
        <f t="shared" ref="W128:W134" si="463">+U128-V128</f>
        <v>0</v>
      </c>
      <c r="X128" s="125">
        <v>0</v>
      </c>
      <c r="Y128" s="126"/>
      <c r="Z128" s="23"/>
      <c r="AA128" s="125">
        <v>0</v>
      </c>
      <c r="AB128" s="125">
        <v>0</v>
      </c>
      <c r="AC128" s="125">
        <v>0</v>
      </c>
      <c r="AD128" s="125">
        <v>0</v>
      </c>
      <c r="AE128" s="136">
        <f t="shared" ref="AE128:AE134" si="464">+AC128-AD128</f>
        <v>0</v>
      </c>
      <c r="AF128" s="125">
        <v>0</v>
      </c>
      <c r="AG128" s="126"/>
      <c r="AH128" s="23"/>
      <c r="AI128" s="125">
        <v>0</v>
      </c>
      <c r="AJ128" s="125">
        <v>0</v>
      </c>
      <c r="AK128" s="125">
        <v>0</v>
      </c>
      <c r="AL128" s="125">
        <v>0</v>
      </c>
      <c r="AM128" s="136">
        <f t="shared" ref="AM128:AM134" si="465">+AK128-AL128</f>
        <v>0</v>
      </c>
      <c r="AN128" s="125">
        <v>0</v>
      </c>
      <c r="AO128" s="126"/>
      <c r="AP128" s="23"/>
      <c r="AQ128" s="125">
        <v>0</v>
      </c>
      <c r="AR128" s="125">
        <v>0</v>
      </c>
      <c r="AS128" s="125">
        <v>0</v>
      </c>
      <c r="AT128" s="125">
        <v>0</v>
      </c>
      <c r="AU128" s="136">
        <f t="shared" ref="AU128:AU134" si="466">+AS128-AT128</f>
        <v>0</v>
      </c>
      <c r="AV128" s="125">
        <v>0</v>
      </c>
      <c r="AW128" s="126"/>
      <c r="AX128" s="23"/>
      <c r="AY128" s="125">
        <v>0</v>
      </c>
      <c r="AZ128" s="125">
        <v>0</v>
      </c>
      <c r="BA128" s="125">
        <v>0</v>
      </c>
      <c r="BB128" s="125">
        <v>0</v>
      </c>
      <c r="BC128" s="136">
        <f t="shared" ref="BC128:BC134" si="467">+BA128-BB128</f>
        <v>0</v>
      </c>
      <c r="BD128" s="125">
        <v>0</v>
      </c>
      <c r="BE128" s="126"/>
      <c r="BF128" s="23"/>
      <c r="BG128" s="348"/>
      <c r="BH128" s="127"/>
      <c r="BI128" s="127"/>
      <c r="BJ128" s="127"/>
      <c r="BK128" s="127"/>
      <c r="BL128" s="127"/>
      <c r="BM128" s="127"/>
      <c r="BN128" s="127"/>
      <c r="BO128" s="127"/>
    </row>
    <row r="129" spans="1:67" ht="16">
      <c r="A129" s="124">
        <v>42477</v>
      </c>
      <c r="B129" s="23"/>
      <c r="C129" s="125">
        <v>0</v>
      </c>
      <c r="D129" s="125">
        <v>0</v>
      </c>
      <c r="E129" s="125">
        <v>0</v>
      </c>
      <c r="F129" s="125">
        <v>0</v>
      </c>
      <c r="G129" s="136">
        <f t="shared" si="461"/>
        <v>0</v>
      </c>
      <c r="H129" s="125">
        <v>0</v>
      </c>
      <c r="I129" s="126"/>
      <c r="J129" s="23"/>
      <c r="K129" s="125">
        <v>0</v>
      </c>
      <c r="L129" s="125">
        <v>0</v>
      </c>
      <c r="M129" s="125">
        <v>0</v>
      </c>
      <c r="N129" s="125">
        <v>0</v>
      </c>
      <c r="O129" s="136">
        <f t="shared" si="462"/>
        <v>0</v>
      </c>
      <c r="P129" s="125">
        <v>0</v>
      </c>
      <c r="Q129" s="126"/>
      <c r="R129" s="23"/>
      <c r="S129" s="125">
        <v>0</v>
      </c>
      <c r="T129" s="125">
        <v>0</v>
      </c>
      <c r="U129" s="125">
        <v>0</v>
      </c>
      <c r="V129" s="125">
        <v>0</v>
      </c>
      <c r="W129" s="136">
        <f t="shared" si="463"/>
        <v>0</v>
      </c>
      <c r="X129" s="125">
        <v>0</v>
      </c>
      <c r="Y129" s="126"/>
      <c r="Z129" s="23"/>
      <c r="AA129" s="125">
        <v>0</v>
      </c>
      <c r="AB129" s="125">
        <v>0</v>
      </c>
      <c r="AC129" s="125">
        <v>0</v>
      </c>
      <c r="AD129" s="125">
        <v>0</v>
      </c>
      <c r="AE129" s="136">
        <f t="shared" si="464"/>
        <v>0</v>
      </c>
      <c r="AF129" s="125">
        <v>0</v>
      </c>
      <c r="AG129" s="126"/>
      <c r="AH129" s="23"/>
      <c r="AI129" s="125">
        <v>0</v>
      </c>
      <c r="AJ129" s="125">
        <v>0</v>
      </c>
      <c r="AK129" s="125">
        <v>0</v>
      </c>
      <c r="AL129" s="125">
        <v>0</v>
      </c>
      <c r="AM129" s="136">
        <f t="shared" si="465"/>
        <v>0</v>
      </c>
      <c r="AN129" s="125">
        <v>0</v>
      </c>
      <c r="AO129" s="126"/>
      <c r="AP129" s="23"/>
      <c r="AQ129" s="125">
        <v>0</v>
      </c>
      <c r="AR129" s="125">
        <v>0</v>
      </c>
      <c r="AS129" s="125">
        <v>0</v>
      </c>
      <c r="AT129" s="125">
        <v>0</v>
      </c>
      <c r="AU129" s="136">
        <f t="shared" si="466"/>
        <v>0</v>
      </c>
      <c r="AV129" s="125">
        <v>0</v>
      </c>
      <c r="AW129" s="126"/>
      <c r="AX129" s="23"/>
      <c r="AY129" s="125">
        <v>0</v>
      </c>
      <c r="AZ129" s="125">
        <v>0</v>
      </c>
      <c r="BA129" s="125">
        <v>0</v>
      </c>
      <c r="BB129" s="125">
        <v>0</v>
      </c>
      <c r="BC129" s="136">
        <f t="shared" si="467"/>
        <v>0</v>
      </c>
      <c r="BD129" s="125">
        <v>0</v>
      </c>
      <c r="BE129" s="126"/>
      <c r="BF129" s="23"/>
      <c r="BG129" s="348"/>
      <c r="BH129" s="127"/>
      <c r="BI129" s="127"/>
      <c r="BJ129" s="127"/>
      <c r="BK129" s="127"/>
      <c r="BL129" s="127"/>
      <c r="BM129" s="127"/>
      <c r="BN129" s="127"/>
      <c r="BO129" s="127"/>
    </row>
    <row r="130" spans="1:67" ht="16">
      <c r="A130" s="41">
        <v>42478</v>
      </c>
      <c r="B130" s="23"/>
      <c r="C130" s="54">
        <v>8</v>
      </c>
      <c r="D130" s="54">
        <v>380</v>
      </c>
      <c r="E130" s="54">
        <v>19</v>
      </c>
      <c r="F130" s="54">
        <v>20</v>
      </c>
      <c r="G130" s="130">
        <f t="shared" si="461"/>
        <v>-1</v>
      </c>
      <c r="H130" s="28"/>
      <c r="I130" s="149">
        <v>368.3</v>
      </c>
      <c r="J130" s="23"/>
      <c r="K130" s="28"/>
      <c r="L130" s="54">
        <v>603</v>
      </c>
      <c r="M130" s="54">
        <v>22</v>
      </c>
      <c r="N130" s="54">
        <v>23</v>
      </c>
      <c r="O130" s="130">
        <f t="shared" si="462"/>
        <v>-1</v>
      </c>
      <c r="P130" s="28"/>
      <c r="Q130" s="153"/>
      <c r="R130" s="23"/>
      <c r="S130" s="54">
        <v>0</v>
      </c>
      <c r="T130" s="54">
        <v>0</v>
      </c>
      <c r="U130" s="54">
        <v>0</v>
      </c>
      <c r="V130" s="54">
        <v>20</v>
      </c>
      <c r="W130" s="130">
        <f t="shared" si="463"/>
        <v>-20</v>
      </c>
      <c r="X130" s="28"/>
      <c r="Y130" s="149">
        <v>0</v>
      </c>
      <c r="Z130" s="23"/>
      <c r="AA130" s="54">
        <v>8</v>
      </c>
      <c r="AB130" s="54">
        <v>401</v>
      </c>
      <c r="AC130" s="54">
        <v>19</v>
      </c>
      <c r="AD130" s="42">
        <v>19</v>
      </c>
      <c r="AE130" s="130">
        <f t="shared" si="464"/>
        <v>0</v>
      </c>
      <c r="AF130" s="28"/>
      <c r="AG130" s="149">
        <v>347.7</v>
      </c>
      <c r="AH130" s="23"/>
      <c r="AI130" s="54">
        <v>8</v>
      </c>
      <c r="AJ130" s="54">
        <v>460</v>
      </c>
      <c r="AK130" s="54">
        <v>26</v>
      </c>
      <c r="AL130" s="54">
        <v>23</v>
      </c>
      <c r="AM130" s="130">
        <f t="shared" si="465"/>
        <v>3</v>
      </c>
      <c r="AN130" s="28"/>
      <c r="AO130" s="149">
        <v>526</v>
      </c>
      <c r="AP130" s="23"/>
      <c r="AQ130" s="28"/>
      <c r="AR130" s="28"/>
      <c r="AS130" s="28"/>
      <c r="AT130" s="28"/>
      <c r="AU130" s="130">
        <f t="shared" si="466"/>
        <v>0</v>
      </c>
      <c r="AV130" s="28"/>
      <c r="AW130" s="153"/>
      <c r="AX130" s="23"/>
      <c r="AY130" s="54">
        <v>8</v>
      </c>
      <c r="AZ130" s="54">
        <v>490</v>
      </c>
      <c r="BA130" s="54">
        <v>20</v>
      </c>
      <c r="BB130" s="54">
        <v>20</v>
      </c>
      <c r="BC130" s="130">
        <f t="shared" si="467"/>
        <v>0</v>
      </c>
      <c r="BD130" s="28"/>
      <c r="BE130" s="149">
        <v>507.4</v>
      </c>
      <c r="BF130" s="23"/>
      <c r="BG130" s="343"/>
      <c r="BH130" s="350">
        <f t="shared" ref="BH130:BH135" si="468">+G130+O130+AE130+AM130+AU130</f>
        <v>1</v>
      </c>
      <c r="BI130" s="351">
        <f t="shared" ref="BI130:BI135" si="469">+AA130+AI130+AQ130+C130+K130+S130</f>
        <v>24</v>
      </c>
      <c r="BJ130" s="352">
        <f t="shared" ref="BJ130:BK130" si="470">+D130+L130+T130+AB130+AJ130+AR130</f>
        <v>1844</v>
      </c>
      <c r="BK130" s="352">
        <f t="shared" si="470"/>
        <v>86</v>
      </c>
      <c r="BL130" s="353">
        <f t="shared" ref="BL130:BL135" si="471">BJ130/BK130</f>
        <v>21.441860465116278</v>
      </c>
      <c r="BM130" s="354">
        <f t="shared" ref="BM130:BM135" si="472">BJ130/BI130</f>
        <v>76.833333333333329</v>
      </c>
      <c r="BN130" s="355">
        <f t="shared" ref="BN130:BN135" si="473">BK130/BI130</f>
        <v>3.5833333333333335</v>
      </c>
      <c r="BO130" s="356" t="e">
        <f t="shared" ref="BO130:BO135" si="474">#REF!/BK130</f>
        <v>#REF!</v>
      </c>
    </row>
    <row r="131" spans="1:67" ht="16">
      <c r="A131" s="41">
        <v>42479</v>
      </c>
      <c r="B131" s="23"/>
      <c r="C131" s="54">
        <v>8</v>
      </c>
      <c r="D131" s="54">
        <v>326</v>
      </c>
      <c r="E131" s="54">
        <v>23</v>
      </c>
      <c r="F131" s="54">
        <v>20</v>
      </c>
      <c r="G131" s="130">
        <f t="shared" si="461"/>
        <v>3</v>
      </c>
      <c r="H131" s="28"/>
      <c r="I131" s="149">
        <v>629.85</v>
      </c>
      <c r="J131" s="23"/>
      <c r="K131" s="28"/>
      <c r="L131" s="54">
        <v>522</v>
      </c>
      <c r="M131" s="54">
        <v>22</v>
      </c>
      <c r="N131" s="54">
        <v>23</v>
      </c>
      <c r="O131" s="130">
        <f t="shared" si="462"/>
        <v>-1</v>
      </c>
      <c r="P131" s="28"/>
      <c r="Q131" s="153"/>
      <c r="R131" s="23"/>
      <c r="S131" s="54">
        <v>8</v>
      </c>
      <c r="T131" s="54">
        <v>432</v>
      </c>
      <c r="U131" s="54">
        <v>24</v>
      </c>
      <c r="V131" s="54">
        <v>20</v>
      </c>
      <c r="W131" s="130">
        <f t="shared" si="463"/>
        <v>4</v>
      </c>
      <c r="X131" s="28"/>
      <c r="Y131" s="149">
        <v>540.1</v>
      </c>
      <c r="Z131" s="23"/>
      <c r="AA131" s="28"/>
      <c r="AB131" s="28"/>
      <c r="AC131" s="28"/>
      <c r="AD131" s="42">
        <v>19</v>
      </c>
      <c r="AE131" s="130">
        <f t="shared" si="464"/>
        <v>-19</v>
      </c>
      <c r="AF131" s="28"/>
      <c r="AG131" s="153"/>
      <c r="AH131" s="23"/>
      <c r="AI131" s="54">
        <v>8.5</v>
      </c>
      <c r="AJ131" s="54">
        <v>520</v>
      </c>
      <c r="AK131" s="54">
        <v>19</v>
      </c>
      <c r="AL131" s="54">
        <v>23</v>
      </c>
      <c r="AM131" s="130">
        <f t="shared" si="465"/>
        <v>-4</v>
      </c>
      <c r="AN131" s="28"/>
      <c r="AO131" s="149">
        <v>509</v>
      </c>
      <c r="AP131" s="23"/>
      <c r="AQ131" s="28"/>
      <c r="AR131" s="28"/>
      <c r="AS131" s="28"/>
      <c r="AT131" s="28"/>
      <c r="AU131" s="130">
        <f t="shared" si="466"/>
        <v>0</v>
      </c>
      <c r="AV131" s="28"/>
      <c r="AW131" s="153"/>
      <c r="AX131" s="23"/>
      <c r="AY131" s="54">
        <v>8</v>
      </c>
      <c r="AZ131" s="54">
        <v>422</v>
      </c>
      <c r="BA131" s="54">
        <v>20</v>
      </c>
      <c r="BB131" s="54">
        <v>20</v>
      </c>
      <c r="BC131" s="130">
        <f t="shared" si="467"/>
        <v>0</v>
      </c>
      <c r="BD131" s="28"/>
      <c r="BE131" s="149">
        <v>509.2</v>
      </c>
      <c r="BF131" s="23"/>
      <c r="BG131" s="343"/>
      <c r="BH131" s="350">
        <f t="shared" si="468"/>
        <v>-21</v>
      </c>
      <c r="BI131" s="351">
        <f t="shared" si="469"/>
        <v>24.5</v>
      </c>
      <c r="BJ131" s="352">
        <f t="shared" ref="BJ131:BK131" si="475">+D131+L131+T131+AB131+AJ131+AR131</f>
        <v>1800</v>
      </c>
      <c r="BK131" s="352">
        <f t="shared" si="475"/>
        <v>88</v>
      </c>
      <c r="BL131" s="353">
        <f t="shared" si="471"/>
        <v>20.454545454545453</v>
      </c>
      <c r="BM131" s="354">
        <f t="shared" si="472"/>
        <v>73.469387755102048</v>
      </c>
      <c r="BN131" s="355">
        <f t="shared" si="473"/>
        <v>3.5918367346938775</v>
      </c>
      <c r="BO131" s="356" t="e">
        <f t="shared" si="474"/>
        <v>#REF!</v>
      </c>
    </row>
    <row r="132" spans="1:67" ht="16">
      <c r="A132" s="41">
        <v>42480</v>
      </c>
      <c r="B132" s="23"/>
      <c r="C132" s="54">
        <v>8</v>
      </c>
      <c r="D132" s="54">
        <v>350</v>
      </c>
      <c r="E132" s="54">
        <v>25</v>
      </c>
      <c r="F132" s="54">
        <v>20</v>
      </c>
      <c r="G132" s="130">
        <f t="shared" si="461"/>
        <v>5</v>
      </c>
      <c r="H132" s="28"/>
      <c r="I132" s="149">
        <v>573.95000000000005</v>
      </c>
      <c r="J132" s="23"/>
      <c r="K132" s="28"/>
      <c r="L132" s="54">
        <v>489</v>
      </c>
      <c r="M132" s="54">
        <v>34</v>
      </c>
      <c r="N132" s="54">
        <v>23</v>
      </c>
      <c r="O132" s="130">
        <f t="shared" si="462"/>
        <v>11</v>
      </c>
      <c r="P132" s="28"/>
      <c r="Q132" s="153"/>
      <c r="R132" s="23"/>
      <c r="S132" s="54">
        <v>8</v>
      </c>
      <c r="T132" s="54">
        <v>428</v>
      </c>
      <c r="U132" s="54">
        <v>24</v>
      </c>
      <c r="V132" s="54">
        <v>20</v>
      </c>
      <c r="W132" s="130">
        <f t="shared" si="463"/>
        <v>4</v>
      </c>
      <c r="X132" s="28"/>
      <c r="Y132" s="149">
        <v>535.65</v>
      </c>
      <c r="Z132" s="23"/>
      <c r="AA132" s="28"/>
      <c r="AB132" s="28"/>
      <c r="AC132" s="28"/>
      <c r="AD132" s="42">
        <v>19</v>
      </c>
      <c r="AE132" s="130">
        <f t="shared" si="464"/>
        <v>-19</v>
      </c>
      <c r="AF132" s="28"/>
      <c r="AG132" s="153"/>
      <c r="AH132" s="23"/>
      <c r="AI132" s="54">
        <v>7.25</v>
      </c>
      <c r="AJ132" s="54">
        <v>400</v>
      </c>
      <c r="AK132" s="54">
        <v>25</v>
      </c>
      <c r="AL132" s="54">
        <v>23</v>
      </c>
      <c r="AM132" s="130">
        <f t="shared" si="465"/>
        <v>2</v>
      </c>
      <c r="AN132" s="28"/>
      <c r="AO132" s="149">
        <v>689</v>
      </c>
      <c r="AP132" s="23"/>
      <c r="AQ132" s="28"/>
      <c r="AR132" s="28"/>
      <c r="AS132" s="28"/>
      <c r="AT132" s="28"/>
      <c r="AU132" s="130">
        <f t="shared" si="466"/>
        <v>0</v>
      </c>
      <c r="AV132" s="28"/>
      <c r="AW132" s="153"/>
      <c r="AX132" s="23"/>
      <c r="AY132" s="54">
        <v>8</v>
      </c>
      <c r="AZ132" s="54">
        <v>421</v>
      </c>
      <c r="BA132" s="54">
        <v>15</v>
      </c>
      <c r="BB132" s="54">
        <v>20</v>
      </c>
      <c r="BC132" s="130">
        <f t="shared" si="467"/>
        <v>-5</v>
      </c>
      <c r="BD132" s="28"/>
      <c r="BE132" s="149">
        <v>372.3</v>
      </c>
      <c r="BF132" s="23"/>
      <c r="BG132" s="343"/>
      <c r="BH132" s="350">
        <f t="shared" si="468"/>
        <v>-1</v>
      </c>
      <c r="BI132" s="351">
        <f t="shared" si="469"/>
        <v>23.25</v>
      </c>
      <c r="BJ132" s="352">
        <f t="shared" ref="BJ132:BK132" si="476">+D132+L132+T132+AB132+AJ132+AR132</f>
        <v>1667</v>
      </c>
      <c r="BK132" s="352">
        <f t="shared" si="476"/>
        <v>108</v>
      </c>
      <c r="BL132" s="353">
        <f t="shared" si="471"/>
        <v>15.435185185185185</v>
      </c>
      <c r="BM132" s="354">
        <f t="shared" si="472"/>
        <v>71.6989247311828</v>
      </c>
      <c r="BN132" s="355">
        <f t="shared" si="473"/>
        <v>4.645161290322581</v>
      </c>
      <c r="BO132" s="356" t="e">
        <f t="shared" si="474"/>
        <v>#REF!</v>
      </c>
    </row>
    <row r="133" spans="1:67" ht="16">
      <c r="A133" s="41">
        <v>42481</v>
      </c>
      <c r="B133" s="23"/>
      <c r="C133" s="54">
        <v>8</v>
      </c>
      <c r="D133" s="54">
        <v>330</v>
      </c>
      <c r="E133" s="54">
        <v>18</v>
      </c>
      <c r="F133" s="54">
        <v>20</v>
      </c>
      <c r="G133" s="130">
        <f t="shared" si="461"/>
        <v>-2</v>
      </c>
      <c r="H133" s="28"/>
      <c r="I133" s="149">
        <v>446.9</v>
      </c>
      <c r="J133" s="23"/>
      <c r="K133" s="28"/>
      <c r="L133" s="54">
        <v>502</v>
      </c>
      <c r="M133" s="54">
        <v>22</v>
      </c>
      <c r="N133" s="54">
        <v>23</v>
      </c>
      <c r="O133" s="130">
        <f t="shared" si="462"/>
        <v>-1</v>
      </c>
      <c r="P133" s="28"/>
      <c r="Q133" s="153"/>
      <c r="R133" s="23"/>
      <c r="S133" s="54">
        <v>8</v>
      </c>
      <c r="T133" s="54">
        <v>467</v>
      </c>
      <c r="U133" s="54">
        <v>19</v>
      </c>
      <c r="V133" s="54">
        <v>20</v>
      </c>
      <c r="W133" s="130">
        <f t="shared" si="463"/>
        <v>-1</v>
      </c>
      <c r="X133" s="28"/>
      <c r="Y133" s="149">
        <v>387.5</v>
      </c>
      <c r="Z133" s="23"/>
      <c r="AA133" s="28"/>
      <c r="AB133" s="28"/>
      <c r="AC133" s="28"/>
      <c r="AD133" s="42">
        <v>19</v>
      </c>
      <c r="AE133" s="130">
        <f t="shared" si="464"/>
        <v>-19</v>
      </c>
      <c r="AF133" s="28"/>
      <c r="AG133" s="153"/>
      <c r="AH133" s="23"/>
      <c r="AI133" s="54">
        <v>8.25</v>
      </c>
      <c r="AJ133" s="54">
        <v>500</v>
      </c>
      <c r="AK133" s="54">
        <v>17</v>
      </c>
      <c r="AL133" s="54">
        <v>23</v>
      </c>
      <c r="AM133" s="130">
        <f t="shared" si="465"/>
        <v>-6</v>
      </c>
      <c r="AN133" s="28"/>
      <c r="AO133" s="149">
        <v>423</v>
      </c>
      <c r="AP133" s="23"/>
      <c r="AQ133" s="28"/>
      <c r="AR133" s="28"/>
      <c r="AS133" s="28"/>
      <c r="AT133" s="28"/>
      <c r="AU133" s="130">
        <f t="shared" si="466"/>
        <v>0</v>
      </c>
      <c r="AV133" s="28"/>
      <c r="AW133" s="153"/>
      <c r="AX133" s="23"/>
      <c r="AY133" s="54">
        <v>8</v>
      </c>
      <c r="AZ133" s="54">
        <v>406</v>
      </c>
      <c r="BA133" s="54">
        <v>18</v>
      </c>
      <c r="BB133" s="54">
        <v>20</v>
      </c>
      <c r="BC133" s="130">
        <f t="shared" si="467"/>
        <v>-2</v>
      </c>
      <c r="BD133" s="28"/>
      <c r="BE133" s="149">
        <v>395.2</v>
      </c>
      <c r="BF133" s="23"/>
      <c r="BG133" s="343"/>
      <c r="BH133" s="350">
        <f t="shared" si="468"/>
        <v>-28</v>
      </c>
      <c r="BI133" s="351">
        <f t="shared" si="469"/>
        <v>24.25</v>
      </c>
      <c r="BJ133" s="352">
        <f t="shared" ref="BJ133:BK133" si="477">+D133+L133+T133+AB133+AJ133+AR133</f>
        <v>1799</v>
      </c>
      <c r="BK133" s="352">
        <f t="shared" si="477"/>
        <v>76</v>
      </c>
      <c r="BL133" s="353">
        <f t="shared" si="471"/>
        <v>23.671052631578949</v>
      </c>
      <c r="BM133" s="354">
        <f t="shared" si="472"/>
        <v>74.185567010309285</v>
      </c>
      <c r="BN133" s="355">
        <f t="shared" si="473"/>
        <v>3.134020618556701</v>
      </c>
      <c r="BO133" s="356" t="e">
        <f t="shared" si="474"/>
        <v>#REF!</v>
      </c>
    </row>
    <row r="134" spans="1:67" ht="16">
      <c r="A134" s="41">
        <v>42482</v>
      </c>
      <c r="B134" s="23"/>
      <c r="C134" s="54">
        <v>8</v>
      </c>
      <c r="D134" s="54">
        <v>434</v>
      </c>
      <c r="E134" s="54">
        <v>15</v>
      </c>
      <c r="F134" s="54">
        <v>20</v>
      </c>
      <c r="G134" s="130">
        <f t="shared" si="461"/>
        <v>-5</v>
      </c>
      <c r="H134" s="28"/>
      <c r="I134" s="149">
        <v>434.45</v>
      </c>
      <c r="J134" s="23"/>
      <c r="K134" s="54">
        <v>8</v>
      </c>
      <c r="L134" s="54">
        <v>469</v>
      </c>
      <c r="M134" s="54">
        <v>14</v>
      </c>
      <c r="N134" s="54">
        <v>23</v>
      </c>
      <c r="O134" s="130">
        <f t="shared" si="462"/>
        <v>-9</v>
      </c>
      <c r="P134" s="28"/>
      <c r="Q134" s="153"/>
      <c r="R134" s="23"/>
      <c r="S134" s="54">
        <v>4</v>
      </c>
      <c r="T134" s="54">
        <v>200</v>
      </c>
      <c r="U134" s="54">
        <v>10</v>
      </c>
      <c r="V134" s="54">
        <v>20</v>
      </c>
      <c r="W134" s="130">
        <f t="shared" si="463"/>
        <v>-10</v>
      </c>
      <c r="X134" s="28"/>
      <c r="Y134" s="149">
        <v>241</v>
      </c>
      <c r="Z134" s="23"/>
      <c r="AA134" s="28"/>
      <c r="AB134" s="28"/>
      <c r="AC134" s="28"/>
      <c r="AD134" s="42">
        <v>19</v>
      </c>
      <c r="AE134" s="130">
        <f t="shared" si="464"/>
        <v>-19</v>
      </c>
      <c r="AF134" s="28"/>
      <c r="AG134" s="153"/>
      <c r="AH134" s="23"/>
      <c r="AI134" s="54">
        <v>8</v>
      </c>
      <c r="AJ134" s="54">
        <v>454</v>
      </c>
      <c r="AK134" s="54">
        <v>17</v>
      </c>
      <c r="AL134" s="54">
        <v>23</v>
      </c>
      <c r="AM134" s="130">
        <f t="shared" si="465"/>
        <v>-6</v>
      </c>
      <c r="AN134" s="28"/>
      <c r="AO134" s="149">
        <v>479</v>
      </c>
      <c r="AP134" s="23"/>
      <c r="AQ134" s="28"/>
      <c r="AR134" s="28"/>
      <c r="AS134" s="28"/>
      <c r="AT134" s="28"/>
      <c r="AU134" s="130">
        <f t="shared" si="466"/>
        <v>0</v>
      </c>
      <c r="AV134" s="28"/>
      <c r="AW134" s="153"/>
      <c r="AX134" s="23"/>
      <c r="AY134" s="54">
        <v>8</v>
      </c>
      <c r="AZ134" s="54">
        <v>426</v>
      </c>
      <c r="BA134" s="54">
        <v>24</v>
      </c>
      <c r="BB134" s="54">
        <v>20</v>
      </c>
      <c r="BC134" s="130">
        <f t="shared" si="467"/>
        <v>4</v>
      </c>
      <c r="BD134" s="28"/>
      <c r="BE134" s="149">
        <v>695.75</v>
      </c>
      <c r="BF134" s="23"/>
      <c r="BG134" s="343"/>
      <c r="BH134" s="350">
        <f t="shared" si="468"/>
        <v>-39</v>
      </c>
      <c r="BI134" s="351">
        <f t="shared" si="469"/>
        <v>28</v>
      </c>
      <c r="BJ134" s="352">
        <f t="shared" ref="BJ134:BK134" si="478">+D134+L134+T134+AB134+AJ134+AR134</f>
        <v>1557</v>
      </c>
      <c r="BK134" s="352">
        <f t="shared" si="478"/>
        <v>56</v>
      </c>
      <c r="BL134" s="363">
        <f t="shared" si="471"/>
        <v>27.803571428571427</v>
      </c>
      <c r="BM134" s="364">
        <f t="shared" si="472"/>
        <v>55.607142857142854</v>
      </c>
      <c r="BN134" s="365">
        <f t="shared" si="473"/>
        <v>2</v>
      </c>
      <c r="BO134" s="366" t="e">
        <f t="shared" si="474"/>
        <v>#REF!</v>
      </c>
    </row>
    <row r="135" spans="1:67" ht="16">
      <c r="A135" s="367" t="s">
        <v>42</v>
      </c>
      <c r="B135" s="368"/>
      <c r="C135" s="177">
        <f t="shared" ref="C135:I135" si="479">SUM(C128:C134)</f>
        <v>40</v>
      </c>
      <c r="D135" s="177">
        <f t="shared" si="479"/>
        <v>1820</v>
      </c>
      <c r="E135" s="177">
        <f t="shared" si="479"/>
        <v>100</v>
      </c>
      <c r="F135" s="177">
        <f t="shared" si="479"/>
        <v>100</v>
      </c>
      <c r="G135" s="177">
        <f t="shared" si="479"/>
        <v>0</v>
      </c>
      <c r="H135" s="177">
        <f t="shared" si="479"/>
        <v>0</v>
      </c>
      <c r="I135" s="370">
        <f t="shared" si="479"/>
        <v>2453.4499999999998</v>
      </c>
      <c r="J135" s="23"/>
      <c r="K135" s="177">
        <f t="shared" ref="K135:Q135" si="480">SUM(K128:K134)</f>
        <v>8</v>
      </c>
      <c r="L135" s="177">
        <f t="shared" si="480"/>
        <v>2585</v>
      </c>
      <c r="M135" s="177">
        <f t="shared" si="480"/>
        <v>114</v>
      </c>
      <c r="N135" s="177">
        <f t="shared" si="480"/>
        <v>115</v>
      </c>
      <c r="O135" s="177">
        <f t="shared" si="480"/>
        <v>-1</v>
      </c>
      <c r="P135" s="177">
        <f t="shared" si="480"/>
        <v>0</v>
      </c>
      <c r="Q135" s="370">
        <f t="shared" si="480"/>
        <v>0</v>
      </c>
      <c r="R135" s="23"/>
      <c r="S135" s="177">
        <f t="shared" ref="S135:Y135" si="481">SUM(S128:S134)</f>
        <v>28</v>
      </c>
      <c r="T135" s="177">
        <f t="shared" si="481"/>
        <v>1527</v>
      </c>
      <c r="U135" s="177">
        <f t="shared" si="481"/>
        <v>77</v>
      </c>
      <c r="V135" s="177">
        <f t="shared" si="481"/>
        <v>100</v>
      </c>
      <c r="W135" s="177">
        <f t="shared" si="481"/>
        <v>-23</v>
      </c>
      <c r="X135" s="177">
        <f t="shared" si="481"/>
        <v>0</v>
      </c>
      <c r="Y135" s="370">
        <f t="shared" si="481"/>
        <v>1704.25</v>
      </c>
      <c r="Z135" s="23"/>
      <c r="AA135" s="177">
        <f t="shared" ref="AA135:AG135" si="482">SUM(AA128:AA134)</f>
        <v>8</v>
      </c>
      <c r="AB135" s="177">
        <f t="shared" si="482"/>
        <v>401</v>
      </c>
      <c r="AC135" s="177">
        <f t="shared" si="482"/>
        <v>19</v>
      </c>
      <c r="AD135" s="177">
        <f t="shared" si="482"/>
        <v>95</v>
      </c>
      <c r="AE135" s="177">
        <f t="shared" si="482"/>
        <v>-76</v>
      </c>
      <c r="AF135" s="177">
        <f t="shared" si="482"/>
        <v>0</v>
      </c>
      <c r="AG135" s="370">
        <f t="shared" si="482"/>
        <v>347.7</v>
      </c>
      <c r="AH135" s="23"/>
      <c r="AI135" s="177">
        <f t="shared" ref="AI135:AO135" si="483">SUM(AI128:AI134)</f>
        <v>40</v>
      </c>
      <c r="AJ135" s="177">
        <f t="shared" si="483"/>
        <v>2334</v>
      </c>
      <c r="AK135" s="177">
        <f t="shared" si="483"/>
        <v>104</v>
      </c>
      <c r="AL135" s="177">
        <f t="shared" si="483"/>
        <v>115</v>
      </c>
      <c r="AM135" s="177">
        <f t="shared" si="483"/>
        <v>-11</v>
      </c>
      <c r="AN135" s="177">
        <f t="shared" si="483"/>
        <v>0</v>
      </c>
      <c r="AO135" s="370">
        <f t="shared" si="483"/>
        <v>2626</v>
      </c>
      <c r="AP135" s="23"/>
      <c r="AQ135" s="177">
        <f t="shared" ref="AQ135:AW135" si="484">SUM(AQ128:AQ134)</f>
        <v>0</v>
      </c>
      <c r="AR135" s="177">
        <f t="shared" si="484"/>
        <v>0</v>
      </c>
      <c r="AS135" s="177">
        <f t="shared" si="484"/>
        <v>0</v>
      </c>
      <c r="AT135" s="177">
        <f t="shared" si="484"/>
        <v>0</v>
      </c>
      <c r="AU135" s="177">
        <f t="shared" si="484"/>
        <v>0</v>
      </c>
      <c r="AV135" s="177">
        <f t="shared" si="484"/>
        <v>0</v>
      </c>
      <c r="AW135" s="370">
        <f t="shared" si="484"/>
        <v>0</v>
      </c>
      <c r="AX135" s="23"/>
      <c r="AY135" s="177">
        <f t="shared" ref="AY135:BE135" si="485">SUM(AY128:AY134)</f>
        <v>40</v>
      </c>
      <c r="AZ135" s="177">
        <f t="shared" si="485"/>
        <v>2165</v>
      </c>
      <c r="BA135" s="177">
        <f t="shared" si="485"/>
        <v>97</v>
      </c>
      <c r="BB135" s="177">
        <f t="shared" si="485"/>
        <v>100</v>
      </c>
      <c r="BC135" s="177">
        <f t="shared" si="485"/>
        <v>-3</v>
      </c>
      <c r="BD135" s="177">
        <f t="shared" si="485"/>
        <v>0</v>
      </c>
      <c r="BE135" s="370">
        <f t="shared" si="485"/>
        <v>2479.85</v>
      </c>
      <c r="BF135" s="23"/>
      <c r="BG135" s="371"/>
      <c r="BH135" s="372">
        <f t="shared" si="468"/>
        <v>-88</v>
      </c>
      <c r="BI135" s="373">
        <f t="shared" si="469"/>
        <v>124</v>
      </c>
      <c r="BJ135" s="373">
        <f t="shared" ref="BJ135:BK135" si="486">+AB135+AJ135+AR135+D135+L135+T135</f>
        <v>8667</v>
      </c>
      <c r="BK135" s="373">
        <f t="shared" si="486"/>
        <v>414</v>
      </c>
      <c r="BL135" s="374">
        <f t="shared" si="471"/>
        <v>20.934782608695652</v>
      </c>
      <c r="BM135" s="375">
        <f t="shared" si="472"/>
        <v>69.895161290322577</v>
      </c>
      <c r="BN135" s="376">
        <f t="shared" si="473"/>
        <v>3.338709677419355</v>
      </c>
      <c r="BO135" s="377" t="e">
        <f t="shared" si="474"/>
        <v>#REF!</v>
      </c>
    </row>
    <row r="136" spans="1:67" ht="16">
      <c r="A136" s="124">
        <v>42483</v>
      </c>
      <c r="B136" s="23"/>
      <c r="C136" s="125">
        <v>0</v>
      </c>
      <c r="D136" s="125">
        <v>0</v>
      </c>
      <c r="E136" s="125">
        <v>0</v>
      </c>
      <c r="F136" s="125">
        <v>0</v>
      </c>
      <c r="G136" s="136">
        <f t="shared" ref="G136:G142" si="487">+E136-F136</f>
        <v>0</v>
      </c>
      <c r="H136" s="125">
        <v>0</v>
      </c>
      <c r="I136" s="126"/>
      <c r="J136" s="23"/>
      <c r="K136" s="125">
        <v>0</v>
      </c>
      <c r="L136" s="125">
        <v>0</v>
      </c>
      <c r="M136" s="125">
        <v>0</v>
      </c>
      <c r="N136" s="125">
        <v>0</v>
      </c>
      <c r="O136" s="136">
        <f t="shared" ref="O136:O142" si="488">+M136-N136</f>
        <v>0</v>
      </c>
      <c r="P136" s="125">
        <v>0</v>
      </c>
      <c r="Q136" s="126"/>
      <c r="R136" s="23"/>
      <c r="S136" s="125">
        <v>0</v>
      </c>
      <c r="T136" s="125">
        <v>0</v>
      </c>
      <c r="U136" s="125">
        <v>0</v>
      </c>
      <c r="V136" s="125">
        <v>0</v>
      </c>
      <c r="W136" s="136">
        <f t="shared" ref="W136:W142" si="489">+U136-V136</f>
        <v>0</v>
      </c>
      <c r="X136" s="125">
        <v>0</v>
      </c>
      <c r="Y136" s="126"/>
      <c r="Z136" s="23"/>
      <c r="AA136" s="125">
        <v>0</v>
      </c>
      <c r="AB136" s="125">
        <v>0</v>
      </c>
      <c r="AC136" s="125">
        <v>0</v>
      </c>
      <c r="AD136" s="125">
        <v>0</v>
      </c>
      <c r="AE136" s="136">
        <f t="shared" ref="AE136:AE142" si="490">+AC136-AD136</f>
        <v>0</v>
      </c>
      <c r="AF136" s="125">
        <v>0</v>
      </c>
      <c r="AG136" s="126"/>
      <c r="AH136" s="23"/>
      <c r="AI136" s="125">
        <v>0</v>
      </c>
      <c r="AJ136" s="125">
        <v>0</v>
      </c>
      <c r="AK136" s="125">
        <v>0</v>
      </c>
      <c r="AL136" s="125">
        <v>0</v>
      </c>
      <c r="AM136" s="136">
        <f t="shared" ref="AM136:AM142" si="491">+AK136-AL136</f>
        <v>0</v>
      </c>
      <c r="AN136" s="125">
        <v>0</v>
      </c>
      <c r="AO136" s="126"/>
      <c r="AP136" s="23"/>
      <c r="AQ136" s="125">
        <v>0</v>
      </c>
      <c r="AR136" s="125">
        <v>0</v>
      </c>
      <c r="AS136" s="125">
        <v>0</v>
      </c>
      <c r="AT136" s="125">
        <v>0</v>
      </c>
      <c r="AU136" s="136">
        <f t="shared" ref="AU136:AU142" si="492">+AS136-AT136</f>
        <v>0</v>
      </c>
      <c r="AV136" s="125">
        <v>0</v>
      </c>
      <c r="AW136" s="126"/>
      <c r="AX136" s="23"/>
      <c r="AY136" s="125">
        <v>0</v>
      </c>
      <c r="AZ136" s="125">
        <v>0</v>
      </c>
      <c r="BA136" s="125">
        <v>0</v>
      </c>
      <c r="BB136" s="125">
        <v>0</v>
      </c>
      <c r="BC136" s="136">
        <f t="shared" ref="BC136:BC142" si="493">+BA136-BB136</f>
        <v>0</v>
      </c>
      <c r="BD136" s="125">
        <v>0</v>
      </c>
      <c r="BE136" s="126"/>
      <c r="BF136" s="23"/>
      <c r="BG136" s="348"/>
      <c r="BH136" s="127"/>
      <c r="BI136" s="127"/>
      <c r="BJ136" s="127"/>
      <c r="BK136" s="127"/>
      <c r="BL136" s="127"/>
      <c r="BM136" s="127"/>
      <c r="BN136" s="127"/>
      <c r="BO136" s="127"/>
    </row>
    <row r="137" spans="1:67" ht="16">
      <c r="A137" s="124">
        <v>42484</v>
      </c>
      <c r="B137" s="23"/>
      <c r="C137" s="125">
        <v>0</v>
      </c>
      <c r="D137" s="125">
        <v>0</v>
      </c>
      <c r="E137" s="125">
        <v>0</v>
      </c>
      <c r="F137" s="125">
        <v>0</v>
      </c>
      <c r="G137" s="136">
        <f t="shared" si="487"/>
        <v>0</v>
      </c>
      <c r="H137" s="125">
        <v>0</v>
      </c>
      <c r="I137" s="126"/>
      <c r="J137" s="23"/>
      <c r="K137" s="125">
        <v>0</v>
      </c>
      <c r="L137" s="125">
        <v>0</v>
      </c>
      <c r="M137" s="125">
        <v>0</v>
      </c>
      <c r="N137" s="125">
        <v>0</v>
      </c>
      <c r="O137" s="136">
        <f t="shared" si="488"/>
        <v>0</v>
      </c>
      <c r="P137" s="125">
        <v>0</v>
      </c>
      <c r="Q137" s="126"/>
      <c r="R137" s="23"/>
      <c r="S137" s="125">
        <v>0</v>
      </c>
      <c r="T137" s="125">
        <v>0</v>
      </c>
      <c r="U137" s="125">
        <v>0</v>
      </c>
      <c r="V137" s="125">
        <v>0</v>
      </c>
      <c r="W137" s="136">
        <f t="shared" si="489"/>
        <v>0</v>
      </c>
      <c r="X137" s="125">
        <v>0</v>
      </c>
      <c r="Y137" s="126"/>
      <c r="Z137" s="23"/>
      <c r="AA137" s="125">
        <v>0</v>
      </c>
      <c r="AB137" s="125">
        <v>0</v>
      </c>
      <c r="AC137" s="125">
        <v>0</v>
      </c>
      <c r="AD137" s="125">
        <v>0</v>
      </c>
      <c r="AE137" s="136">
        <f t="shared" si="490"/>
        <v>0</v>
      </c>
      <c r="AF137" s="125">
        <v>0</v>
      </c>
      <c r="AG137" s="126"/>
      <c r="AH137" s="23"/>
      <c r="AI137" s="125">
        <v>0</v>
      </c>
      <c r="AJ137" s="125">
        <v>0</v>
      </c>
      <c r="AK137" s="125">
        <v>0</v>
      </c>
      <c r="AL137" s="125">
        <v>0</v>
      </c>
      <c r="AM137" s="136">
        <f t="shared" si="491"/>
        <v>0</v>
      </c>
      <c r="AN137" s="125">
        <v>0</v>
      </c>
      <c r="AO137" s="126"/>
      <c r="AP137" s="23"/>
      <c r="AQ137" s="125">
        <v>0</v>
      </c>
      <c r="AR137" s="125">
        <v>0</v>
      </c>
      <c r="AS137" s="125">
        <v>0</v>
      </c>
      <c r="AT137" s="125">
        <v>0</v>
      </c>
      <c r="AU137" s="136">
        <f t="shared" si="492"/>
        <v>0</v>
      </c>
      <c r="AV137" s="125">
        <v>0</v>
      </c>
      <c r="AW137" s="126"/>
      <c r="AX137" s="23"/>
      <c r="AY137" s="125">
        <v>0</v>
      </c>
      <c r="AZ137" s="125">
        <v>0</v>
      </c>
      <c r="BA137" s="125">
        <v>0</v>
      </c>
      <c r="BB137" s="125">
        <v>0</v>
      </c>
      <c r="BC137" s="136">
        <f t="shared" si="493"/>
        <v>0</v>
      </c>
      <c r="BD137" s="125">
        <v>0</v>
      </c>
      <c r="BE137" s="126"/>
      <c r="BF137" s="23"/>
      <c r="BG137" s="348"/>
      <c r="BH137" s="127"/>
      <c r="BI137" s="127"/>
      <c r="BJ137" s="127"/>
      <c r="BK137" s="127"/>
      <c r="BL137" s="127"/>
      <c r="BM137" s="127"/>
      <c r="BN137" s="127"/>
      <c r="BO137" s="127"/>
    </row>
    <row r="138" spans="1:67" ht="16">
      <c r="A138" s="41">
        <v>42485</v>
      </c>
      <c r="B138" s="23"/>
      <c r="C138" s="54">
        <v>8</v>
      </c>
      <c r="D138" s="54">
        <v>300</v>
      </c>
      <c r="E138" s="54">
        <v>27</v>
      </c>
      <c r="F138" s="54">
        <v>20</v>
      </c>
      <c r="G138" s="130">
        <f t="shared" si="487"/>
        <v>7</v>
      </c>
      <c r="H138" s="28"/>
      <c r="I138" s="149">
        <v>698.95</v>
      </c>
      <c r="J138" s="23"/>
      <c r="K138" s="54">
        <v>8</v>
      </c>
      <c r="L138" s="54">
        <v>436</v>
      </c>
      <c r="M138" s="54">
        <v>21</v>
      </c>
      <c r="N138" s="54">
        <v>23</v>
      </c>
      <c r="O138" s="130">
        <f t="shared" si="488"/>
        <v>-2</v>
      </c>
      <c r="P138" s="28"/>
      <c r="Q138" s="153"/>
      <c r="R138" s="23"/>
      <c r="S138" s="54">
        <v>8</v>
      </c>
      <c r="T138" s="54">
        <v>427</v>
      </c>
      <c r="U138" s="54">
        <v>22</v>
      </c>
      <c r="V138" s="54">
        <v>20</v>
      </c>
      <c r="W138" s="130">
        <f t="shared" si="489"/>
        <v>2</v>
      </c>
      <c r="X138" s="28"/>
      <c r="Y138" s="149">
        <v>596.1</v>
      </c>
      <c r="Z138" s="23"/>
      <c r="AA138" s="28"/>
      <c r="AB138" s="28"/>
      <c r="AC138" s="28"/>
      <c r="AD138" s="42">
        <v>19</v>
      </c>
      <c r="AE138" s="130">
        <f t="shared" si="490"/>
        <v>-19</v>
      </c>
      <c r="AF138" s="28"/>
      <c r="AG138" s="153"/>
      <c r="AH138" s="23"/>
      <c r="AI138" s="54">
        <v>7.25</v>
      </c>
      <c r="AJ138" s="54">
        <v>420</v>
      </c>
      <c r="AK138" s="54">
        <v>22</v>
      </c>
      <c r="AL138" s="54">
        <v>23</v>
      </c>
      <c r="AM138" s="130">
        <f t="shared" si="491"/>
        <v>-1</v>
      </c>
      <c r="AN138" s="28"/>
      <c r="AO138" s="149">
        <v>606.1</v>
      </c>
      <c r="AP138" s="23"/>
      <c r="AQ138" s="28"/>
      <c r="AR138" s="28"/>
      <c r="AS138" s="28"/>
      <c r="AT138" s="28"/>
      <c r="AU138" s="130">
        <f t="shared" si="492"/>
        <v>0</v>
      </c>
      <c r="AV138" s="28"/>
      <c r="AW138" s="153"/>
      <c r="AX138" s="23"/>
      <c r="AY138" s="54">
        <v>8</v>
      </c>
      <c r="AZ138" s="54">
        <v>460</v>
      </c>
      <c r="BA138" s="54">
        <v>18</v>
      </c>
      <c r="BB138" s="54">
        <v>20</v>
      </c>
      <c r="BC138" s="130">
        <f t="shared" si="493"/>
        <v>-2</v>
      </c>
      <c r="BD138" s="28"/>
      <c r="BE138" s="149">
        <v>519.25</v>
      </c>
      <c r="BF138" s="23"/>
      <c r="BG138" s="343"/>
      <c r="BH138" s="350">
        <f t="shared" ref="BH138:BH143" si="494">+G138+O138+AE138+AM138+AU138</f>
        <v>-15</v>
      </c>
      <c r="BI138" s="351">
        <f t="shared" ref="BI138:BI143" si="495">+AA138+AI138+AQ138+C138+K138+S138</f>
        <v>31.25</v>
      </c>
      <c r="BJ138" s="352">
        <f t="shared" ref="BJ138:BK138" si="496">+D138+L138+T138+AB138+AJ138+AR138</f>
        <v>1583</v>
      </c>
      <c r="BK138" s="352">
        <f t="shared" si="496"/>
        <v>92</v>
      </c>
      <c r="BL138" s="353">
        <f t="shared" ref="BL138:BL143" si="497">BJ138/BK138</f>
        <v>17.206521739130434</v>
      </c>
      <c r="BM138" s="354">
        <f t="shared" ref="BM138:BM143" si="498">BJ138/BI138</f>
        <v>50.655999999999999</v>
      </c>
      <c r="BN138" s="355">
        <f t="shared" ref="BN138:BN143" si="499">BK138/BI138</f>
        <v>2.944</v>
      </c>
      <c r="BO138" s="356" t="e">
        <f t="shared" ref="BO138:BO143" si="500">#REF!/BK138</f>
        <v>#REF!</v>
      </c>
    </row>
    <row r="139" spans="1:67" ht="16">
      <c r="A139" s="41">
        <v>42486</v>
      </c>
      <c r="B139" s="23"/>
      <c r="C139" s="54">
        <v>8</v>
      </c>
      <c r="D139" s="54">
        <v>375</v>
      </c>
      <c r="E139" s="54">
        <v>22</v>
      </c>
      <c r="F139" s="54">
        <v>20</v>
      </c>
      <c r="G139" s="130">
        <f t="shared" si="487"/>
        <v>2</v>
      </c>
      <c r="H139" s="28"/>
      <c r="I139" s="149">
        <v>579.20000000000005</v>
      </c>
      <c r="J139" s="23"/>
      <c r="K139" s="54">
        <v>8</v>
      </c>
      <c r="L139" s="54">
        <v>569</v>
      </c>
      <c r="M139" s="54">
        <v>26</v>
      </c>
      <c r="N139" s="54">
        <v>23</v>
      </c>
      <c r="O139" s="130">
        <f t="shared" si="488"/>
        <v>3</v>
      </c>
      <c r="P139" s="28"/>
      <c r="Q139" s="153"/>
      <c r="R139" s="23"/>
      <c r="S139" s="54">
        <v>8</v>
      </c>
      <c r="T139" s="54">
        <v>419</v>
      </c>
      <c r="U139" s="54">
        <v>22</v>
      </c>
      <c r="V139" s="54">
        <v>20</v>
      </c>
      <c r="W139" s="130">
        <f t="shared" si="489"/>
        <v>2</v>
      </c>
      <c r="X139" s="28"/>
      <c r="Y139" s="149">
        <v>622.95000000000005</v>
      </c>
      <c r="Z139" s="23"/>
      <c r="AA139" s="28"/>
      <c r="AB139" s="28"/>
      <c r="AC139" s="28"/>
      <c r="AD139" s="42">
        <v>19</v>
      </c>
      <c r="AE139" s="130">
        <f t="shared" si="490"/>
        <v>-19</v>
      </c>
      <c r="AF139" s="28"/>
      <c r="AG139" s="153"/>
      <c r="AH139" s="23"/>
      <c r="AI139" s="54">
        <v>8</v>
      </c>
      <c r="AJ139" s="54">
        <v>475</v>
      </c>
      <c r="AK139" s="54">
        <v>28</v>
      </c>
      <c r="AL139" s="54">
        <v>23</v>
      </c>
      <c r="AM139" s="130">
        <f t="shared" si="491"/>
        <v>5</v>
      </c>
      <c r="AN139" s="28"/>
      <c r="AO139" s="149">
        <v>738</v>
      </c>
      <c r="AP139" s="23"/>
      <c r="AQ139" s="28"/>
      <c r="AR139" s="28"/>
      <c r="AS139" s="28"/>
      <c r="AT139" s="28"/>
      <c r="AU139" s="130">
        <f t="shared" si="492"/>
        <v>0</v>
      </c>
      <c r="AV139" s="28"/>
      <c r="AW139" s="153"/>
      <c r="AX139" s="23"/>
      <c r="AY139" s="54">
        <v>8</v>
      </c>
      <c r="AZ139" s="54">
        <v>475</v>
      </c>
      <c r="BA139" s="54">
        <v>18</v>
      </c>
      <c r="BB139" s="54">
        <v>20</v>
      </c>
      <c r="BC139" s="130">
        <f t="shared" si="493"/>
        <v>-2</v>
      </c>
      <c r="BD139" s="28"/>
      <c r="BE139" s="149">
        <v>467.2</v>
      </c>
      <c r="BF139" s="23"/>
      <c r="BG139" s="343"/>
      <c r="BH139" s="350">
        <f t="shared" si="494"/>
        <v>-9</v>
      </c>
      <c r="BI139" s="351">
        <f t="shared" si="495"/>
        <v>32</v>
      </c>
      <c r="BJ139" s="352">
        <f t="shared" ref="BJ139:BK139" si="501">+D139+L139+T139+AB139+AJ139+AR139</f>
        <v>1838</v>
      </c>
      <c r="BK139" s="352">
        <f t="shared" si="501"/>
        <v>98</v>
      </c>
      <c r="BL139" s="353">
        <f t="shared" si="497"/>
        <v>18.755102040816325</v>
      </c>
      <c r="BM139" s="354">
        <f t="shared" si="498"/>
        <v>57.4375</v>
      </c>
      <c r="BN139" s="355">
        <f t="shared" si="499"/>
        <v>3.0625</v>
      </c>
      <c r="BO139" s="356" t="e">
        <f t="shared" si="500"/>
        <v>#REF!</v>
      </c>
    </row>
    <row r="140" spans="1:67" ht="16">
      <c r="A140" s="41">
        <v>42487</v>
      </c>
      <c r="B140" s="23"/>
      <c r="C140" s="54">
        <v>8</v>
      </c>
      <c r="D140" s="54">
        <v>300</v>
      </c>
      <c r="E140" s="54">
        <v>21</v>
      </c>
      <c r="F140" s="54">
        <v>20</v>
      </c>
      <c r="G140" s="130">
        <f t="shared" si="487"/>
        <v>1</v>
      </c>
      <c r="H140" s="28"/>
      <c r="I140" s="149">
        <v>544.4</v>
      </c>
      <c r="J140" s="23"/>
      <c r="K140" s="28"/>
      <c r="L140" s="28"/>
      <c r="M140" s="28"/>
      <c r="N140" s="28"/>
      <c r="O140" s="130">
        <f t="shared" si="488"/>
        <v>0</v>
      </c>
      <c r="P140" s="28"/>
      <c r="Q140" s="153"/>
      <c r="R140" s="23"/>
      <c r="S140" s="54">
        <v>8</v>
      </c>
      <c r="T140" s="54">
        <v>419</v>
      </c>
      <c r="U140" s="54">
        <v>22</v>
      </c>
      <c r="V140" s="54">
        <v>20</v>
      </c>
      <c r="W140" s="130">
        <f t="shared" si="489"/>
        <v>2</v>
      </c>
      <c r="X140" s="28"/>
      <c r="Y140" s="149">
        <v>598</v>
      </c>
      <c r="Z140" s="23"/>
      <c r="AA140" s="28"/>
      <c r="AB140" s="28"/>
      <c r="AC140" s="28"/>
      <c r="AD140" s="42">
        <v>19</v>
      </c>
      <c r="AE140" s="130">
        <f t="shared" si="490"/>
        <v>-19</v>
      </c>
      <c r="AF140" s="28"/>
      <c r="AG140" s="153"/>
      <c r="AH140" s="23"/>
      <c r="AI140" s="54">
        <v>8.25</v>
      </c>
      <c r="AJ140" s="54">
        <v>464</v>
      </c>
      <c r="AK140" s="54">
        <v>25</v>
      </c>
      <c r="AL140" s="54">
        <v>23</v>
      </c>
      <c r="AM140" s="130">
        <f t="shared" si="491"/>
        <v>2</v>
      </c>
      <c r="AN140" s="28"/>
      <c r="AO140" s="149">
        <v>659</v>
      </c>
      <c r="AP140" s="23"/>
      <c r="AQ140" s="28"/>
      <c r="AR140" s="28"/>
      <c r="AS140" s="28"/>
      <c r="AT140" s="28"/>
      <c r="AU140" s="130">
        <f t="shared" si="492"/>
        <v>0</v>
      </c>
      <c r="AV140" s="28"/>
      <c r="AW140" s="153"/>
      <c r="AX140" s="23"/>
      <c r="AY140" s="54">
        <v>8</v>
      </c>
      <c r="AZ140" s="54">
        <v>431</v>
      </c>
      <c r="BA140" s="54">
        <v>21</v>
      </c>
      <c r="BB140" s="54">
        <v>20</v>
      </c>
      <c r="BC140" s="130">
        <f t="shared" si="493"/>
        <v>1</v>
      </c>
      <c r="BD140" s="28"/>
      <c r="BE140" s="149">
        <v>539.35</v>
      </c>
      <c r="BF140" s="23"/>
      <c r="BG140" s="343"/>
      <c r="BH140" s="350">
        <f t="shared" si="494"/>
        <v>-16</v>
      </c>
      <c r="BI140" s="351">
        <f t="shared" si="495"/>
        <v>24.25</v>
      </c>
      <c r="BJ140" s="352">
        <f t="shared" ref="BJ140:BK140" si="502">+D140+L140+T140+AB140+AJ140+AR140</f>
        <v>1183</v>
      </c>
      <c r="BK140" s="352">
        <f t="shared" si="502"/>
        <v>68</v>
      </c>
      <c r="BL140" s="353">
        <f t="shared" si="497"/>
        <v>17.397058823529413</v>
      </c>
      <c r="BM140" s="354">
        <f t="shared" si="498"/>
        <v>48.783505154639172</v>
      </c>
      <c r="BN140" s="355">
        <f t="shared" si="499"/>
        <v>2.804123711340206</v>
      </c>
      <c r="BO140" s="356" t="e">
        <f t="shared" si="500"/>
        <v>#REF!</v>
      </c>
    </row>
    <row r="141" spans="1:67" ht="16">
      <c r="A141" s="41">
        <v>42488</v>
      </c>
      <c r="B141" s="23"/>
      <c r="C141" s="54">
        <v>2.5</v>
      </c>
      <c r="D141" s="54">
        <v>120</v>
      </c>
      <c r="E141" s="54">
        <v>11</v>
      </c>
      <c r="F141" s="54">
        <v>20</v>
      </c>
      <c r="G141" s="130">
        <f t="shared" si="487"/>
        <v>-9</v>
      </c>
      <c r="H141" s="28"/>
      <c r="I141" s="149">
        <v>265.60000000000002</v>
      </c>
      <c r="J141" s="23"/>
      <c r="K141" s="28"/>
      <c r="L141" s="28"/>
      <c r="M141" s="28"/>
      <c r="N141" s="28"/>
      <c r="O141" s="130">
        <f t="shared" si="488"/>
        <v>0</v>
      </c>
      <c r="P141" s="28"/>
      <c r="Q141" s="153"/>
      <c r="R141" s="23"/>
      <c r="S141" s="54">
        <v>8</v>
      </c>
      <c r="T141" s="54">
        <v>406</v>
      </c>
      <c r="U141" s="54">
        <v>14</v>
      </c>
      <c r="V141" s="54">
        <v>20</v>
      </c>
      <c r="W141" s="130">
        <f t="shared" si="489"/>
        <v>-6</v>
      </c>
      <c r="X141" s="28"/>
      <c r="Y141" s="149">
        <v>391</v>
      </c>
      <c r="Z141" s="23"/>
      <c r="AA141" s="28"/>
      <c r="AB141" s="28"/>
      <c r="AC141" s="28"/>
      <c r="AD141" s="42">
        <v>19</v>
      </c>
      <c r="AE141" s="130">
        <f t="shared" si="490"/>
        <v>-19</v>
      </c>
      <c r="AF141" s="28"/>
      <c r="AG141" s="153"/>
      <c r="AH141" s="23"/>
      <c r="AI141" s="54">
        <v>8</v>
      </c>
      <c r="AJ141" s="54">
        <v>420</v>
      </c>
      <c r="AK141" s="54">
        <v>25</v>
      </c>
      <c r="AL141" s="54">
        <v>23</v>
      </c>
      <c r="AM141" s="130">
        <f t="shared" si="491"/>
        <v>2</v>
      </c>
      <c r="AN141" s="28"/>
      <c r="AO141" s="149">
        <v>557</v>
      </c>
      <c r="AP141" s="23"/>
      <c r="AQ141" s="28"/>
      <c r="AR141" s="28"/>
      <c r="AS141" s="28"/>
      <c r="AT141" s="28"/>
      <c r="AU141" s="130">
        <f t="shared" si="492"/>
        <v>0</v>
      </c>
      <c r="AV141" s="28"/>
      <c r="AW141" s="153"/>
      <c r="AX141" s="23"/>
      <c r="AY141" s="54">
        <v>8</v>
      </c>
      <c r="AZ141" s="54">
        <v>408</v>
      </c>
      <c r="BA141" s="54">
        <v>18</v>
      </c>
      <c r="BB141" s="54">
        <v>20</v>
      </c>
      <c r="BC141" s="130">
        <f t="shared" si="493"/>
        <v>-2</v>
      </c>
      <c r="BD141" s="28"/>
      <c r="BE141" s="149">
        <v>421.85</v>
      </c>
      <c r="BF141" s="23"/>
      <c r="BG141" s="343"/>
      <c r="BH141" s="350">
        <f t="shared" si="494"/>
        <v>-26</v>
      </c>
      <c r="BI141" s="351">
        <f t="shared" si="495"/>
        <v>18.5</v>
      </c>
      <c r="BJ141" s="352">
        <f t="shared" ref="BJ141:BK141" si="503">+D141+L141+T141+AB141+AJ141+AR141</f>
        <v>946</v>
      </c>
      <c r="BK141" s="352">
        <f t="shared" si="503"/>
        <v>50</v>
      </c>
      <c r="BL141" s="353">
        <f t="shared" si="497"/>
        <v>18.920000000000002</v>
      </c>
      <c r="BM141" s="354">
        <f t="shared" si="498"/>
        <v>51.135135135135137</v>
      </c>
      <c r="BN141" s="355">
        <f t="shared" si="499"/>
        <v>2.7027027027027026</v>
      </c>
      <c r="BO141" s="356" t="e">
        <f t="shared" si="500"/>
        <v>#REF!</v>
      </c>
    </row>
    <row r="142" spans="1:67" ht="16">
      <c r="A142" s="41">
        <v>42489</v>
      </c>
      <c r="B142" s="23"/>
      <c r="C142" s="54">
        <v>8</v>
      </c>
      <c r="D142" s="54">
        <v>361</v>
      </c>
      <c r="E142" s="54">
        <v>25</v>
      </c>
      <c r="F142" s="54">
        <v>20</v>
      </c>
      <c r="G142" s="130">
        <f t="shared" si="487"/>
        <v>5</v>
      </c>
      <c r="H142" s="28"/>
      <c r="I142" s="149">
        <v>666.7</v>
      </c>
      <c r="J142" s="23"/>
      <c r="K142" s="28"/>
      <c r="L142" s="28"/>
      <c r="M142" s="28"/>
      <c r="N142" s="28"/>
      <c r="O142" s="130">
        <f t="shared" si="488"/>
        <v>0</v>
      </c>
      <c r="P142" s="28"/>
      <c r="Q142" s="153"/>
      <c r="R142" s="23"/>
      <c r="S142" s="54">
        <v>8</v>
      </c>
      <c r="T142" s="54">
        <v>337</v>
      </c>
      <c r="U142" s="54">
        <v>18</v>
      </c>
      <c r="V142" s="54">
        <v>20</v>
      </c>
      <c r="W142" s="130">
        <f t="shared" si="489"/>
        <v>-2</v>
      </c>
      <c r="X142" s="28"/>
      <c r="Y142" s="149">
        <v>372.05</v>
      </c>
      <c r="Z142" s="23"/>
      <c r="AA142" s="28"/>
      <c r="AB142" s="28"/>
      <c r="AC142" s="28"/>
      <c r="AD142" s="42">
        <v>19</v>
      </c>
      <c r="AE142" s="130">
        <f t="shared" si="490"/>
        <v>-19</v>
      </c>
      <c r="AF142" s="28"/>
      <c r="AG142" s="153"/>
      <c r="AH142" s="23"/>
      <c r="AI142" s="54">
        <v>8</v>
      </c>
      <c r="AJ142" s="54">
        <v>428</v>
      </c>
      <c r="AK142" s="54">
        <v>22</v>
      </c>
      <c r="AL142" s="54">
        <v>23</v>
      </c>
      <c r="AM142" s="130">
        <f t="shared" si="491"/>
        <v>-1</v>
      </c>
      <c r="AN142" s="28"/>
      <c r="AO142" s="149">
        <v>521</v>
      </c>
      <c r="AP142" s="23"/>
      <c r="AQ142" s="28"/>
      <c r="AR142" s="28"/>
      <c r="AS142" s="28"/>
      <c r="AT142" s="28"/>
      <c r="AU142" s="130">
        <f t="shared" si="492"/>
        <v>0</v>
      </c>
      <c r="AV142" s="28"/>
      <c r="AW142" s="153"/>
      <c r="AX142" s="23"/>
      <c r="AY142" s="54">
        <v>8</v>
      </c>
      <c r="AZ142" s="54">
        <v>466</v>
      </c>
      <c r="BA142" s="54">
        <v>26</v>
      </c>
      <c r="BB142" s="54">
        <v>20</v>
      </c>
      <c r="BC142" s="130">
        <f t="shared" si="493"/>
        <v>6</v>
      </c>
      <c r="BD142" s="28"/>
      <c r="BE142" s="149">
        <v>665.2</v>
      </c>
      <c r="BF142" s="23"/>
      <c r="BG142" s="343"/>
      <c r="BH142" s="350">
        <f t="shared" si="494"/>
        <v>-15</v>
      </c>
      <c r="BI142" s="351">
        <f t="shared" si="495"/>
        <v>24</v>
      </c>
      <c r="BJ142" s="352">
        <f t="shared" ref="BJ142:BK142" si="504">+D142+L142+T142+AB142+AJ142+AR142</f>
        <v>1126</v>
      </c>
      <c r="BK142" s="352">
        <f t="shared" si="504"/>
        <v>65</v>
      </c>
      <c r="BL142" s="363">
        <f t="shared" si="497"/>
        <v>17.323076923076922</v>
      </c>
      <c r="BM142" s="364">
        <f t="shared" si="498"/>
        <v>46.916666666666664</v>
      </c>
      <c r="BN142" s="365">
        <f t="shared" si="499"/>
        <v>2.7083333333333335</v>
      </c>
      <c r="BO142" s="366" t="e">
        <f t="shared" si="500"/>
        <v>#REF!</v>
      </c>
    </row>
    <row r="143" spans="1:67" ht="16">
      <c r="A143" s="367" t="s">
        <v>42</v>
      </c>
      <c r="B143" s="368"/>
      <c r="C143" s="177">
        <f t="shared" ref="C143:E143" si="505">SUM(C136:C142)</f>
        <v>34.5</v>
      </c>
      <c r="D143" s="177">
        <f t="shared" si="505"/>
        <v>1456</v>
      </c>
      <c r="E143" s="177">
        <f t="shared" si="505"/>
        <v>106</v>
      </c>
      <c r="F143" s="378">
        <v>100</v>
      </c>
      <c r="G143" s="177">
        <f t="shared" ref="G143:I143" si="506">SUM(G136:G142)</f>
        <v>6</v>
      </c>
      <c r="H143" s="177">
        <f t="shared" si="506"/>
        <v>0</v>
      </c>
      <c r="I143" s="370">
        <f t="shared" si="506"/>
        <v>2754.8500000000004</v>
      </c>
      <c r="J143" s="23"/>
      <c r="K143" s="177">
        <f t="shared" ref="K143:Q143" si="507">SUM(K136:K142)</f>
        <v>16</v>
      </c>
      <c r="L143" s="177">
        <f t="shared" si="507"/>
        <v>1005</v>
      </c>
      <c r="M143" s="177">
        <f t="shared" si="507"/>
        <v>47</v>
      </c>
      <c r="N143" s="177">
        <f t="shared" si="507"/>
        <v>46</v>
      </c>
      <c r="O143" s="177">
        <f t="shared" si="507"/>
        <v>1</v>
      </c>
      <c r="P143" s="177">
        <f t="shared" si="507"/>
        <v>0</v>
      </c>
      <c r="Q143" s="370">
        <f t="shared" si="507"/>
        <v>0</v>
      </c>
      <c r="R143" s="23"/>
      <c r="S143" s="177">
        <f t="shared" ref="S143:Y143" si="508">SUM(S136:S142)</f>
        <v>40</v>
      </c>
      <c r="T143" s="177">
        <f t="shared" si="508"/>
        <v>2008</v>
      </c>
      <c r="U143" s="177">
        <f t="shared" si="508"/>
        <v>98</v>
      </c>
      <c r="V143" s="177">
        <f t="shared" si="508"/>
        <v>100</v>
      </c>
      <c r="W143" s="177">
        <f t="shared" si="508"/>
        <v>-2</v>
      </c>
      <c r="X143" s="177">
        <f t="shared" si="508"/>
        <v>0</v>
      </c>
      <c r="Y143" s="370">
        <f t="shared" si="508"/>
        <v>2580.1000000000004</v>
      </c>
      <c r="Z143" s="23"/>
      <c r="AA143" s="177">
        <f t="shared" ref="AA143:AG143" si="509">SUM(AA136:AA142)</f>
        <v>0</v>
      </c>
      <c r="AB143" s="177">
        <f t="shared" si="509"/>
        <v>0</v>
      </c>
      <c r="AC143" s="177">
        <f t="shared" si="509"/>
        <v>0</v>
      </c>
      <c r="AD143" s="177">
        <f t="shared" si="509"/>
        <v>95</v>
      </c>
      <c r="AE143" s="177">
        <f t="shared" si="509"/>
        <v>-95</v>
      </c>
      <c r="AF143" s="177">
        <f t="shared" si="509"/>
        <v>0</v>
      </c>
      <c r="AG143" s="370">
        <f t="shared" si="509"/>
        <v>0</v>
      </c>
      <c r="AH143" s="23"/>
      <c r="AI143" s="177">
        <f t="shared" ref="AI143:AO143" si="510">SUM(AI136:AI142)</f>
        <v>39.5</v>
      </c>
      <c r="AJ143" s="177">
        <f t="shared" si="510"/>
        <v>2207</v>
      </c>
      <c r="AK143" s="177">
        <f t="shared" si="510"/>
        <v>122</v>
      </c>
      <c r="AL143" s="177">
        <f t="shared" si="510"/>
        <v>115</v>
      </c>
      <c r="AM143" s="177">
        <f t="shared" si="510"/>
        <v>7</v>
      </c>
      <c r="AN143" s="177">
        <f t="shared" si="510"/>
        <v>0</v>
      </c>
      <c r="AO143" s="370">
        <f t="shared" si="510"/>
        <v>3081.1</v>
      </c>
      <c r="AP143" s="23"/>
      <c r="AQ143" s="177">
        <f t="shared" ref="AQ143:AW143" si="511">SUM(AQ136:AQ142)</f>
        <v>0</v>
      </c>
      <c r="AR143" s="177">
        <f t="shared" si="511"/>
        <v>0</v>
      </c>
      <c r="AS143" s="177">
        <f t="shared" si="511"/>
        <v>0</v>
      </c>
      <c r="AT143" s="177">
        <f t="shared" si="511"/>
        <v>0</v>
      </c>
      <c r="AU143" s="177">
        <f t="shared" si="511"/>
        <v>0</v>
      </c>
      <c r="AV143" s="177">
        <f t="shared" si="511"/>
        <v>0</v>
      </c>
      <c r="AW143" s="370">
        <f t="shared" si="511"/>
        <v>0</v>
      </c>
      <c r="AX143" s="23"/>
      <c r="AY143" s="177">
        <f t="shared" ref="AY143:BE143" si="512">SUM(AY136:AY142)</f>
        <v>40</v>
      </c>
      <c r="AZ143" s="177">
        <f t="shared" si="512"/>
        <v>2240</v>
      </c>
      <c r="BA143" s="177">
        <f t="shared" si="512"/>
        <v>101</v>
      </c>
      <c r="BB143" s="177">
        <f t="shared" si="512"/>
        <v>100</v>
      </c>
      <c r="BC143" s="177">
        <f t="shared" si="512"/>
        <v>1</v>
      </c>
      <c r="BD143" s="177">
        <f t="shared" si="512"/>
        <v>0</v>
      </c>
      <c r="BE143" s="370">
        <f t="shared" si="512"/>
        <v>2612.8500000000004</v>
      </c>
      <c r="BF143" s="23"/>
      <c r="BG143" s="371"/>
      <c r="BH143" s="372">
        <f t="shared" si="494"/>
        <v>-81</v>
      </c>
      <c r="BI143" s="373">
        <f t="shared" si="495"/>
        <v>130</v>
      </c>
      <c r="BJ143" s="373">
        <f t="shared" ref="BJ143:BK143" si="513">+AB143+AJ143+AR143+D143+L143+T143</f>
        <v>6676</v>
      </c>
      <c r="BK143" s="373">
        <f t="shared" si="513"/>
        <v>373</v>
      </c>
      <c r="BL143" s="374">
        <f t="shared" si="497"/>
        <v>17.898123324396781</v>
      </c>
      <c r="BM143" s="375">
        <f t="shared" si="498"/>
        <v>51.353846153846156</v>
      </c>
      <c r="BN143" s="376">
        <f t="shared" si="499"/>
        <v>2.8692307692307693</v>
      </c>
      <c r="BO143" s="377" t="e">
        <f t="shared" si="500"/>
        <v>#REF!</v>
      </c>
    </row>
    <row r="144" spans="1:67" ht="16">
      <c r="A144" s="124">
        <v>42490</v>
      </c>
      <c r="B144" s="23"/>
      <c r="C144" s="125">
        <v>0</v>
      </c>
      <c r="D144" s="125">
        <v>0</v>
      </c>
      <c r="E144" s="125">
        <v>0</v>
      </c>
      <c r="F144" s="125">
        <v>0</v>
      </c>
      <c r="G144" s="136">
        <f>+E144-F144</f>
        <v>0</v>
      </c>
      <c r="H144" s="125">
        <v>0</v>
      </c>
      <c r="I144" s="126"/>
      <c r="J144" s="23"/>
      <c r="K144" s="125">
        <v>0</v>
      </c>
      <c r="L144" s="125">
        <v>0</v>
      </c>
      <c r="M144" s="125">
        <v>0</v>
      </c>
      <c r="N144" s="125">
        <v>0</v>
      </c>
      <c r="O144" s="136">
        <f>+M144-N144</f>
        <v>0</v>
      </c>
      <c r="P144" s="125">
        <v>0</v>
      </c>
      <c r="Q144" s="126"/>
      <c r="R144" s="23"/>
      <c r="S144" s="125">
        <v>0</v>
      </c>
      <c r="T144" s="125">
        <v>0</v>
      </c>
      <c r="U144" s="125">
        <v>0</v>
      </c>
      <c r="V144" s="125">
        <v>0</v>
      </c>
      <c r="W144" s="136">
        <f>+U144-V144</f>
        <v>0</v>
      </c>
      <c r="X144" s="125">
        <v>0</v>
      </c>
      <c r="Y144" s="126"/>
      <c r="Z144" s="23"/>
      <c r="AA144" s="125">
        <v>0</v>
      </c>
      <c r="AB144" s="125">
        <v>0</v>
      </c>
      <c r="AC144" s="125">
        <v>0</v>
      </c>
      <c r="AD144" s="125">
        <v>0</v>
      </c>
      <c r="AE144" s="136">
        <f>+AC144-AD144</f>
        <v>0</v>
      </c>
      <c r="AF144" s="125">
        <v>0</v>
      </c>
      <c r="AG144" s="126"/>
      <c r="AH144" s="23"/>
      <c r="AI144" s="125">
        <v>0</v>
      </c>
      <c r="AJ144" s="125">
        <v>0</v>
      </c>
      <c r="AK144" s="125">
        <v>0</v>
      </c>
      <c r="AL144" s="125">
        <v>0</v>
      </c>
      <c r="AM144" s="136">
        <f>+AK144-AL144</f>
        <v>0</v>
      </c>
      <c r="AN144" s="125">
        <v>0</v>
      </c>
      <c r="AO144" s="126"/>
      <c r="AP144" s="23"/>
      <c r="AQ144" s="125">
        <v>0</v>
      </c>
      <c r="AR144" s="125">
        <v>0</v>
      </c>
      <c r="AS144" s="125">
        <v>0</v>
      </c>
      <c r="AT144" s="125">
        <v>0</v>
      </c>
      <c r="AU144" s="136">
        <f>+AS144-AT144</f>
        <v>0</v>
      </c>
      <c r="AV144" s="125">
        <v>0</v>
      </c>
      <c r="AW144" s="126"/>
      <c r="AX144" s="23"/>
      <c r="AY144" s="125">
        <v>0</v>
      </c>
      <c r="AZ144" s="125">
        <v>0</v>
      </c>
      <c r="BA144" s="125">
        <v>0</v>
      </c>
      <c r="BB144" s="125">
        <v>0</v>
      </c>
      <c r="BC144" s="136">
        <f>+BA144-BB144</f>
        <v>0</v>
      </c>
      <c r="BD144" s="125">
        <v>0</v>
      </c>
      <c r="BE144" s="126"/>
      <c r="BF144" s="23"/>
      <c r="BG144" s="348"/>
      <c r="BH144" s="127"/>
      <c r="BI144" s="127"/>
      <c r="BJ144" s="127"/>
      <c r="BK144" s="127"/>
      <c r="BL144" s="127"/>
      <c r="BM144" s="127"/>
      <c r="BN144" s="127"/>
      <c r="BO144" s="127"/>
    </row>
    <row r="145" spans="1:67" ht="18">
      <c r="A145" s="379" t="s">
        <v>30</v>
      </c>
      <c r="B145" s="368"/>
      <c r="C145" s="380">
        <f t="shared" ref="C145:I145" si="514">+C144+C143+C135+C127+C119+C110</f>
        <v>161.5</v>
      </c>
      <c r="D145" s="380">
        <f t="shared" si="514"/>
        <v>6983</v>
      </c>
      <c r="E145" s="380">
        <f t="shared" si="514"/>
        <v>423</v>
      </c>
      <c r="F145" s="380">
        <f t="shared" si="514"/>
        <v>420</v>
      </c>
      <c r="G145" s="380">
        <f t="shared" si="514"/>
        <v>3</v>
      </c>
      <c r="H145" s="380">
        <f t="shared" si="514"/>
        <v>0</v>
      </c>
      <c r="I145" s="382">
        <f t="shared" si="514"/>
        <v>10851.5</v>
      </c>
      <c r="J145" s="23"/>
      <c r="K145" s="380">
        <f t="shared" ref="K145:Q145" si="515">+K144+K143+K135+K127+K119+K110</f>
        <v>95</v>
      </c>
      <c r="L145" s="380">
        <f t="shared" si="515"/>
        <v>7488</v>
      </c>
      <c r="M145" s="380">
        <f t="shared" si="515"/>
        <v>401</v>
      </c>
      <c r="N145" s="380">
        <f t="shared" si="515"/>
        <v>414</v>
      </c>
      <c r="O145" s="380">
        <f t="shared" si="515"/>
        <v>-13</v>
      </c>
      <c r="P145" s="380">
        <f t="shared" si="515"/>
        <v>0</v>
      </c>
      <c r="Q145" s="382">
        <f t="shared" si="515"/>
        <v>6189.67</v>
      </c>
      <c r="R145" s="23"/>
      <c r="S145" s="380">
        <f t="shared" ref="S145:Y145" si="516">+S144+S143+S135+S127+S119+S110</f>
        <v>155</v>
      </c>
      <c r="T145" s="380">
        <f t="shared" si="516"/>
        <v>7969</v>
      </c>
      <c r="U145" s="380">
        <f t="shared" si="516"/>
        <v>398</v>
      </c>
      <c r="V145" s="380">
        <f t="shared" si="516"/>
        <v>420</v>
      </c>
      <c r="W145" s="380">
        <f t="shared" si="516"/>
        <v>-22</v>
      </c>
      <c r="X145" s="380">
        <f t="shared" si="516"/>
        <v>0</v>
      </c>
      <c r="Y145" s="382">
        <f t="shared" si="516"/>
        <v>9841.0499999999993</v>
      </c>
      <c r="Z145" s="23"/>
      <c r="AA145" s="380">
        <f t="shared" ref="AA145:AG145" si="517">+AA144+AA143+AA135+AA127+AA119+AA110</f>
        <v>96.75</v>
      </c>
      <c r="AB145" s="380">
        <f t="shared" si="517"/>
        <v>3713</v>
      </c>
      <c r="AC145" s="380">
        <f t="shared" si="517"/>
        <v>165</v>
      </c>
      <c r="AD145" s="380">
        <f t="shared" si="517"/>
        <v>399</v>
      </c>
      <c r="AE145" s="380">
        <f t="shared" si="517"/>
        <v>-234</v>
      </c>
      <c r="AF145" s="380">
        <f t="shared" si="517"/>
        <v>0</v>
      </c>
      <c r="AG145" s="382">
        <f t="shared" si="517"/>
        <v>4043.7</v>
      </c>
      <c r="AH145" s="23"/>
      <c r="AI145" s="380">
        <f t="shared" ref="AI145:AK145" si="518">+AI144+AI143+AI135+AI127+AI119+AI110</f>
        <v>163.25</v>
      </c>
      <c r="AJ145" s="380">
        <f t="shared" si="518"/>
        <v>8825</v>
      </c>
      <c r="AK145" s="380">
        <f t="shared" si="518"/>
        <v>467</v>
      </c>
      <c r="AL145" s="404">
        <v>460</v>
      </c>
      <c r="AM145" s="380">
        <f t="shared" ref="AM145:AO145" si="519">+AM144+AM143+AM135+AM127+AM119+AM110</f>
        <v>7</v>
      </c>
      <c r="AN145" s="380">
        <f t="shared" si="519"/>
        <v>0</v>
      </c>
      <c r="AO145" s="382">
        <f t="shared" si="519"/>
        <v>11986.1</v>
      </c>
      <c r="AP145" s="23"/>
      <c r="AQ145" s="380">
        <f t="shared" ref="AQ145:AW145" si="520">+AQ144+AQ143+AQ135+AQ127+AQ119+AQ110</f>
        <v>0</v>
      </c>
      <c r="AR145" s="380">
        <f t="shared" si="520"/>
        <v>0</v>
      </c>
      <c r="AS145" s="380">
        <f t="shared" si="520"/>
        <v>0</v>
      </c>
      <c r="AT145" s="380">
        <f t="shared" si="520"/>
        <v>0</v>
      </c>
      <c r="AU145" s="380">
        <f t="shared" si="520"/>
        <v>0</v>
      </c>
      <c r="AV145" s="380">
        <f t="shared" si="520"/>
        <v>0</v>
      </c>
      <c r="AW145" s="382">
        <f t="shared" si="520"/>
        <v>0</v>
      </c>
      <c r="AX145" s="23"/>
      <c r="AY145" s="380">
        <f t="shared" ref="AY145:BE145" si="521">+AY144+AY143+AY135+AY127+AY119+AY110</f>
        <v>160</v>
      </c>
      <c r="AZ145" s="380">
        <f t="shared" si="521"/>
        <v>7886</v>
      </c>
      <c r="BA145" s="380">
        <f t="shared" si="521"/>
        <v>385</v>
      </c>
      <c r="BB145" s="380">
        <f t="shared" si="521"/>
        <v>420</v>
      </c>
      <c r="BC145" s="380">
        <f t="shared" si="521"/>
        <v>-35</v>
      </c>
      <c r="BD145" s="380">
        <f t="shared" si="521"/>
        <v>0</v>
      </c>
      <c r="BE145" s="382">
        <f t="shared" si="521"/>
        <v>9904.0500000000011</v>
      </c>
      <c r="BF145" s="23"/>
      <c r="BG145" s="384"/>
      <c r="BH145" s="385">
        <f>+G145+O145+AE145+AM145+AU145</f>
        <v>-237</v>
      </c>
      <c r="BI145" s="386">
        <f>+AA145+AI145+AQ145+C145+K145+S145</f>
        <v>671.5</v>
      </c>
      <c r="BJ145" s="387">
        <f t="shared" ref="BJ145:BK145" si="522">+D145+L145+T145+AB145+AJ145+AR145</f>
        <v>34978</v>
      </c>
      <c r="BK145" s="387">
        <f t="shared" si="522"/>
        <v>1854</v>
      </c>
      <c r="BL145" s="388">
        <f>BJ145/BK145</f>
        <v>18.866235167206042</v>
      </c>
      <c r="BM145" s="389">
        <f>BJ145/BI145</f>
        <v>52.089352196574829</v>
      </c>
      <c r="BN145" s="390">
        <f>BK145/BI145</f>
        <v>2.7609828741623232</v>
      </c>
      <c r="BO145" s="391" t="e">
        <f>#REF!/BK145</f>
        <v>#REF!</v>
      </c>
    </row>
    <row r="146" spans="1:67" ht="16">
      <c r="A146" s="124">
        <v>42491</v>
      </c>
      <c r="B146" s="23"/>
      <c r="C146" s="125">
        <v>0</v>
      </c>
      <c r="D146" s="125">
        <v>0</v>
      </c>
      <c r="E146" s="125">
        <v>0</v>
      </c>
      <c r="F146" s="125">
        <v>0</v>
      </c>
      <c r="G146" s="136">
        <f t="shared" ref="G146:G147" si="523">+E146-F146</f>
        <v>0</v>
      </c>
      <c r="H146" s="125">
        <v>0</v>
      </c>
      <c r="I146" s="126"/>
      <c r="J146" s="23"/>
      <c r="K146" s="125">
        <v>0</v>
      </c>
      <c r="L146" s="125">
        <v>0</v>
      </c>
      <c r="M146" s="125">
        <v>0</v>
      </c>
      <c r="N146" s="125">
        <v>0</v>
      </c>
      <c r="O146" s="136">
        <f t="shared" ref="O146:O151" si="524">+M146-N146</f>
        <v>0</v>
      </c>
      <c r="P146" s="125">
        <v>0</v>
      </c>
      <c r="Q146" s="126"/>
      <c r="R146" s="23"/>
      <c r="S146" s="125">
        <v>0</v>
      </c>
      <c r="T146" s="125">
        <v>0</v>
      </c>
      <c r="U146" s="125">
        <v>0</v>
      </c>
      <c r="V146" s="125">
        <v>0</v>
      </c>
      <c r="W146" s="136">
        <f t="shared" ref="W146:W151" si="525">+U146-V146</f>
        <v>0</v>
      </c>
      <c r="X146" s="125">
        <v>0</v>
      </c>
      <c r="Y146" s="125"/>
      <c r="Z146" s="23"/>
      <c r="AA146" s="125">
        <v>0</v>
      </c>
      <c r="AB146" s="125">
        <v>0</v>
      </c>
      <c r="AC146" s="125">
        <v>0</v>
      </c>
      <c r="AD146" s="125">
        <v>0</v>
      </c>
      <c r="AE146" s="136">
        <f t="shared" ref="AE146:AE151" si="526">+AC146-AD146</f>
        <v>0</v>
      </c>
      <c r="AF146" s="125">
        <v>0</v>
      </c>
      <c r="AG146" s="125"/>
      <c r="AH146" s="23"/>
      <c r="AI146" s="125">
        <v>0</v>
      </c>
      <c r="AJ146" s="125">
        <v>0</v>
      </c>
      <c r="AK146" s="125">
        <v>0</v>
      </c>
      <c r="AL146" s="125">
        <v>0</v>
      </c>
      <c r="AM146" s="136">
        <f t="shared" ref="AM146:AM151" si="527">+AK146-AL146</f>
        <v>0</v>
      </c>
      <c r="AN146" s="125">
        <v>0</v>
      </c>
      <c r="AO146" s="125"/>
      <c r="AP146" s="23"/>
      <c r="AQ146" s="125">
        <v>0</v>
      </c>
      <c r="AR146" s="125">
        <v>0</v>
      </c>
      <c r="AS146" s="125">
        <v>0</v>
      </c>
      <c r="AT146" s="125">
        <v>0</v>
      </c>
      <c r="AU146" s="136">
        <f t="shared" ref="AU146:AU151" si="528">+AS146-AT146</f>
        <v>0</v>
      </c>
      <c r="AV146" s="125">
        <v>0</v>
      </c>
      <c r="AW146" s="126"/>
      <c r="AX146" s="23"/>
      <c r="AY146" s="125">
        <v>0</v>
      </c>
      <c r="AZ146" s="125">
        <v>0</v>
      </c>
      <c r="BA146" s="125">
        <v>0</v>
      </c>
      <c r="BB146" s="125">
        <v>0</v>
      </c>
      <c r="BC146" s="136">
        <f t="shared" ref="BC146:BC151" si="529">+BA146-BB146</f>
        <v>0</v>
      </c>
      <c r="BD146" s="125">
        <v>0</v>
      </c>
      <c r="BE146" s="125"/>
      <c r="BF146" s="23"/>
      <c r="BG146" s="348"/>
      <c r="BH146" s="127"/>
      <c r="BI146" s="127"/>
      <c r="BJ146" s="127"/>
      <c r="BK146" s="127"/>
      <c r="BL146" s="127"/>
      <c r="BM146" s="127"/>
      <c r="BN146" s="127"/>
      <c r="BO146" s="127"/>
    </row>
    <row r="147" spans="1:67" ht="16">
      <c r="A147" s="41">
        <v>42492</v>
      </c>
      <c r="B147" s="23"/>
      <c r="C147" s="157">
        <v>8</v>
      </c>
      <c r="D147" s="157">
        <v>340</v>
      </c>
      <c r="E147" s="157">
        <v>21</v>
      </c>
      <c r="F147" s="157">
        <v>20</v>
      </c>
      <c r="G147" s="159">
        <f t="shared" si="523"/>
        <v>1</v>
      </c>
      <c r="H147" s="405"/>
      <c r="I147" s="149">
        <v>479.25</v>
      </c>
      <c r="J147" s="23"/>
      <c r="K147" s="28"/>
      <c r="L147" s="28"/>
      <c r="M147" s="28"/>
      <c r="N147" s="28"/>
      <c r="O147" s="130">
        <f t="shared" si="524"/>
        <v>0</v>
      </c>
      <c r="P147" s="28"/>
      <c r="Q147" s="153"/>
      <c r="R147" s="23"/>
      <c r="S147" s="28"/>
      <c r="T147" s="28"/>
      <c r="U147" s="28"/>
      <c r="V147" s="28"/>
      <c r="W147" s="130">
        <f t="shared" si="525"/>
        <v>0</v>
      </c>
      <c r="X147" s="28"/>
      <c r="Y147" s="28"/>
      <c r="Z147" s="23"/>
      <c r="AA147" s="28"/>
      <c r="AB147" s="28"/>
      <c r="AC147" s="28"/>
      <c r="AD147" s="28"/>
      <c r="AE147" s="130">
        <f t="shared" si="526"/>
        <v>0</v>
      </c>
      <c r="AF147" s="28"/>
      <c r="AG147" s="28"/>
      <c r="AH147" s="23"/>
      <c r="AI147" s="54">
        <v>8.25</v>
      </c>
      <c r="AJ147" s="54">
        <v>404</v>
      </c>
      <c r="AK147" s="54">
        <v>30</v>
      </c>
      <c r="AL147" s="54">
        <v>22</v>
      </c>
      <c r="AM147" s="130">
        <f t="shared" si="527"/>
        <v>8</v>
      </c>
      <c r="AN147" s="28"/>
      <c r="AO147" s="406">
        <v>838</v>
      </c>
      <c r="AP147" s="23"/>
      <c r="AQ147" s="28"/>
      <c r="AR147" s="28"/>
      <c r="AS147" s="28"/>
      <c r="AT147" s="28"/>
      <c r="AU147" s="130">
        <f t="shared" si="528"/>
        <v>0</v>
      </c>
      <c r="AV147" s="28"/>
      <c r="AW147" s="153"/>
      <c r="AX147" s="23"/>
      <c r="AY147" s="54">
        <v>7.5</v>
      </c>
      <c r="AZ147" s="54">
        <v>490</v>
      </c>
      <c r="BA147" s="54">
        <v>24</v>
      </c>
      <c r="BB147" s="54">
        <v>18</v>
      </c>
      <c r="BC147" s="130">
        <f t="shared" si="529"/>
        <v>6</v>
      </c>
      <c r="BD147" s="28"/>
      <c r="BE147" s="54">
        <v>446.75</v>
      </c>
      <c r="BF147" s="23"/>
      <c r="BG147" s="343"/>
      <c r="BH147" s="350">
        <f t="shared" ref="BH147:BH152" si="530">+G147+O147+AE147+AM147+AU147</f>
        <v>9</v>
      </c>
      <c r="BI147" s="351">
        <f t="shared" ref="BI147:BI152" si="531">+AA147+AI147+AQ147+C147+K147+S147</f>
        <v>16.25</v>
      </c>
      <c r="BJ147" s="352">
        <f t="shared" ref="BJ147:BK147" si="532">+D147+L147+T147+AB147+AJ147+AR147</f>
        <v>744</v>
      </c>
      <c r="BK147" s="352">
        <f t="shared" si="532"/>
        <v>51</v>
      </c>
      <c r="BL147" s="353">
        <f t="shared" ref="BL147:BL152" si="533">BJ147/BK147</f>
        <v>14.588235294117647</v>
      </c>
      <c r="BM147" s="354">
        <f t="shared" ref="BM147:BM152" si="534">BJ147/BI147</f>
        <v>45.784615384615385</v>
      </c>
      <c r="BN147" s="355">
        <f t="shared" ref="BN147:BN152" si="535">BK147/BI147</f>
        <v>3.1384615384615384</v>
      </c>
      <c r="BO147" s="356" t="e">
        <f t="shared" ref="BO147:BO152" si="536">#REF!/BK147</f>
        <v>#REF!</v>
      </c>
    </row>
    <row r="148" spans="1:67" ht="16">
      <c r="A148" s="41">
        <v>42493</v>
      </c>
      <c r="B148" s="23"/>
      <c r="C148" s="157">
        <v>8</v>
      </c>
      <c r="D148" s="157">
        <v>230</v>
      </c>
      <c r="E148" s="4">
        <v>15</v>
      </c>
      <c r="F148" s="157">
        <v>20</v>
      </c>
      <c r="G148" s="166">
        <v>-5</v>
      </c>
      <c r="H148" s="405"/>
      <c r="I148" s="149">
        <v>420</v>
      </c>
      <c r="J148" s="23"/>
      <c r="K148" s="28"/>
      <c r="L148" s="28"/>
      <c r="M148" s="28"/>
      <c r="N148" s="28"/>
      <c r="O148" s="130">
        <f t="shared" si="524"/>
        <v>0</v>
      </c>
      <c r="P148" s="28"/>
      <c r="Q148" s="153"/>
      <c r="R148" s="23"/>
      <c r="S148" s="28"/>
      <c r="T148" s="28"/>
      <c r="U148" s="28"/>
      <c r="V148" s="28"/>
      <c r="W148" s="130">
        <f t="shared" si="525"/>
        <v>0</v>
      </c>
      <c r="X148" s="28"/>
      <c r="Y148" s="28"/>
      <c r="Z148" s="23"/>
      <c r="AA148" s="28"/>
      <c r="AB148" s="28"/>
      <c r="AC148" s="28"/>
      <c r="AD148" s="28"/>
      <c r="AE148" s="130">
        <f t="shared" si="526"/>
        <v>0</v>
      </c>
      <c r="AF148" s="28"/>
      <c r="AG148" s="28"/>
      <c r="AH148" s="23"/>
      <c r="AI148" s="54">
        <v>8</v>
      </c>
      <c r="AJ148" s="54">
        <v>250</v>
      </c>
      <c r="AK148" s="54">
        <v>21</v>
      </c>
      <c r="AL148" s="54">
        <v>22</v>
      </c>
      <c r="AM148" s="130">
        <f t="shared" si="527"/>
        <v>-1</v>
      </c>
      <c r="AN148" s="28"/>
      <c r="AO148" s="406">
        <v>460</v>
      </c>
      <c r="AP148" s="23"/>
      <c r="AQ148" s="54"/>
      <c r="AR148" s="54"/>
      <c r="AS148" s="28"/>
      <c r="AT148" s="28"/>
      <c r="AU148" s="130">
        <f t="shared" si="528"/>
        <v>0</v>
      </c>
      <c r="AV148" s="28"/>
      <c r="AW148" s="153"/>
      <c r="AX148" s="23"/>
      <c r="AY148" s="54">
        <v>8</v>
      </c>
      <c r="AZ148" s="54">
        <v>359</v>
      </c>
      <c r="BA148" s="54">
        <v>16</v>
      </c>
      <c r="BB148" s="54">
        <v>18</v>
      </c>
      <c r="BC148" s="130">
        <f t="shared" si="529"/>
        <v>-2</v>
      </c>
      <c r="BD148" s="28"/>
      <c r="BE148" s="54">
        <v>480</v>
      </c>
      <c r="BF148" s="23"/>
      <c r="BG148" s="343"/>
      <c r="BH148" s="350">
        <f t="shared" si="530"/>
        <v>-6</v>
      </c>
      <c r="BI148" s="351">
        <f t="shared" si="531"/>
        <v>16</v>
      </c>
      <c r="BJ148" s="352">
        <f t="shared" ref="BJ148:BJ151" si="537">+D148+L148+T148+AB148+AJ148+AR148</f>
        <v>480</v>
      </c>
      <c r="BK148" s="352">
        <f>+E146+M148+U148+AC148+AK148+AS148</f>
        <v>21</v>
      </c>
      <c r="BL148" s="353">
        <f t="shared" si="533"/>
        <v>22.857142857142858</v>
      </c>
      <c r="BM148" s="354">
        <f t="shared" si="534"/>
        <v>30</v>
      </c>
      <c r="BN148" s="355">
        <f t="shared" si="535"/>
        <v>1.3125</v>
      </c>
      <c r="BO148" s="356" t="e">
        <f t="shared" si="536"/>
        <v>#REF!</v>
      </c>
    </row>
    <row r="149" spans="1:67" ht="16">
      <c r="A149" s="41">
        <v>42494</v>
      </c>
      <c r="B149" s="23"/>
      <c r="C149" s="157">
        <v>8</v>
      </c>
      <c r="D149" s="157">
        <v>301</v>
      </c>
      <c r="E149" s="157">
        <v>23</v>
      </c>
      <c r="F149" s="157">
        <v>20</v>
      </c>
      <c r="G149" s="159">
        <f t="shared" ref="G149:G151" si="538">+E149-F149</f>
        <v>3</v>
      </c>
      <c r="H149" s="405"/>
      <c r="I149" s="149">
        <v>656.6</v>
      </c>
      <c r="J149" s="23"/>
      <c r="K149" s="28"/>
      <c r="L149" s="28"/>
      <c r="M149" s="28"/>
      <c r="N149" s="28"/>
      <c r="O149" s="130">
        <f t="shared" si="524"/>
        <v>0</v>
      </c>
      <c r="P149" s="28"/>
      <c r="Q149" s="153"/>
      <c r="R149" s="23"/>
      <c r="S149" s="28"/>
      <c r="T149" s="28"/>
      <c r="U149" s="28"/>
      <c r="V149" s="28"/>
      <c r="W149" s="130">
        <f t="shared" si="525"/>
        <v>0</v>
      </c>
      <c r="X149" s="28"/>
      <c r="Y149" s="28"/>
      <c r="Z149" s="23"/>
      <c r="AA149" s="28"/>
      <c r="AB149" s="28"/>
      <c r="AC149" s="28"/>
      <c r="AD149" s="28"/>
      <c r="AE149" s="130">
        <f t="shared" si="526"/>
        <v>0</v>
      </c>
      <c r="AF149" s="28"/>
      <c r="AG149" s="28"/>
      <c r="AH149" s="23"/>
      <c r="AI149" s="54">
        <v>7.75</v>
      </c>
      <c r="AJ149" s="54">
        <v>350</v>
      </c>
      <c r="AK149" s="54">
        <v>22</v>
      </c>
      <c r="AL149" s="54">
        <v>22</v>
      </c>
      <c r="AM149" s="130">
        <f t="shared" si="527"/>
        <v>0</v>
      </c>
      <c r="AN149" s="28"/>
      <c r="AO149" s="407">
        <v>635</v>
      </c>
      <c r="AP149" s="23"/>
      <c r="AQ149" s="54">
        <v>8</v>
      </c>
      <c r="AR149" s="54">
        <v>220</v>
      </c>
      <c r="AS149" s="54">
        <v>14</v>
      </c>
      <c r="AT149" s="54">
        <v>15</v>
      </c>
      <c r="AU149" s="130">
        <f t="shared" si="528"/>
        <v>-1</v>
      </c>
      <c r="AV149" s="28"/>
      <c r="AW149" s="149">
        <v>400</v>
      </c>
      <c r="AX149" s="23"/>
      <c r="AY149" s="54">
        <v>7.5</v>
      </c>
      <c r="AZ149" s="54">
        <v>398</v>
      </c>
      <c r="BA149" s="54">
        <v>18</v>
      </c>
      <c r="BB149" s="54">
        <v>18</v>
      </c>
      <c r="BC149" s="130">
        <f t="shared" si="529"/>
        <v>0</v>
      </c>
      <c r="BD149" s="28"/>
      <c r="BE149" s="54">
        <v>590</v>
      </c>
      <c r="BF149" s="23"/>
      <c r="BG149" s="343"/>
      <c r="BH149" s="350">
        <f t="shared" si="530"/>
        <v>2</v>
      </c>
      <c r="BI149" s="351">
        <f t="shared" si="531"/>
        <v>23.75</v>
      </c>
      <c r="BJ149" s="352">
        <f t="shared" si="537"/>
        <v>871</v>
      </c>
      <c r="BK149" s="352">
        <f t="shared" ref="BK149:BK151" si="539">+E149+M149+U149+AC149+AK149+AS149</f>
        <v>59</v>
      </c>
      <c r="BL149" s="353">
        <f t="shared" si="533"/>
        <v>14.76271186440678</v>
      </c>
      <c r="BM149" s="354">
        <f t="shared" si="534"/>
        <v>36.673684210526318</v>
      </c>
      <c r="BN149" s="355">
        <f t="shared" si="535"/>
        <v>2.4842105263157896</v>
      </c>
      <c r="BO149" s="356" t="e">
        <f t="shared" si="536"/>
        <v>#REF!</v>
      </c>
    </row>
    <row r="150" spans="1:67" ht="16">
      <c r="A150" s="41">
        <v>42495</v>
      </c>
      <c r="B150" s="23"/>
      <c r="C150" s="157">
        <v>8</v>
      </c>
      <c r="D150" s="157">
        <v>330</v>
      </c>
      <c r="E150" s="157">
        <v>21</v>
      </c>
      <c r="F150" s="157">
        <v>20</v>
      </c>
      <c r="G150" s="159">
        <f t="shared" si="538"/>
        <v>1</v>
      </c>
      <c r="H150" s="405"/>
      <c r="I150" s="167">
        <v>595</v>
      </c>
      <c r="J150" s="23"/>
      <c r="K150" s="28"/>
      <c r="L150" s="28"/>
      <c r="M150" s="28"/>
      <c r="N150" s="28"/>
      <c r="O150" s="130">
        <f t="shared" si="524"/>
        <v>0</v>
      </c>
      <c r="P150" s="28"/>
      <c r="Q150" s="153"/>
      <c r="R150" s="23"/>
      <c r="S150" s="28"/>
      <c r="T150" s="28"/>
      <c r="U150" s="28"/>
      <c r="V150" s="28"/>
      <c r="W150" s="130">
        <f t="shared" si="525"/>
        <v>0</v>
      </c>
      <c r="X150" s="28"/>
      <c r="Y150" s="28"/>
      <c r="Z150" s="23"/>
      <c r="AA150" s="28"/>
      <c r="AB150" s="28"/>
      <c r="AC150" s="28"/>
      <c r="AD150" s="28"/>
      <c r="AE150" s="130">
        <f t="shared" si="526"/>
        <v>0</v>
      </c>
      <c r="AF150" s="28"/>
      <c r="AG150" s="28"/>
      <c r="AH150" s="23"/>
      <c r="AI150" s="54">
        <v>8.25</v>
      </c>
      <c r="AJ150" s="54">
        <v>440</v>
      </c>
      <c r="AK150" s="54">
        <v>20</v>
      </c>
      <c r="AL150" s="54">
        <v>22</v>
      </c>
      <c r="AM150" s="130">
        <f t="shared" si="527"/>
        <v>-2</v>
      </c>
      <c r="AN150" s="28"/>
      <c r="AO150" s="407">
        <v>571</v>
      </c>
      <c r="AP150" s="23"/>
      <c r="AQ150" s="54">
        <v>8</v>
      </c>
      <c r="AR150" s="54">
        <v>355</v>
      </c>
      <c r="AS150" s="54">
        <v>20</v>
      </c>
      <c r="AT150" s="54">
        <v>15</v>
      </c>
      <c r="AU150" s="130">
        <f t="shared" si="528"/>
        <v>5</v>
      </c>
      <c r="AV150" s="28"/>
      <c r="AW150" s="149">
        <v>549</v>
      </c>
      <c r="AX150" s="23"/>
      <c r="AY150" s="54">
        <v>8.5</v>
      </c>
      <c r="AZ150" s="54">
        <v>438</v>
      </c>
      <c r="BA150" s="54">
        <v>23</v>
      </c>
      <c r="BB150" s="54">
        <v>18</v>
      </c>
      <c r="BC150" s="130">
        <f t="shared" si="529"/>
        <v>5</v>
      </c>
      <c r="BD150" s="28"/>
      <c r="BE150" s="54">
        <v>618.95000000000005</v>
      </c>
      <c r="BF150" s="23"/>
      <c r="BG150" s="343"/>
      <c r="BH150" s="350">
        <f t="shared" si="530"/>
        <v>4</v>
      </c>
      <c r="BI150" s="351">
        <f t="shared" si="531"/>
        <v>24.25</v>
      </c>
      <c r="BJ150" s="352">
        <f t="shared" si="537"/>
        <v>1125</v>
      </c>
      <c r="BK150" s="352">
        <f t="shared" si="539"/>
        <v>61</v>
      </c>
      <c r="BL150" s="353">
        <f t="shared" si="533"/>
        <v>18.442622950819672</v>
      </c>
      <c r="BM150" s="354">
        <f t="shared" si="534"/>
        <v>46.391752577319586</v>
      </c>
      <c r="BN150" s="355">
        <f t="shared" si="535"/>
        <v>2.5154639175257731</v>
      </c>
      <c r="BO150" s="356" t="e">
        <f t="shared" si="536"/>
        <v>#REF!</v>
      </c>
    </row>
    <row r="151" spans="1:67" ht="16">
      <c r="A151" s="41">
        <v>42496</v>
      </c>
      <c r="B151" s="23"/>
      <c r="C151" s="54">
        <v>8</v>
      </c>
      <c r="D151" s="54">
        <v>350</v>
      </c>
      <c r="E151" s="54">
        <v>22</v>
      </c>
      <c r="F151" s="54">
        <v>20</v>
      </c>
      <c r="G151" s="130">
        <f t="shared" si="538"/>
        <v>2</v>
      </c>
      <c r="H151" s="28"/>
      <c r="I151" s="408">
        <v>576.45000000000005</v>
      </c>
      <c r="J151" s="23"/>
      <c r="K151" s="28"/>
      <c r="L151" s="28"/>
      <c r="M151" s="28"/>
      <c r="N151" s="28"/>
      <c r="O151" s="130">
        <f t="shared" si="524"/>
        <v>0</v>
      </c>
      <c r="P151" s="28"/>
      <c r="Q151" s="153"/>
      <c r="R151" s="23"/>
      <c r="S151" s="28"/>
      <c r="T151" s="28"/>
      <c r="U151" s="28"/>
      <c r="V151" s="28"/>
      <c r="W151" s="130">
        <f t="shared" si="525"/>
        <v>0</v>
      </c>
      <c r="X151" s="28"/>
      <c r="Y151" s="28"/>
      <c r="Z151" s="23"/>
      <c r="AA151" s="28"/>
      <c r="AB151" s="28"/>
      <c r="AC151" s="28"/>
      <c r="AD151" s="28"/>
      <c r="AE151" s="130">
        <f t="shared" si="526"/>
        <v>0</v>
      </c>
      <c r="AF151" s="28"/>
      <c r="AG151" s="28"/>
      <c r="AH151" s="23"/>
      <c r="AI151" s="54">
        <v>6.25</v>
      </c>
      <c r="AJ151" s="54">
        <v>303</v>
      </c>
      <c r="AK151" s="54">
        <v>23</v>
      </c>
      <c r="AL151" s="54">
        <v>22</v>
      </c>
      <c r="AM151" s="130">
        <f t="shared" si="527"/>
        <v>1</v>
      </c>
      <c r="AN151" s="28"/>
      <c r="AO151" s="407">
        <v>580</v>
      </c>
      <c r="AP151" s="23"/>
      <c r="AQ151" s="28"/>
      <c r="AR151" s="28"/>
      <c r="AS151" s="28"/>
      <c r="AT151" s="28"/>
      <c r="AU151" s="130">
        <f t="shared" si="528"/>
        <v>0</v>
      </c>
      <c r="AV151" s="28"/>
      <c r="AW151" s="153"/>
      <c r="AX151" s="23"/>
      <c r="AY151" s="54">
        <v>8</v>
      </c>
      <c r="AZ151" s="54">
        <v>420</v>
      </c>
      <c r="BA151" s="54">
        <v>21</v>
      </c>
      <c r="BB151" s="54">
        <v>18</v>
      </c>
      <c r="BC151" s="130">
        <f t="shared" si="529"/>
        <v>3</v>
      </c>
      <c r="BD151" s="28"/>
      <c r="BE151" s="54">
        <v>567.29999999999995</v>
      </c>
      <c r="BF151" s="23"/>
      <c r="BG151" s="343"/>
      <c r="BH151" s="350">
        <f t="shared" si="530"/>
        <v>3</v>
      </c>
      <c r="BI151" s="351">
        <f t="shared" si="531"/>
        <v>14.25</v>
      </c>
      <c r="BJ151" s="352">
        <f t="shared" si="537"/>
        <v>653</v>
      </c>
      <c r="BK151" s="352">
        <f t="shared" si="539"/>
        <v>45</v>
      </c>
      <c r="BL151" s="363">
        <f t="shared" si="533"/>
        <v>14.511111111111111</v>
      </c>
      <c r="BM151" s="364">
        <f t="shared" si="534"/>
        <v>45.824561403508774</v>
      </c>
      <c r="BN151" s="365">
        <f t="shared" si="535"/>
        <v>3.1578947368421053</v>
      </c>
      <c r="BO151" s="366" t="e">
        <f t="shared" si="536"/>
        <v>#REF!</v>
      </c>
    </row>
    <row r="152" spans="1:67" ht="16">
      <c r="A152" s="367" t="s">
        <v>42</v>
      </c>
      <c r="B152" s="368"/>
      <c r="C152" s="177">
        <f t="shared" ref="C152:I152" si="540">SUM(C147:C151)</f>
        <v>40</v>
      </c>
      <c r="D152" s="177">
        <f t="shared" si="540"/>
        <v>1551</v>
      </c>
      <c r="E152" s="177">
        <f t="shared" si="540"/>
        <v>102</v>
      </c>
      <c r="F152" s="177">
        <f t="shared" si="540"/>
        <v>100</v>
      </c>
      <c r="G152" s="177">
        <f t="shared" si="540"/>
        <v>2</v>
      </c>
      <c r="H152" s="177">
        <f t="shared" si="540"/>
        <v>0</v>
      </c>
      <c r="I152" s="370">
        <f t="shared" si="540"/>
        <v>2727.3</v>
      </c>
      <c r="J152" s="23"/>
      <c r="K152" s="177">
        <f t="shared" ref="K152:Q152" si="541">SUM(K147:K151)</f>
        <v>0</v>
      </c>
      <c r="L152" s="177">
        <f t="shared" si="541"/>
        <v>0</v>
      </c>
      <c r="M152" s="177">
        <f t="shared" si="541"/>
        <v>0</v>
      </c>
      <c r="N152" s="177">
        <f t="shared" si="541"/>
        <v>0</v>
      </c>
      <c r="O152" s="177">
        <f t="shared" si="541"/>
        <v>0</v>
      </c>
      <c r="P152" s="177">
        <f t="shared" si="541"/>
        <v>0</v>
      </c>
      <c r="Q152" s="370">
        <f t="shared" si="541"/>
        <v>0</v>
      </c>
      <c r="R152" s="23"/>
      <c r="S152" s="177">
        <f t="shared" ref="S152:Y152" si="542">SUM(S147:S151)</f>
        <v>0</v>
      </c>
      <c r="T152" s="177">
        <f t="shared" si="542"/>
        <v>0</v>
      </c>
      <c r="U152" s="177">
        <f t="shared" si="542"/>
        <v>0</v>
      </c>
      <c r="V152" s="177">
        <f t="shared" si="542"/>
        <v>0</v>
      </c>
      <c r="W152" s="177">
        <f t="shared" si="542"/>
        <v>0</v>
      </c>
      <c r="X152" s="177">
        <f t="shared" si="542"/>
        <v>0</v>
      </c>
      <c r="Y152" s="177">
        <f t="shared" si="542"/>
        <v>0</v>
      </c>
      <c r="Z152" s="23"/>
      <c r="AA152" s="177">
        <f t="shared" ref="AA152:AG152" si="543">SUM(AA147:AA151)</f>
        <v>0</v>
      </c>
      <c r="AB152" s="177">
        <f t="shared" si="543"/>
        <v>0</v>
      </c>
      <c r="AC152" s="177">
        <f t="shared" si="543"/>
        <v>0</v>
      </c>
      <c r="AD152" s="177">
        <f t="shared" si="543"/>
        <v>0</v>
      </c>
      <c r="AE152" s="177">
        <f t="shared" si="543"/>
        <v>0</v>
      </c>
      <c r="AF152" s="177">
        <f t="shared" si="543"/>
        <v>0</v>
      </c>
      <c r="AG152" s="177">
        <f t="shared" si="543"/>
        <v>0</v>
      </c>
      <c r="AH152" s="23"/>
      <c r="AI152" s="177">
        <f t="shared" ref="AI152:AO152" si="544">SUM(AI147:AI151)</f>
        <v>38.5</v>
      </c>
      <c r="AJ152" s="177">
        <f t="shared" si="544"/>
        <v>1747</v>
      </c>
      <c r="AK152" s="177">
        <f t="shared" si="544"/>
        <v>116</v>
      </c>
      <c r="AL152" s="177">
        <f t="shared" si="544"/>
        <v>110</v>
      </c>
      <c r="AM152" s="177">
        <f t="shared" si="544"/>
        <v>6</v>
      </c>
      <c r="AN152" s="177">
        <f t="shared" si="544"/>
        <v>0</v>
      </c>
      <c r="AO152" s="409">
        <f t="shared" si="544"/>
        <v>3084</v>
      </c>
      <c r="AP152" s="23"/>
      <c r="AQ152" s="177">
        <f t="shared" ref="AQ152:AW152" si="545">SUM(AQ144:AQ151)</f>
        <v>16</v>
      </c>
      <c r="AR152" s="177">
        <f t="shared" si="545"/>
        <v>575</v>
      </c>
      <c r="AS152" s="177">
        <f t="shared" si="545"/>
        <v>34</v>
      </c>
      <c r="AT152" s="177">
        <f t="shared" si="545"/>
        <v>30</v>
      </c>
      <c r="AU152" s="177">
        <f t="shared" si="545"/>
        <v>4</v>
      </c>
      <c r="AV152" s="177">
        <f t="shared" si="545"/>
        <v>0</v>
      </c>
      <c r="AW152" s="370">
        <f t="shared" si="545"/>
        <v>949</v>
      </c>
      <c r="AX152" s="23"/>
      <c r="AY152" s="177">
        <f t="shared" ref="AY152:BE152" si="546">SUM(AY147:AY151)</f>
        <v>39.5</v>
      </c>
      <c r="AZ152" s="177">
        <f t="shared" si="546"/>
        <v>2105</v>
      </c>
      <c r="BA152" s="177">
        <f t="shared" si="546"/>
        <v>102</v>
      </c>
      <c r="BB152" s="177">
        <f t="shared" si="546"/>
        <v>90</v>
      </c>
      <c r="BC152" s="177">
        <f t="shared" si="546"/>
        <v>12</v>
      </c>
      <c r="BD152" s="177">
        <f t="shared" si="546"/>
        <v>0</v>
      </c>
      <c r="BE152" s="177">
        <f t="shared" si="546"/>
        <v>2703</v>
      </c>
      <c r="BF152" s="23"/>
      <c r="BG152" s="371"/>
      <c r="BH152" s="372">
        <f t="shared" si="530"/>
        <v>12</v>
      </c>
      <c r="BI152" s="373">
        <f t="shared" si="531"/>
        <v>94.5</v>
      </c>
      <c r="BJ152" s="373">
        <f t="shared" ref="BJ152:BK152" si="547">+AB152+AJ152+AR152+D152+L152+T152</f>
        <v>3873</v>
      </c>
      <c r="BK152" s="373">
        <f t="shared" si="547"/>
        <v>252</v>
      </c>
      <c r="BL152" s="374">
        <f t="shared" si="533"/>
        <v>15.369047619047619</v>
      </c>
      <c r="BM152" s="375">
        <f t="shared" si="534"/>
        <v>40.984126984126981</v>
      </c>
      <c r="BN152" s="376">
        <f t="shared" si="535"/>
        <v>2.6666666666666665</v>
      </c>
      <c r="BO152" s="377" t="e">
        <f t="shared" si="536"/>
        <v>#REF!</v>
      </c>
    </row>
    <row r="153" spans="1:67" ht="16">
      <c r="A153" s="124">
        <v>42497</v>
      </c>
      <c r="B153" s="23"/>
      <c r="C153" s="125">
        <v>0</v>
      </c>
      <c r="D153" s="125">
        <v>0</v>
      </c>
      <c r="E153" s="125">
        <v>0</v>
      </c>
      <c r="F153" s="125">
        <v>0</v>
      </c>
      <c r="G153" s="136">
        <f t="shared" ref="G153:G159" si="548">+E153-F153</f>
        <v>0</v>
      </c>
      <c r="H153" s="125">
        <v>0</v>
      </c>
      <c r="I153" s="126"/>
      <c r="J153" s="23"/>
      <c r="K153" s="125">
        <v>0</v>
      </c>
      <c r="L153" s="125">
        <v>0</v>
      </c>
      <c r="M153" s="125">
        <v>0</v>
      </c>
      <c r="N153" s="125">
        <v>0</v>
      </c>
      <c r="O153" s="136">
        <f t="shared" ref="O153:O159" si="549">+M153-N153</f>
        <v>0</v>
      </c>
      <c r="P153" s="125">
        <v>0</v>
      </c>
      <c r="Q153" s="126"/>
      <c r="R153" s="23"/>
      <c r="S153" s="125">
        <v>0</v>
      </c>
      <c r="T153" s="125">
        <v>0</v>
      </c>
      <c r="U153" s="125">
        <v>0</v>
      </c>
      <c r="V153" s="125">
        <v>0</v>
      </c>
      <c r="W153" s="136">
        <f t="shared" ref="W153:W159" si="550">+U153-V153</f>
        <v>0</v>
      </c>
      <c r="X153" s="125">
        <v>0</v>
      </c>
      <c r="Y153" s="125"/>
      <c r="Z153" s="23"/>
      <c r="AA153" s="125">
        <v>0</v>
      </c>
      <c r="AB153" s="125">
        <v>0</v>
      </c>
      <c r="AC153" s="125">
        <v>0</v>
      </c>
      <c r="AD153" s="125">
        <v>0</v>
      </c>
      <c r="AE153" s="136">
        <f t="shared" ref="AE153:AE159" si="551">+AC153-AD153</f>
        <v>0</v>
      </c>
      <c r="AF153" s="125">
        <v>0</v>
      </c>
      <c r="AG153" s="125"/>
      <c r="AH153" s="23"/>
      <c r="AI153" s="125">
        <v>0</v>
      </c>
      <c r="AJ153" s="125">
        <v>0</v>
      </c>
      <c r="AK153" s="125">
        <v>0</v>
      </c>
      <c r="AL153" s="125">
        <v>0</v>
      </c>
      <c r="AM153" s="136">
        <f t="shared" ref="AM153:AM159" si="552">+AK153-AL153</f>
        <v>0</v>
      </c>
      <c r="AN153" s="125">
        <v>0</v>
      </c>
      <c r="AO153" s="125"/>
      <c r="AP153" s="23"/>
      <c r="AQ153" s="125">
        <v>0</v>
      </c>
      <c r="AR153" s="125">
        <v>0</v>
      </c>
      <c r="AS153" s="125">
        <v>0</v>
      </c>
      <c r="AT153" s="125">
        <v>0</v>
      </c>
      <c r="AU153" s="136">
        <f t="shared" ref="AU153:AU159" si="553">+AS153-AT153</f>
        <v>0</v>
      </c>
      <c r="AV153" s="125">
        <v>0</v>
      </c>
      <c r="AW153" s="126"/>
      <c r="AX153" s="23"/>
      <c r="AY153" s="125">
        <v>0</v>
      </c>
      <c r="AZ153" s="125">
        <v>0</v>
      </c>
      <c r="BA153" s="125">
        <v>0</v>
      </c>
      <c r="BB153" s="125">
        <v>0</v>
      </c>
      <c r="BC153" s="136">
        <f t="shared" ref="BC153:BC159" si="554">+BA153-BB153</f>
        <v>0</v>
      </c>
      <c r="BD153" s="125">
        <v>0</v>
      </c>
      <c r="BE153" s="125"/>
      <c r="BF153" s="23"/>
      <c r="BG153" s="348"/>
      <c r="BH153" s="127"/>
      <c r="BI153" s="127"/>
      <c r="BJ153" s="127"/>
      <c r="BK153" s="127"/>
      <c r="BL153" s="127"/>
      <c r="BM153" s="127"/>
      <c r="BN153" s="127"/>
      <c r="BO153" s="127"/>
    </row>
    <row r="154" spans="1:67" ht="16">
      <c r="A154" s="124">
        <v>42498</v>
      </c>
      <c r="B154" s="23"/>
      <c r="C154" s="125">
        <v>0</v>
      </c>
      <c r="D154" s="125">
        <v>0</v>
      </c>
      <c r="E154" s="125">
        <v>0</v>
      </c>
      <c r="F154" s="125">
        <v>0</v>
      </c>
      <c r="G154" s="136">
        <f t="shared" si="548"/>
        <v>0</v>
      </c>
      <c r="H154" s="125">
        <v>0</v>
      </c>
      <c r="I154" s="126"/>
      <c r="J154" s="23"/>
      <c r="K154" s="125">
        <v>0</v>
      </c>
      <c r="L154" s="125">
        <v>0</v>
      </c>
      <c r="M154" s="125">
        <v>0</v>
      </c>
      <c r="N154" s="125">
        <v>0</v>
      </c>
      <c r="O154" s="136">
        <f t="shared" si="549"/>
        <v>0</v>
      </c>
      <c r="P154" s="125">
        <v>0</v>
      </c>
      <c r="Q154" s="126"/>
      <c r="R154" s="23"/>
      <c r="S154" s="125">
        <v>0</v>
      </c>
      <c r="T154" s="125">
        <v>0</v>
      </c>
      <c r="U154" s="125">
        <v>0</v>
      </c>
      <c r="V154" s="125">
        <v>0</v>
      </c>
      <c r="W154" s="136">
        <f t="shared" si="550"/>
        <v>0</v>
      </c>
      <c r="X154" s="125">
        <v>0</v>
      </c>
      <c r="Y154" s="125"/>
      <c r="Z154" s="23"/>
      <c r="AA154" s="125">
        <v>0</v>
      </c>
      <c r="AB154" s="125">
        <v>0</v>
      </c>
      <c r="AC154" s="125">
        <v>0</v>
      </c>
      <c r="AD154" s="125">
        <v>0</v>
      </c>
      <c r="AE154" s="136">
        <f t="shared" si="551"/>
        <v>0</v>
      </c>
      <c r="AF154" s="125">
        <v>0</v>
      </c>
      <c r="AG154" s="125"/>
      <c r="AH154" s="23"/>
      <c r="AI154" s="125">
        <v>0</v>
      </c>
      <c r="AJ154" s="125">
        <v>0</v>
      </c>
      <c r="AK154" s="125">
        <v>0</v>
      </c>
      <c r="AL154" s="125">
        <v>0</v>
      </c>
      <c r="AM154" s="136">
        <f t="shared" si="552"/>
        <v>0</v>
      </c>
      <c r="AN154" s="125">
        <v>0</v>
      </c>
      <c r="AO154" s="125"/>
      <c r="AP154" s="23"/>
      <c r="AQ154" s="125">
        <v>0</v>
      </c>
      <c r="AR154" s="125">
        <v>0</v>
      </c>
      <c r="AS154" s="125">
        <v>0</v>
      </c>
      <c r="AT154" s="125">
        <v>0</v>
      </c>
      <c r="AU154" s="136">
        <f t="shared" si="553"/>
        <v>0</v>
      </c>
      <c r="AV154" s="125">
        <v>0</v>
      </c>
      <c r="AW154" s="126"/>
      <c r="AX154" s="23"/>
      <c r="AY154" s="125">
        <v>0</v>
      </c>
      <c r="AZ154" s="125">
        <v>0</v>
      </c>
      <c r="BA154" s="125">
        <v>0</v>
      </c>
      <c r="BB154" s="125">
        <v>0</v>
      </c>
      <c r="BC154" s="136">
        <f t="shared" si="554"/>
        <v>0</v>
      </c>
      <c r="BD154" s="125">
        <v>0</v>
      </c>
      <c r="BE154" s="125"/>
      <c r="BF154" s="23"/>
      <c r="BG154" s="348"/>
      <c r="BH154" s="127"/>
      <c r="BI154" s="127"/>
      <c r="BJ154" s="127"/>
      <c r="BK154" s="127"/>
      <c r="BL154" s="127"/>
      <c r="BM154" s="127"/>
      <c r="BN154" s="127"/>
      <c r="BO154" s="127"/>
    </row>
    <row r="155" spans="1:67" ht="16">
      <c r="A155" s="41">
        <v>42499</v>
      </c>
      <c r="B155" s="23"/>
      <c r="C155" s="54">
        <v>8</v>
      </c>
      <c r="D155" s="54">
        <v>325</v>
      </c>
      <c r="E155" s="54">
        <v>23</v>
      </c>
      <c r="F155" s="54">
        <v>20</v>
      </c>
      <c r="G155" s="130">
        <f t="shared" si="548"/>
        <v>3</v>
      </c>
      <c r="H155" s="28"/>
      <c r="I155" s="149">
        <v>634.54999999999995</v>
      </c>
      <c r="J155" s="23"/>
      <c r="K155" s="28"/>
      <c r="L155" s="28"/>
      <c r="M155" s="28"/>
      <c r="N155" s="28"/>
      <c r="O155" s="130">
        <f t="shared" si="549"/>
        <v>0</v>
      </c>
      <c r="P155" s="28"/>
      <c r="Q155" s="153"/>
      <c r="R155" s="23"/>
      <c r="S155" s="28"/>
      <c r="T155" s="28"/>
      <c r="U155" s="28"/>
      <c r="V155" s="28"/>
      <c r="W155" s="130">
        <f t="shared" si="550"/>
        <v>0</v>
      </c>
      <c r="X155" s="28"/>
      <c r="Y155" s="28"/>
      <c r="Z155" s="23"/>
      <c r="AA155" s="28"/>
      <c r="AB155" s="28"/>
      <c r="AC155" s="28"/>
      <c r="AD155" s="28"/>
      <c r="AE155" s="130">
        <f t="shared" si="551"/>
        <v>0</v>
      </c>
      <c r="AF155" s="28"/>
      <c r="AG155" s="28"/>
      <c r="AH155" s="23"/>
      <c r="AI155" s="54">
        <v>7.75</v>
      </c>
      <c r="AJ155" s="54">
        <v>288</v>
      </c>
      <c r="AK155" s="54">
        <v>26</v>
      </c>
      <c r="AL155" s="54">
        <v>22</v>
      </c>
      <c r="AM155" s="130">
        <f t="shared" si="552"/>
        <v>4</v>
      </c>
      <c r="AN155" s="28"/>
      <c r="AO155" s="407">
        <v>710</v>
      </c>
      <c r="AP155" s="23"/>
      <c r="AQ155" s="54">
        <v>8</v>
      </c>
      <c r="AR155" s="54">
        <v>319</v>
      </c>
      <c r="AS155" s="54">
        <v>17</v>
      </c>
      <c r="AT155" s="54">
        <v>15</v>
      </c>
      <c r="AU155" s="130">
        <f t="shared" si="553"/>
        <v>2</v>
      </c>
      <c r="AV155" s="28"/>
      <c r="AW155" s="149">
        <v>436.25</v>
      </c>
      <c r="AX155" s="23"/>
      <c r="AY155" s="54">
        <v>0</v>
      </c>
      <c r="AZ155" s="54">
        <v>0</v>
      </c>
      <c r="BA155" s="54">
        <v>0</v>
      </c>
      <c r="BB155" s="54">
        <v>18</v>
      </c>
      <c r="BC155" s="130">
        <f t="shared" si="554"/>
        <v>-18</v>
      </c>
      <c r="BD155" s="28"/>
      <c r="BE155" s="54">
        <v>0</v>
      </c>
      <c r="BF155" s="23"/>
      <c r="BG155" s="343"/>
      <c r="BH155" s="350">
        <f t="shared" ref="BH155:BH160" si="555">+G155+O155+AE155+AM155+AU155</f>
        <v>9</v>
      </c>
      <c r="BI155" s="351">
        <f t="shared" ref="BI155:BI160" si="556">+AA155+AI155+AQ155+C155+K155+S155</f>
        <v>23.75</v>
      </c>
      <c r="BJ155" s="352">
        <f t="shared" ref="BJ155:BK155" si="557">+D155+L155+T155+AB155+AJ155+AR155</f>
        <v>932</v>
      </c>
      <c r="BK155" s="352">
        <f t="shared" si="557"/>
        <v>66</v>
      </c>
      <c r="BL155" s="353">
        <f t="shared" ref="BL155:BL160" si="558">BJ155/BK155</f>
        <v>14.121212121212121</v>
      </c>
      <c r="BM155" s="354">
        <f t="shared" ref="BM155:BM160" si="559">BJ155/BI155</f>
        <v>39.242105263157896</v>
      </c>
      <c r="BN155" s="355">
        <f t="shared" ref="BN155:BN160" si="560">BK155/BI155</f>
        <v>2.7789473684210528</v>
      </c>
      <c r="BO155" s="356" t="e">
        <f t="shared" ref="BO155:BO160" si="561">#REF!/BK155</f>
        <v>#REF!</v>
      </c>
    </row>
    <row r="156" spans="1:67" ht="16">
      <c r="A156" s="41">
        <v>42500</v>
      </c>
      <c r="B156" s="23"/>
      <c r="C156" s="54">
        <v>8</v>
      </c>
      <c r="D156" s="54">
        <v>370</v>
      </c>
      <c r="E156" s="54">
        <v>22</v>
      </c>
      <c r="F156" s="54">
        <v>20</v>
      </c>
      <c r="G156" s="130">
        <f t="shared" si="548"/>
        <v>2</v>
      </c>
      <c r="H156" s="28"/>
      <c r="I156" s="149">
        <v>446.65</v>
      </c>
      <c r="J156" s="23"/>
      <c r="K156" s="28"/>
      <c r="L156" s="28"/>
      <c r="M156" s="28"/>
      <c r="N156" s="28"/>
      <c r="O156" s="130">
        <f t="shared" si="549"/>
        <v>0</v>
      </c>
      <c r="P156" s="28"/>
      <c r="Q156" s="153"/>
      <c r="R156" s="23"/>
      <c r="S156" s="28"/>
      <c r="T156" s="28"/>
      <c r="U156" s="28"/>
      <c r="V156" s="28"/>
      <c r="W156" s="130">
        <f t="shared" si="550"/>
        <v>0</v>
      </c>
      <c r="X156" s="28"/>
      <c r="Y156" s="28"/>
      <c r="Z156" s="23"/>
      <c r="AA156" s="28"/>
      <c r="AB156" s="28"/>
      <c r="AC156" s="28"/>
      <c r="AD156" s="28"/>
      <c r="AE156" s="130">
        <f t="shared" si="551"/>
        <v>0</v>
      </c>
      <c r="AF156" s="28"/>
      <c r="AG156" s="28"/>
      <c r="AH156" s="23"/>
      <c r="AI156" s="54">
        <v>8.75</v>
      </c>
      <c r="AJ156" s="54">
        <v>523</v>
      </c>
      <c r="AK156" s="54">
        <v>20</v>
      </c>
      <c r="AL156" s="54">
        <v>22</v>
      </c>
      <c r="AM156" s="130">
        <f t="shared" si="552"/>
        <v>-2</v>
      </c>
      <c r="AN156" s="28"/>
      <c r="AO156" s="407">
        <v>498</v>
      </c>
      <c r="AP156" s="23"/>
      <c r="AQ156" s="54">
        <v>8</v>
      </c>
      <c r="AR156" s="54">
        <v>376</v>
      </c>
      <c r="AS156" s="54">
        <v>18</v>
      </c>
      <c r="AT156" s="54">
        <v>15</v>
      </c>
      <c r="AU156" s="130">
        <f t="shared" si="553"/>
        <v>3</v>
      </c>
      <c r="AV156" s="28"/>
      <c r="AW156" s="149">
        <v>380.65</v>
      </c>
      <c r="AX156" s="23"/>
      <c r="AY156" s="54">
        <v>8</v>
      </c>
      <c r="AZ156" s="54">
        <v>422</v>
      </c>
      <c r="BA156" s="54">
        <v>20</v>
      </c>
      <c r="BB156" s="54">
        <v>18</v>
      </c>
      <c r="BC156" s="130">
        <f t="shared" si="554"/>
        <v>2</v>
      </c>
      <c r="BD156" s="28"/>
      <c r="BE156" s="54">
        <v>373.95</v>
      </c>
      <c r="BF156" s="23"/>
      <c r="BG156" s="343"/>
      <c r="BH156" s="350">
        <f t="shared" si="555"/>
        <v>3</v>
      </c>
      <c r="BI156" s="351">
        <f t="shared" si="556"/>
        <v>24.75</v>
      </c>
      <c r="BJ156" s="352">
        <f t="shared" ref="BJ156:BK156" si="562">+D156+L156+T156+AB156+AJ156+AR156</f>
        <v>1269</v>
      </c>
      <c r="BK156" s="352">
        <f t="shared" si="562"/>
        <v>60</v>
      </c>
      <c r="BL156" s="353">
        <f t="shared" si="558"/>
        <v>21.15</v>
      </c>
      <c r="BM156" s="354">
        <f t="shared" si="559"/>
        <v>51.272727272727273</v>
      </c>
      <c r="BN156" s="355">
        <f t="shared" si="560"/>
        <v>2.4242424242424243</v>
      </c>
      <c r="BO156" s="356" t="e">
        <f t="shared" si="561"/>
        <v>#REF!</v>
      </c>
    </row>
    <row r="157" spans="1:67" ht="16">
      <c r="A157" s="41">
        <v>42501</v>
      </c>
      <c r="B157" s="23"/>
      <c r="C157" s="54">
        <v>8</v>
      </c>
      <c r="D157" s="54">
        <v>300</v>
      </c>
      <c r="E157" s="54">
        <v>20</v>
      </c>
      <c r="F157" s="54">
        <v>20</v>
      </c>
      <c r="G157" s="130">
        <f t="shared" si="548"/>
        <v>0</v>
      </c>
      <c r="H157" s="28"/>
      <c r="I157" s="149">
        <v>378</v>
      </c>
      <c r="J157" s="23"/>
      <c r="K157" s="28"/>
      <c r="L157" s="28"/>
      <c r="M157" s="28"/>
      <c r="N157" s="28"/>
      <c r="O157" s="130">
        <f t="shared" si="549"/>
        <v>0</v>
      </c>
      <c r="P157" s="28"/>
      <c r="Q157" s="153"/>
      <c r="R157" s="23"/>
      <c r="S157" s="28"/>
      <c r="T157" s="28"/>
      <c r="U157" s="28"/>
      <c r="V157" s="28"/>
      <c r="W157" s="130">
        <f t="shared" si="550"/>
        <v>0</v>
      </c>
      <c r="X157" s="28"/>
      <c r="Y157" s="28"/>
      <c r="Z157" s="23"/>
      <c r="AA157" s="28"/>
      <c r="AB157" s="28"/>
      <c r="AC157" s="28"/>
      <c r="AD157" s="28"/>
      <c r="AE157" s="130">
        <f t="shared" si="551"/>
        <v>0</v>
      </c>
      <c r="AF157" s="28"/>
      <c r="AG157" s="28"/>
      <c r="AH157" s="23"/>
      <c r="AI157" s="54">
        <v>8</v>
      </c>
      <c r="AJ157" s="54">
        <v>422</v>
      </c>
      <c r="AK157" s="54">
        <v>18</v>
      </c>
      <c r="AL157" s="54">
        <v>22</v>
      </c>
      <c r="AM157" s="130">
        <f t="shared" si="552"/>
        <v>-4</v>
      </c>
      <c r="AN157" s="28"/>
      <c r="AO157" s="407">
        <v>422</v>
      </c>
      <c r="AP157" s="23"/>
      <c r="AQ157" s="54">
        <v>8</v>
      </c>
      <c r="AR157" s="54">
        <v>401</v>
      </c>
      <c r="AS157" s="54">
        <v>8</v>
      </c>
      <c r="AT157" s="54">
        <v>15</v>
      </c>
      <c r="AU157" s="130">
        <f t="shared" si="553"/>
        <v>-7</v>
      </c>
      <c r="AV157" s="28"/>
      <c r="AW157" s="149">
        <v>201</v>
      </c>
      <c r="AX157" s="23"/>
      <c r="AY157" s="54">
        <v>8</v>
      </c>
      <c r="AZ157" s="54">
        <v>392</v>
      </c>
      <c r="BA157" s="54">
        <v>16</v>
      </c>
      <c r="BB157" s="54">
        <v>18</v>
      </c>
      <c r="BC157" s="130">
        <f t="shared" si="554"/>
        <v>-2</v>
      </c>
      <c r="BD157" s="28"/>
      <c r="BE157" s="54">
        <v>381.45</v>
      </c>
      <c r="BF157" s="23"/>
      <c r="BG157" s="343"/>
      <c r="BH157" s="350">
        <f t="shared" si="555"/>
        <v>-11</v>
      </c>
      <c r="BI157" s="351">
        <f t="shared" si="556"/>
        <v>24</v>
      </c>
      <c r="BJ157" s="352">
        <f t="shared" ref="BJ157:BK157" si="563">+D157+L157+T157+AB157+AJ157+AR157</f>
        <v>1123</v>
      </c>
      <c r="BK157" s="352">
        <f t="shared" si="563"/>
        <v>46</v>
      </c>
      <c r="BL157" s="353">
        <f t="shared" si="558"/>
        <v>24.413043478260871</v>
      </c>
      <c r="BM157" s="354">
        <f t="shared" si="559"/>
        <v>46.791666666666664</v>
      </c>
      <c r="BN157" s="355">
        <f t="shared" si="560"/>
        <v>1.9166666666666667</v>
      </c>
      <c r="BO157" s="356" t="e">
        <f t="shared" si="561"/>
        <v>#REF!</v>
      </c>
    </row>
    <row r="158" spans="1:67" ht="16">
      <c r="A158" s="41">
        <v>42502</v>
      </c>
      <c r="B158" s="23"/>
      <c r="C158" s="54">
        <v>6</v>
      </c>
      <c r="D158" s="54">
        <v>168</v>
      </c>
      <c r="E158" s="54">
        <v>6</v>
      </c>
      <c r="F158" s="54">
        <v>20</v>
      </c>
      <c r="G158" s="130">
        <f t="shared" si="548"/>
        <v>-14</v>
      </c>
      <c r="H158" s="28"/>
      <c r="I158" s="149">
        <v>115.2</v>
      </c>
      <c r="J158" s="23"/>
      <c r="K158" s="28"/>
      <c r="L158" s="28"/>
      <c r="M158" s="28"/>
      <c r="N158" s="28"/>
      <c r="O158" s="130">
        <f t="shared" si="549"/>
        <v>0</v>
      </c>
      <c r="P158" s="28"/>
      <c r="Q158" s="153"/>
      <c r="R158" s="23"/>
      <c r="S158" s="28"/>
      <c r="T158" s="28"/>
      <c r="U158" s="28"/>
      <c r="V158" s="28"/>
      <c r="W158" s="130">
        <f t="shared" si="550"/>
        <v>0</v>
      </c>
      <c r="X158" s="28"/>
      <c r="Y158" s="28"/>
      <c r="Z158" s="23"/>
      <c r="AA158" s="28"/>
      <c r="AB158" s="28"/>
      <c r="AC158" s="28"/>
      <c r="AD158" s="28"/>
      <c r="AE158" s="130">
        <f t="shared" si="551"/>
        <v>0</v>
      </c>
      <c r="AF158" s="28"/>
      <c r="AG158" s="28"/>
      <c r="AH158" s="23"/>
      <c r="AI158" s="54">
        <v>8.25</v>
      </c>
      <c r="AJ158" s="54">
        <v>267</v>
      </c>
      <c r="AK158" s="54">
        <v>10</v>
      </c>
      <c r="AL158" s="54">
        <v>22</v>
      </c>
      <c r="AM158" s="130">
        <f t="shared" si="552"/>
        <v>-12</v>
      </c>
      <c r="AN158" s="28"/>
      <c r="AO158" s="407">
        <v>130</v>
      </c>
      <c r="AP158" s="23"/>
      <c r="AQ158" s="54">
        <v>8</v>
      </c>
      <c r="AR158" s="54">
        <v>371</v>
      </c>
      <c r="AS158" s="54">
        <v>19</v>
      </c>
      <c r="AT158" s="54">
        <v>15</v>
      </c>
      <c r="AU158" s="130">
        <f t="shared" si="553"/>
        <v>4</v>
      </c>
      <c r="AV158" s="28"/>
      <c r="AW158" s="149">
        <v>342.75</v>
      </c>
      <c r="AX158" s="23"/>
      <c r="AY158" s="54">
        <v>8</v>
      </c>
      <c r="AZ158" s="54">
        <v>402</v>
      </c>
      <c r="BA158" s="54">
        <v>14</v>
      </c>
      <c r="BB158" s="54">
        <v>18</v>
      </c>
      <c r="BC158" s="130">
        <f t="shared" si="554"/>
        <v>-4</v>
      </c>
      <c r="BD158" s="28"/>
      <c r="BE158" s="54">
        <v>344</v>
      </c>
      <c r="BF158" s="23"/>
      <c r="BG158" s="343"/>
      <c r="BH158" s="350">
        <f t="shared" si="555"/>
        <v>-22</v>
      </c>
      <c r="BI158" s="351">
        <f t="shared" si="556"/>
        <v>22.25</v>
      </c>
      <c r="BJ158" s="352">
        <f t="shared" ref="BJ158:BK158" si="564">+D158+L158+T158+AB158+AJ158+AR158</f>
        <v>806</v>
      </c>
      <c r="BK158" s="352">
        <f t="shared" si="564"/>
        <v>35</v>
      </c>
      <c r="BL158" s="353">
        <f t="shared" si="558"/>
        <v>23.028571428571428</v>
      </c>
      <c r="BM158" s="354">
        <f t="shared" si="559"/>
        <v>36.224719101123597</v>
      </c>
      <c r="BN158" s="355">
        <f t="shared" si="560"/>
        <v>1.5730337078651686</v>
      </c>
      <c r="BO158" s="356" t="e">
        <f t="shared" si="561"/>
        <v>#REF!</v>
      </c>
    </row>
    <row r="159" spans="1:67" ht="16">
      <c r="A159" s="41">
        <v>42503</v>
      </c>
      <c r="B159" s="23"/>
      <c r="C159" s="54">
        <v>8</v>
      </c>
      <c r="D159" s="54">
        <v>307</v>
      </c>
      <c r="E159" s="54">
        <v>20</v>
      </c>
      <c r="F159" s="54">
        <v>20</v>
      </c>
      <c r="G159" s="130">
        <f t="shared" si="548"/>
        <v>0</v>
      </c>
      <c r="H159" s="28"/>
      <c r="I159" s="149">
        <v>575</v>
      </c>
      <c r="J159" s="23"/>
      <c r="K159" s="28"/>
      <c r="L159" s="28"/>
      <c r="M159" s="28"/>
      <c r="N159" s="28"/>
      <c r="O159" s="130">
        <f t="shared" si="549"/>
        <v>0</v>
      </c>
      <c r="P159" s="28"/>
      <c r="Q159" s="153"/>
      <c r="R159" s="23"/>
      <c r="S159" s="28"/>
      <c r="T159" s="28"/>
      <c r="U159" s="28"/>
      <c r="V159" s="28"/>
      <c r="W159" s="130">
        <f t="shared" si="550"/>
        <v>0</v>
      </c>
      <c r="X159" s="28"/>
      <c r="Y159" s="28"/>
      <c r="Z159" s="23"/>
      <c r="AA159" s="28"/>
      <c r="AB159" s="28"/>
      <c r="AC159" s="28"/>
      <c r="AD159" s="28"/>
      <c r="AE159" s="130">
        <f t="shared" si="551"/>
        <v>0</v>
      </c>
      <c r="AF159" s="28"/>
      <c r="AG159" s="28"/>
      <c r="AH159" s="23"/>
      <c r="AI159" s="54">
        <v>8</v>
      </c>
      <c r="AJ159" s="54">
        <v>352</v>
      </c>
      <c r="AK159" s="54">
        <v>16</v>
      </c>
      <c r="AL159" s="54">
        <v>22</v>
      </c>
      <c r="AM159" s="130">
        <f t="shared" si="552"/>
        <v>-6</v>
      </c>
      <c r="AN159" s="28"/>
      <c r="AO159" s="407">
        <v>453</v>
      </c>
      <c r="AP159" s="23"/>
      <c r="AQ159" s="54">
        <v>8</v>
      </c>
      <c r="AR159" s="54">
        <v>452</v>
      </c>
      <c r="AS159" s="54">
        <v>16</v>
      </c>
      <c r="AT159" s="54">
        <v>15</v>
      </c>
      <c r="AU159" s="130">
        <f t="shared" si="553"/>
        <v>1</v>
      </c>
      <c r="AV159" s="28"/>
      <c r="AW159" s="149">
        <v>372.45</v>
      </c>
      <c r="AX159" s="23"/>
      <c r="AY159" s="54">
        <v>8</v>
      </c>
      <c r="AZ159" s="54">
        <v>347</v>
      </c>
      <c r="BA159" s="54">
        <v>24</v>
      </c>
      <c r="BB159" s="54">
        <v>18</v>
      </c>
      <c r="BC159" s="130">
        <f t="shared" si="554"/>
        <v>6</v>
      </c>
      <c r="BD159" s="28"/>
      <c r="BE159" s="54">
        <v>634.5</v>
      </c>
      <c r="BF159" s="23"/>
      <c r="BG159" s="343"/>
      <c r="BH159" s="350">
        <f t="shared" si="555"/>
        <v>-5</v>
      </c>
      <c r="BI159" s="351">
        <f t="shared" si="556"/>
        <v>24</v>
      </c>
      <c r="BJ159" s="352">
        <f t="shared" ref="BJ159:BK159" si="565">+D159+L159+T159+AB159+AJ159+AR159</f>
        <v>1111</v>
      </c>
      <c r="BK159" s="352">
        <f t="shared" si="565"/>
        <v>52</v>
      </c>
      <c r="BL159" s="363">
        <f t="shared" si="558"/>
        <v>21.365384615384617</v>
      </c>
      <c r="BM159" s="364">
        <f t="shared" si="559"/>
        <v>46.291666666666664</v>
      </c>
      <c r="BN159" s="365">
        <f t="shared" si="560"/>
        <v>2.1666666666666665</v>
      </c>
      <c r="BO159" s="366" t="e">
        <f t="shared" si="561"/>
        <v>#REF!</v>
      </c>
    </row>
    <row r="160" spans="1:67" ht="16">
      <c r="A160" s="367" t="s">
        <v>42</v>
      </c>
      <c r="B160" s="368"/>
      <c r="C160" s="177">
        <f t="shared" ref="C160:H160" si="566">SUM(C153:C159)</f>
        <v>38</v>
      </c>
      <c r="D160" s="177">
        <f t="shared" si="566"/>
        <v>1470</v>
      </c>
      <c r="E160" s="177">
        <f t="shared" si="566"/>
        <v>91</v>
      </c>
      <c r="F160" s="177">
        <f t="shared" si="566"/>
        <v>100</v>
      </c>
      <c r="G160" s="177">
        <f t="shared" si="566"/>
        <v>-9</v>
      </c>
      <c r="H160" s="177">
        <f t="shared" si="566"/>
        <v>0</v>
      </c>
      <c r="I160" s="370">
        <f>SUM(I155:I159)</f>
        <v>2149.3999999999996</v>
      </c>
      <c r="J160" s="23"/>
      <c r="K160" s="177">
        <f t="shared" ref="K160:P160" si="567">SUM(K153:K159)</f>
        <v>0</v>
      </c>
      <c r="L160" s="177">
        <f t="shared" si="567"/>
        <v>0</v>
      </c>
      <c r="M160" s="177">
        <f t="shared" si="567"/>
        <v>0</v>
      </c>
      <c r="N160" s="177">
        <f t="shared" si="567"/>
        <v>0</v>
      </c>
      <c r="O160" s="177">
        <f t="shared" si="567"/>
        <v>0</v>
      </c>
      <c r="P160" s="177">
        <f t="shared" si="567"/>
        <v>0</v>
      </c>
      <c r="Q160" s="370">
        <f>SUM(Q155:Q159)</f>
        <v>0</v>
      </c>
      <c r="R160" s="23"/>
      <c r="S160" s="177">
        <f t="shared" ref="S160:X160" si="568">SUM(S153:S159)</f>
        <v>0</v>
      </c>
      <c r="T160" s="177">
        <f t="shared" si="568"/>
        <v>0</v>
      </c>
      <c r="U160" s="177">
        <f t="shared" si="568"/>
        <v>0</v>
      </c>
      <c r="V160" s="177">
        <f t="shared" si="568"/>
        <v>0</v>
      </c>
      <c r="W160" s="177">
        <f t="shared" si="568"/>
        <v>0</v>
      </c>
      <c r="X160" s="177">
        <f t="shared" si="568"/>
        <v>0</v>
      </c>
      <c r="Y160" s="177"/>
      <c r="Z160" s="23"/>
      <c r="AA160" s="177">
        <f t="shared" ref="AA160:AF160" si="569">SUM(AA153:AA159)</f>
        <v>0</v>
      </c>
      <c r="AB160" s="177">
        <f t="shared" si="569"/>
        <v>0</v>
      </c>
      <c r="AC160" s="177">
        <f t="shared" si="569"/>
        <v>0</v>
      </c>
      <c r="AD160" s="177">
        <f t="shared" si="569"/>
        <v>0</v>
      </c>
      <c r="AE160" s="177">
        <f t="shared" si="569"/>
        <v>0</v>
      </c>
      <c r="AF160" s="177">
        <f t="shared" si="569"/>
        <v>0</v>
      </c>
      <c r="AG160" s="177"/>
      <c r="AH160" s="23"/>
      <c r="AI160" s="177">
        <f t="shared" ref="AI160:AN160" si="570">SUM(AI153:AI159)</f>
        <v>40.75</v>
      </c>
      <c r="AJ160" s="177">
        <f t="shared" si="570"/>
        <v>1852</v>
      </c>
      <c r="AK160" s="177">
        <f t="shared" si="570"/>
        <v>90</v>
      </c>
      <c r="AL160" s="177">
        <f t="shared" si="570"/>
        <v>110</v>
      </c>
      <c r="AM160" s="177">
        <f t="shared" si="570"/>
        <v>-20</v>
      </c>
      <c r="AN160" s="177">
        <f t="shared" si="570"/>
        <v>0</v>
      </c>
      <c r="AO160" s="410">
        <f>SUM(AO155:AO159)</f>
        <v>2213</v>
      </c>
      <c r="AP160" s="23"/>
      <c r="AQ160" s="177">
        <f t="shared" ref="AQ160:AW160" si="571">SUM(AQ153:AQ159)</f>
        <v>40</v>
      </c>
      <c r="AR160" s="177">
        <f t="shared" si="571"/>
        <v>1919</v>
      </c>
      <c r="AS160" s="177">
        <f t="shared" si="571"/>
        <v>78</v>
      </c>
      <c r="AT160" s="177">
        <f t="shared" si="571"/>
        <v>75</v>
      </c>
      <c r="AU160" s="177">
        <f t="shared" si="571"/>
        <v>3</v>
      </c>
      <c r="AV160" s="177">
        <f t="shared" si="571"/>
        <v>0</v>
      </c>
      <c r="AW160" s="370">
        <f t="shared" si="571"/>
        <v>1733.1000000000001</v>
      </c>
      <c r="AX160" s="23"/>
      <c r="AY160" s="177">
        <f t="shared" ref="AY160:BD160" si="572">SUM(AY153:AY159)</f>
        <v>32</v>
      </c>
      <c r="AZ160" s="177">
        <f t="shared" si="572"/>
        <v>1563</v>
      </c>
      <c r="BA160" s="177">
        <f t="shared" si="572"/>
        <v>74</v>
      </c>
      <c r="BB160" s="177">
        <f t="shared" si="572"/>
        <v>90</v>
      </c>
      <c r="BC160" s="177">
        <f t="shared" si="572"/>
        <v>-16</v>
      </c>
      <c r="BD160" s="177">
        <f t="shared" si="572"/>
        <v>0</v>
      </c>
      <c r="BE160" s="177">
        <f>SUM(BE155:BE159)</f>
        <v>1733.9</v>
      </c>
      <c r="BF160" s="23"/>
      <c r="BG160" s="371"/>
      <c r="BH160" s="372">
        <f t="shared" si="555"/>
        <v>-26</v>
      </c>
      <c r="BI160" s="373">
        <f t="shared" si="556"/>
        <v>118.75</v>
      </c>
      <c r="BJ160" s="373">
        <f t="shared" ref="BJ160:BK160" si="573">+AB160+AJ160+AR160+D160+L160+T160</f>
        <v>5241</v>
      </c>
      <c r="BK160" s="373">
        <f t="shared" si="573"/>
        <v>259</v>
      </c>
      <c r="BL160" s="374">
        <f t="shared" si="558"/>
        <v>20.235521235521237</v>
      </c>
      <c r="BM160" s="375">
        <f t="shared" si="559"/>
        <v>44.134736842105262</v>
      </c>
      <c r="BN160" s="376">
        <f t="shared" si="560"/>
        <v>2.1810526315789476</v>
      </c>
      <c r="BO160" s="377" t="e">
        <f t="shared" si="561"/>
        <v>#REF!</v>
      </c>
    </row>
    <row r="161" spans="1:67" ht="16">
      <c r="A161" s="124">
        <v>42504</v>
      </c>
      <c r="B161" s="23"/>
      <c r="C161" s="125">
        <v>0</v>
      </c>
      <c r="D161" s="125">
        <v>0</v>
      </c>
      <c r="E161" s="125">
        <v>0</v>
      </c>
      <c r="F161" s="125">
        <v>0</v>
      </c>
      <c r="G161" s="136">
        <f t="shared" ref="G161:G167" si="574">+E161-F161</f>
        <v>0</v>
      </c>
      <c r="H161" s="125">
        <v>0</v>
      </c>
      <c r="I161" s="126"/>
      <c r="J161" s="23"/>
      <c r="K161" s="125">
        <v>0</v>
      </c>
      <c r="L161" s="125">
        <v>0</v>
      </c>
      <c r="M161" s="125">
        <v>0</v>
      </c>
      <c r="N161" s="125">
        <v>0</v>
      </c>
      <c r="O161" s="136">
        <f t="shared" ref="O161:O167" si="575">+M161-N161</f>
        <v>0</v>
      </c>
      <c r="P161" s="125">
        <v>0</v>
      </c>
      <c r="Q161" s="126"/>
      <c r="R161" s="23"/>
      <c r="S161" s="125">
        <v>0</v>
      </c>
      <c r="T161" s="125">
        <v>0</v>
      </c>
      <c r="U161" s="125">
        <v>0</v>
      </c>
      <c r="V161" s="125">
        <v>0</v>
      </c>
      <c r="W161" s="136">
        <f t="shared" ref="W161:W167" si="576">+U161-V161</f>
        <v>0</v>
      </c>
      <c r="X161" s="125">
        <v>0</v>
      </c>
      <c r="Y161" s="125"/>
      <c r="Z161" s="23"/>
      <c r="AA161" s="125">
        <v>0</v>
      </c>
      <c r="AB161" s="125">
        <v>0</v>
      </c>
      <c r="AC161" s="125">
        <v>0</v>
      </c>
      <c r="AD161" s="125">
        <v>0</v>
      </c>
      <c r="AE161" s="136">
        <f t="shared" ref="AE161:AE167" si="577">+AC161-AD161</f>
        <v>0</v>
      </c>
      <c r="AF161" s="125">
        <v>0</v>
      </c>
      <c r="AG161" s="125"/>
      <c r="AH161" s="23"/>
      <c r="AI161" s="125">
        <v>0</v>
      </c>
      <c r="AJ161" s="125">
        <v>0</v>
      </c>
      <c r="AK161" s="125">
        <v>0</v>
      </c>
      <c r="AL161" s="125">
        <v>0</v>
      </c>
      <c r="AM161" s="136">
        <f t="shared" ref="AM161:AM167" si="578">+AK161-AL161</f>
        <v>0</v>
      </c>
      <c r="AN161" s="125">
        <v>0</v>
      </c>
      <c r="AO161" s="125"/>
      <c r="AP161" s="23"/>
      <c r="AQ161" s="125">
        <v>0</v>
      </c>
      <c r="AR161" s="125">
        <v>0</v>
      </c>
      <c r="AS161" s="125">
        <v>0</v>
      </c>
      <c r="AT161" s="125">
        <v>0</v>
      </c>
      <c r="AU161" s="136">
        <f t="shared" ref="AU161:AU167" si="579">+AS161-AT161</f>
        <v>0</v>
      </c>
      <c r="AV161" s="125">
        <v>0</v>
      </c>
      <c r="AW161" s="126"/>
      <c r="AX161" s="23"/>
      <c r="AY161" s="125">
        <v>0</v>
      </c>
      <c r="AZ161" s="125">
        <v>0</v>
      </c>
      <c r="BA161" s="125">
        <v>0</v>
      </c>
      <c r="BB161" s="125">
        <v>0</v>
      </c>
      <c r="BC161" s="136">
        <f t="shared" ref="BC161:BC167" si="580">+BA161-BB161</f>
        <v>0</v>
      </c>
      <c r="BD161" s="125">
        <v>0</v>
      </c>
      <c r="BE161" s="125"/>
      <c r="BF161" s="23"/>
      <c r="BG161" s="348"/>
      <c r="BH161" s="127"/>
      <c r="BI161" s="127"/>
      <c r="BJ161" s="127"/>
      <c r="BK161" s="127"/>
      <c r="BL161" s="127"/>
      <c r="BM161" s="127"/>
      <c r="BN161" s="127"/>
      <c r="BO161" s="127"/>
    </row>
    <row r="162" spans="1:67" ht="16">
      <c r="A162" s="124">
        <v>42505</v>
      </c>
      <c r="B162" s="23"/>
      <c r="C162" s="125">
        <v>0</v>
      </c>
      <c r="D162" s="125">
        <v>0</v>
      </c>
      <c r="E162" s="125">
        <v>0</v>
      </c>
      <c r="F162" s="125">
        <v>0</v>
      </c>
      <c r="G162" s="136">
        <f t="shared" si="574"/>
        <v>0</v>
      </c>
      <c r="H162" s="125">
        <v>0</v>
      </c>
      <c r="I162" s="126"/>
      <c r="J162" s="23"/>
      <c r="K162" s="125">
        <v>0</v>
      </c>
      <c r="L162" s="125">
        <v>0</v>
      </c>
      <c r="M162" s="125">
        <v>0</v>
      </c>
      <c r="N162" s="125">
        <v>0</v>
      </c>
      <c r="O162" s="136">
        <f t="shared" si="575"/>
        <v>0</v>
      </c>
      <c r="P162" s="125">
        <v>0</v>
      </c>
      <c r="Q162" s="126"/>
      <c r="R162" s="23"/>
      <c r="S162" s="125">
        <v>0</v>
      </c>
      <c r="T162" s="125">
        <v>0</v>
      </c>
      <c r="U162" s="125">
        <v>0</v>
      </c>
      <c r="V162" s="125">
        <v>0</v>
      </c>
      <c r="W162" s="136">
        <f t="shared" si="576"/>
        <v>0</v>
      </c>
      <c r="X162" s="125">
        <v>0</v>
      </c>
      <c r="Y162" s="125"/>
      <c r="Z162" s="23"/>
      <c r="AA162" s="125">
        <v>0</v>
      </c>
      <c r="AB162" s="125">
        <v>0</v>
      </c>
      <c r="AC162" s="125">
        <v>0</v>
      </c>
      <c r="AD162" s="125">
        <v>0</v>
      </c>
      <c r="AE162" s="136">
        <f t="shared" si="577"/>
        <v>0</v>
      </c>
      <c r="AF162" s="125">
        <v>0</v>
      </c>
      <c r="AG162" s="125"/>
      <c r="AH162" s="23"/>
      <c r="AI162" s="125">
        <v>0</v>
      </c>
      <c r="AJ162" s="125">
        <v>0</v>
      </c>
      <c r="AK162" s="125">
        <v>0</v>
      </c>
      <c r="AL162" s="125">
        <v>0</v>
      </c>
      <c r="AM162" s="136">
        <f t="shared" si="578"/>
        <v>0</v>
      </c>
      <c r="AN162" s="125">
        <v>0</v>
      </c>
      <c r="AO162" s="125"/>
      <c r="AP162" s="23"/>
      <c r="AQ162" s="125">
        <v>0</v>
      </c>
      <c r="AR162" s="125">
        <v>0</v>
      </c>
      <c r="AS162" s="125">
        <v>0</v>
      </c>
      <c r="AT162" s="125">
        <v>0</v>
      </c>
      <c r="AU162" s="136">
        <f t="shared" si="579"/>
        <v>0</v>
      </c>
      <c r="AV162" s="125">
        <v>0</v>
      </c>
      <c r="AW162" s="126"/>
      <c r="AX162" s="23"/>
      <c r="AY162" s="125">
        <v>0</v>
      </c>
      <c r="AZ162" s="125">
        <v>0</v>
      </c>
      <c r="BA162" s="125">
        <v>0</v>
      </c>
      <c r="BB162" s="125">
        <v>0</v>
      </c>
      <c r="BC162" s="136">
        <f t="shared" si="580"/>
        <v>0</v>
      </c>
      <c r="BD162" s="125">
        <v>0</v>
      </c>
      <c r="BE162" s="125"/>
      <c r="BF162" s="23"/>
      <c r="BG162" s="348"/>
      <c r="BH162" s="127"/>
      <c r="BI162" s="127"/>
      <c r="BJ162" s="127"/>
      <c r="BK162" s="127"/>
      <c r="BL162" s="127"/>
      <c r="BM162" s="127"/>
      <c r="BN162" s="127"/>
      <c r="BO162" s="127"/>
    </row>
    <row r="163" spans="1:67" ht="16">
      <c r="A163" s="41">
        <v>42506</v>
      </c>
      <c r="B163" s="23"/>
      <c r="C163" s="54">
        <v>8</v>
      </c>
      <c r="D163" s="54">
        <v>351</v>
      </c>
      <c r="E163" s="54">
        <v>31</v>
      </c>
      <c r="F163" s="54">
        <v>20</v>
      </c>
      <c r="G163" s="130">
        <f t="shared" si="574"/>
        <v>11</v>
      </c>
      <c r="H163" s="28"/>
      <c r="I163" s="149">
        <v>894</v>
      </c>
      <c r="J163" s="23"/>
      <c r="K163" s="28"/>
      <c r="L163" s="28"/>
      <c r="M163" s="28"/>
      <c r="N163" s="28"/>
      <c r="O163" s="130">
        <f t="shared" si="575"/>
        <v>0</v>
      </c>
      <c r="P163" s="28"/>
      <c r="Q163" s="153"/>
      <c r="R163" s="23"/>
      <c r="S163" s="28"/>
      <c r="T163" s="28"/>
      <c r="U163" s="28"/>
      <c r="V163" s="28"/>
      <c r="W163" s="130">
        <f t="shared" si="576"/>
        <v>0</v>
      </c>
      <c r="X163" s="28"/>
      <c r="Y163" s="28"/>
      <c r="Z163" s="23"/>
      <c r="AA163" s="28"/>
      <c r="AB163" s="28"/>
      <c r="AC163" s="28"/>
      <c r="AD163" s="28"/>
      <c r="AE163" s="130">
        <f t="shared" si="577"/>
        <v>0</v>
      </c>
      <c r="AF163" s="28"/>
      <c r="AG163" s="28"/>
      <c r="AH163" s="23"/>
      <c r="AI163" s="54"/>
      <c r="AJ163" s="54"/>
      <c r="AK163" s="54"/>
      <c r="AL163" s="54">
        <v>0</v>
      </c>
      <c r="AM163" s="130">
        <f t="shared" si="578"/>
        <v>0</v>
      </c>
      <c r="AN163" s="28"/>
      <c r="AO163" s="28"/>
      <c r="AP163" s="23"/>
      <c r="AQ163" s="54">
        <v>8</v>
      </c>
      <c r="AR163" s="54">
        <v>294</v>
      </c>
      <c r="AS163" s="54">
        <v>17</v>
      </c>
      <c r="AT163" s="54">
        <v>15</v>
      </c>
      <c r="AU163" s="130">
        <f t="shared" si="579"/>
        <v>2</v>
      </c>
      <c r="AV163" s="28"/>
      <c r="AW163" s="149">
        <v>510</v>
      </c>
      <c r="AX163" s="23"/>
      <c r="AY163" s="54">
        <v>8</v>
      </c>
      <c r="AZ163" s="54">
        <v>420</v>
      </c>
      <c r="BA163" s="54">
        <v>19</v>
      </c>
      <c r="BB163" s="54">
        <v>18</v>
      </c>
      <c r="BC163" s="130">
        <f t="shared" si="580"/>
        <v>1</v>
      </c>
      <c r="BD163" s="28"/>
      <c r="BE163" s="54">
        <v>495</v>
      </c>
      <c r="BF163" s="23"/>
      <c r="BG163" s="343"/>
      <c r="BH163" s="350">
        <f t="shared" ref="BH163:BH168" si="581">+G163+O163+AE163+AM163+AU163</f>
        <v>13</v>
      </c>
      <c r="BI163" s="351">
        <f t="shared" ref="BI163:BI168" si="582">+AA163+AI163+AQ163+C163+K163+S163</f>
        <v>16</v>
      </c>
      <c r="BJ163" s="352">
        <f t="shared" ref="BJ163:BK163" si="583">+D163+L163+T163+AB163+AJ163+AR163</f>
        <v>645</v>
      </c>
      <c r="BK163" s="352">
        <f t="shared" si="583"/>
        <v>48</v>
      </c>
      <c r="BL163" s="353">
        <f t="shared" ref="BL163:BL168" si="584">BJ163/BK163</f>
        <v>13.4375</v>
      </c>
      <c r="BM163" s="354">
        <f t="shared" ref="BM163:BM168" si="585">BJ163/BI163</f>
        <v>40.3125</v>
      </c>
      <c r="BN163" s="355">
        <f t="shared" ref="BN163:BN168" si="586">BK163/BI163</f>
        <v>3</v>
      </c>
      <c r="BO163" s="356" t="e">
        <f t="shared" ref="BO163:BO168" si="587">#REF!/BK163</f>
        <v>#REF!</v>
      </c>
    </row>
    <row r="164" spans="1:67" ht="16">
      <c r="A164" s="41">
        <v>42507</v>
      </c>
      <c r="B164" s="23"/>
      <c r="C164" s="54">
        <v>8</v>
      </c>
      <c r="D164" s="54">
        <v>365</v>
      </c>
      <c r="E164" s="54">
        <v>25</v>
      </c>
      <c r="F164" s="54">
        <v>20</v>
      </c>
      <c r="G164" s="130">
        <f t="shared" si="574"/>
        <v>5</v>
      </c>
      <c r="H164" s="28"/>
      <c r="I164" s="149">
        <v>671.45</v>
      </c>
      <c r="J164" s="23"/>
      <c r="K164" s="28"/>
      <c r="L164" s="28"/>
      <c r="M164" s="28"/>
      <c r="N164" s="28"/>
      <c r="O164" s="130">
        <f t="shared" si="575"/>
        <v>0</v>
      </c>
      <c r="P164" s="28"/>
      <c r="Q164" s="153"/>
      <c r="R164" s="23"/>
      <c r="S164" s="28"/>
      <c r="T164" s="28"/>
      <c r="U164" s="28"/>
      <c r="V164" s="28"/>
      <c r="W164" s="130">
        <f t="shared" si="576"/>
        <v>0</v>
      </c>
      <c r="X164" s="28"/>
      <c r="Y164" s="28"/>
      <c r="Z164" s="23"/>
      <c r="AA164" s="28"/>
      <c r="AB164" s="28"/>
      <c r="AC164" s="28"/>
      <c r="AD164" s="28"/>
      <c r="AE164" s="130">
        <f t="shared" si="577"/>
        <v>0</v>
      </c>
      <c r="AF164" s="28"/>
      <c r="AG164" s="28"/>
      <c r="AH164" s="23"/>
      <c r="AI164" s="54">
        <v>8.75</v>
      </c>
      <c r="AJ164" s="54">
        <v>455</v>
      </c>
      <c r="AK164" s="54">
        <v>17</v>
      </c>
      <c r="AL164" s="54">
        <v>22</v>
      </c>
      <c r="AM164" s="130">
        <f t="shared" si="578"/>
        <v>-5</v>
      </c>
      <c r="AN164" s="28"/>
      <c r="AO164" s="407">
        <v>440</v>
      </c>
      <c r="AP164" s="23"/>
      <c r="AQ164" s="54">
        <v>8</v>
      </c>
      <c r="AR164" s="54">
        <v>474</v>
      </c>
      <c r="AS164" s="54">
        <v>17</v>
      </c>
      <c r="AT164" s="54">
        <v>15</v>
      </c>
      <c r="AU164" s="130">
        <f t="shared" si="579"/>
        <v>2</v>
      </c>
      <c r="AV164" s="28"/>
      <c r="AW164" s="149">
        <v>500</v>
      </c>
      <c r="AX164" s="23"/>
      <c r="AY164" s="54">
        <v>7.5</v>
      </c>
      <c r="AZ164" s="54">
        <v>438</v>
      </c>
      <c r="BA164" s="54">
        <v>20</v>
      </c>
      <c r="BB164" s="54">
        <v>18</v>
      </c>
      <c r="BC164" s="130">
        <f t="shared" si="580"/>
        <v>2</v>
      </c>
      <c r="BD164" s="28"/>
      <c r="BE164" s="54">
        <v>529.1</v>
      </c>
      <c r="BF164" s="23"/>
      <c r="BG164" s="343"/>
      <c r="BH164" s="350">
        <f t="shared" si="581"/>
        <v>2</v>
      </c>
      <c r="BI164" s="351">
        <f t="shared" si="582"/>
        <v>24.75</v>
      </c>
      <c r="BJ164" s="352">
        <f t="shared" ref="BJ164:BK164" si="588">+D164+L164+T164+AB164+AJ164+AR164</f>
        <v>1294</v>
      </c>
      <c r="BK164" s="352">
        <f t="shared" si="588"/>
        <v>59</v>
      </c>
      <c r="BL164" s="353">
        <f t="shared" si="584"/>
        <v>21.932203389830509</v>
      </c>
      <c r="BM164" s="354">
        <f t="shared" si="585"/>
        <v>52.282828282828284</v>
      </c>
      <c r="BN164" s="355">
        <f t="shared" si="586"/>
        <v>2.3838383838383836</v>
      </c>
      <c r="BO164" s="356" t="e">
        <f t="shared" si="587"/>
        <v>#REF!</v>
      </c>
    </row>
    <row r="165" spans="1:67" ht="16">
      <c r="A165" s="41">
        <v>42508</v>
      </c>
      <c r="B165" s="23"/>
      <c r="C165" s="54">
        <v>8</v>
      </c>
      <c r="D165" s="54">
        <v>395</v>
      </c>
      <c r="E165" s="54">
        <v>20</v>
      </c>
      <c r="F165" s="54">
        <v>20</v>
      </c>
      <c r="G165" s="130">
        <f t="shared" si="574"/>
        <v>0</v>
      </c>
      <c r="H165" s="28"/>
      <c r="I165" s="149">
        <v>570</v>
      </c>
      <c r="J165" s="23"/>
      <c r="K165" s="28"/>
      <c r="L165" s="28"/>
      <c r="M165" s="28"/>
      <c r="N165" s="28"/>
      <c r="O165" s="130">
        <f t="shared" si="575"/>
        <v>0</v>
      </c>
      <c r="P165" s="28"/>
      <c r="Q165" s="153"/>
      <c r="R165" s="23"/>
      <c r="S165" s="28"/>
      <c r="T165" s="28"/>
      <c r="U165" s="28"/>
      <c r="V165" s="28"/>
      <c r="W165" s="130">
        <f t="shared" si="576"/>
        <v>0</v>
      </c>
      <c r="X165" s="28"/>
      <c r="Y165" s="28"/>
      <c r="Z165" s="23"/>
      <c r="AA165" s="28"/>
      <c r="AB165" s="28"/>
      <c r="AC165" s="28"/>
      <c r="AD165" s="28"/>
      <c r="AE165" s="130">
        <f t="shared" si="577"/>
        <v>0</v>
      </c>
      <c r="AF165" s="28"/>
      <c r="AG165" s="28"/>
      <c r="AH165" s="23"/>
      <c r="AI165" s="54">
        <v>9.25</v>
      </c>
      <c r="AJ165" s="54">
        <v>505</v>
      </c>
      <c r="AK165" s="54">
        <v>23</v>
      </c>
      <c r="AL165" s="54">
        <v>22</v>
      </c>
      <c r="AM165" s="130">
        <f t="shared" si="578"/>
        <v>1</v>
      </c>
      <c r="AN165" s="28"/>
      <c r="AO165" s="407">
        <v>647</v>
      </c>
      <c r="AP165" s="23"/>
      <c r="AQ165" s="54">
        <v>8</v>
      </c>
      <c r="AR165" s="54">
        <v>424</v>
      </c>
      <c r="AS165" s="54">
        <v>22</v>
      </c>
      <c r="AT165" s="54">
        <v>15</v>
      </c>
      <c r="AU165" s="130">
        <f t="shared" si="579"/>
        <v>7</v>
      </c>
      <c r="AV165" s="28"/>
      <c r="AW165" s="149">
        <v>584.25</v>
      </c>
      <c r="AX165" s="23"/>
      <c r="AY165" s="54">
        <v>8.25</v>
      </c>
      <c r="AZ165" s="54">
        <v>447</v>
      </c>
      <c r="BA165" s="54">
        <v>25</v>
      </c>
      <c r="BB165" s="54">
        <v>18</v>
      </c>
      <c r="BC165" s="130">
        <f t="shared" si="580"/>
        <v>7</v>
      </c>
      <c r="BD165" s="28"/>
      <c r="BE165" s="54">
        <v>656</v>
      </c>
      <c r="BF165" s="23"/>
      <c r="BG165" s="343"/>
      <c r="BH165" s="350">
        <f t="shared" si="581"/>
        <v>8</v>
      </c>
      <c r="BI165" s="351">
        <f t="shared" si="582"/>
        <v>25.25</v>
      </c>
      <c r="BJ165" s="352">
        <f t="shared" ref="BJ165:BK165" si="589">+D165+L165+T165+AB165+AJ165+AR165</f>
        <v>1324</v>
      </c>
      <c r="BK165" s="352">
        <f t="shared" si="589"/>
        <v>65</v>
      </c>
      <c r="BL165" s="353">
        <f t="shared" si="584"/>
        <v>20.369230769230768</v>
      </c>
      <c r="BM165" s="354">
        <f t="shared" si="585"/>
        <v>52.435643564356432</v>
      </c>
      <c r="BN165" s="355">
        <f t="shared" si="586"/>
        <v>2.5742574257425743</v>
      </c>
      <c r="BO165" s="356" t="e">
        <f t="shared" si="587"/>
        <v>#REF!</v>
      </c>
    </row>
    <row r="166" spans="1:67" ht="16">
      <c r="A166" s="41">
        <v>42509</v>
      </c>
      <c r="B166" s="23"/>
      <c r="C166" s="54">
        <v>8</v>
      </c>
      <c r="D166" s="54">
        <v>388</v>
      </c>
      <c r="E166" s="54">
        <v>19</v>
      </c>
      <c r="F166" s="54">
        <v>20</v>
      </c>
      <c r="G166" s="130">
        <f t="shared" si="574"/>
        <v>-1</v>
      </c>
      <c r="H166" s="28"/>
      <c r="I166" s="149">
        <v>536.29999999999995</v>
      </c>
      <c r="J166" s="23"/>
      <c r="K166" s="28"/>
      <c r="L166" s="28"/>
      <c r="M166" s="28"/>
      <c r="N166" s="28"/>
      <c r="O166" s="130">
        <f t="shared" si="575"/>
        <v>0</v>
      </c>
      <c r="P166" s="28"/>
      <c r="Q166" s="153"/>
      <c r="R166" s="23"/>
      <c r="S166" s="28"/>
      <c r="T166" s="28"/>
      <c r="U166" s="28"/>
      <c r="V166" s="28"/>
      <c r="W166" s="130">
        <f t="shared" si="576"/>
        <v>0</v>
      </c>
      <c r="X166" s="28"/>
      <c r="Y166" s="28"/>
      <c r="Z166" s="23"/>
      <c r="AA166" s="28"/>
      <c r="AB166" s="28"/>
      <c r="AC166" s="28"/>
      <c r="AD166" s="28"/>
      <c r="AE166" s="130">
        <f t="shared" si="577"/>
        <v>0</v>
      </c>
      <c r="AF166" s="28"/>
      <c r="AG166" s="28"/>
      <c r="AH166" s="23"/>
      <c r="AI166" s="54">
        <v>8.75</v>
      </c>
      <c r="AJ166" s="54">
        <v>470</v>
      </c>
      <c r="AK166" s="54">
        <v>27</v>
      </c>
      <c r="AL166" s="54">
        <v>22</v>
      </c>
      <c r="AM166" s="130">
        <f t="shared" si="578"/>
        <v>5</v>
      </c>
      <c r="AN166" s="28"/>
      <c r="AO166" s="407">
        <v>775</v>
      </c>
      <c r="AP166" s="23"/>
      <c r="AQ166" s="54">
        <v>8</v>
      </c>
      <c r="AR166" s="54">
        <v>435</v>
      </c>
      <c r="AS166" s="54">
        <v>17</v>
      </c>
      <c r="AT166" s="54">
        <v>15</v>
      </c>
      <c r="AU166" s="130">
        <f t="shared" si="579"/>
        <v>2</v>
      </c>
      <c r="AV166" s="28"/>
      <c r="AW166" s="149">
        <v>444.85</v>
      </c>
      <c r="AX166" s="23"/>
      <c r="AY166" s="54">
        <v>8</v>
      </c>
      <c r="AZ166" s="54">
        <v>418</v>
      </c>
      <c r="BA166" s="54">
        <v>18</v>
      </c>
      <c r="BB166" s="54">
        <v>18</v>
      </c>
      <c r="BC166" s="130">
        <f t="shared" si="580"/>
        <v>0</v>
      </c>
      <c r="BD166" s="28"/>
      <c r="BE166" s="54">
        <v>460.8</v>
      </c>
      <c r="BF166" s="23"/>
      <c r="BG166" s="343"/>
      <c r="BH166" s="350">
        <f t="shared" si="581"/>
        <v>6</v>
      </c>
      <c r="BI166" s="351">
        <f t="shared" si="582"/>
        <v>24.75</v>
      </c>
      <c r="BJ166" s="352">
        <f t="shared" ref="BJ166:BK166" si="590">+D166+L166+T166+AB166+AJ166+AR166</f>
        <v>1293</v>
      </c>
      <c r="BK166" s="352">
        <f t="shared" si="590"/>
        <v>63</v>
      </c>
      <c r="BL166" s="353">
        <f t="shared" si="584"/>
        <v>20.523809523809526</v>
      </c>
      <c r="BM166" s="354">
        <f t="shared" si="585"/>
        <v>52.242424242424242</v>
      </c>
      <c r="BN166" s="355">
        <f t="shared" si="586"/>
        <v>2.5454545454545454</v>
      </c>
      <c r="BO166" s="356" t="e">
        <f t="shared" si="587"/>
        <v>#REF!</v>
      </c>
    </row>
    <row r="167" spans="1:67" ht="16">
      <c r="A167" s="41">
        <v>42510</v>
      </c>
      <c r="B167" s="23"/>
      <c r="C167" s="54">
        <v>8</v>
      </c>
      <c r="D167" s="54">
        <v>343</v>
      </c>
      <c r="E167" s="54">
        <v>21</v>
      </c>
      <c r="F167" s="54">
        <v>20</v>
      </c>
      <c r="G167" s="130">
        <f t="shared" si="574"/>
        <v>1</v>
      </c>
      <c r="H167" s="28"/>
      <c r="I167" s="149">
        <v>590</v>
      </c>
      <c r="J167" s="23"/>
      <c r="K167" s="28"/>
      <c r="L167" s="28"/>
      <c r="M167" s="28"/>
      <c r="N167" s="28"/>
      <c r="O167" s="130">
        <f t="shared" si="575"/>
        <v>0</v>
      </c>
      <c r="P167" s="28"/>
      <c r="Q167" s="153"/>
      <c r="R167" s="23"/>
      <c r="S167" s="28"/>
      <c r="T167" s="28"/>
      <c r="U167" s="28"/>
      <c r="V167" s="28"/>
      <c r="W167" s="130">
        <f t="shared" si="576"/>
        <v>0</v>
      </c>
      <c r="X167" s="28"/>
      <c r="Y167" s="28"/>
      <c r="Z167" s="23"/>
      <c r="AA167" s="28"/>
      <c r="AB167" s="28"/>
      <c r="AC167" s="28"/>
      <c r="AD167" s="28"/>
      <c r="AE167" s="130">
        <f t="shared" si="577"/>
        <v>0</v>
      </c>
      <c r="AF167" s="28"/>
      <c r="AG167" s="28"/>
      <c r="AH167" s="23"/>
      <c r="AI167" s="54">
        <v>8.25</v>
      </c>
      <c r="AJ167" s="54">
        <v>455</v>
      </c>
      <c r="AK167" s="54">
        <v>28</v>
      </c>
      <c r="AL167" s="54">
        <v>22</v>
      </c>
      <c r="AM167" s="130">
        <f t="shared" si="578"/>
        <v>6</v>
      </c>
      <c r="AN167" s="28"/>
      <c r="AO167" s="407">
        <v>777</v>
      </c>
      <c r="AP167" s="23"/>
      <c r="AQ167" s="54">
        <v>8</v>
      </c>
      <c r="AR167" s="54">
        <v>287</v>
      </c>
      <c r="AS167" s="54">
        <v>15</v>
      </c>
      <c r="AT167" s="54">
        <v>15</v>
      </c>
      <c r="AU167" s="130">
        <f t="shared" si="579"/>
        <v>0</v>
      </c>
      <c r="AV167" s="28"/>
      <c r="AW167" s="149">
        <v>416</v>
      </c>
      <c r="AX167" s="23"/>
      <c r="AY167" s="54">
        <v>8</v>
      </c>
      <c r="AZ167" s="54">
        <v>401</v>
      </c>
      <c r="BA167" s="54">
        <v>21</v>
      </c>
      <c r="BB167" s="54">
        <v>18</v>
      </c>
      <c r="BC167" s="130">
        <f t="shared" si="580"/>
        <v>3</v>
      </c>
      <c r="BD167" s="28"/>
      <c r="BE167" s="54">
        <v>625</v>
      </c>
      <c r="BF167" s="23"/>
      <c r="BG167" s="343"/>
      <c r="BH167" s="350">
        <f t="shared" si="581"/>
        <v>7</v>
      </c>
      <c r="BI167" s="351">
        <f t="shared" si="582"/>
        <v>24.25</v>
      </c>
      <c r="BJ167" s="352">
        <f t="shared" ref="BJ167:BK167" si="591">+D167+L167+T167+AB167+AJ167+AR167</f>
        <v>1085</v>
      </c>
      <c r="BK167" s="352">
        <f t="shared" si="591"/>
        <v>64</v>
      </c>
      <c r="BL167" s="363">
        <f t="shared" si="584"/>
        <v>16.953125</v>
      </c>
      <c r="BM167" s="364">
        <f t="shared" si="585"/>
        <v>44.742268041237111</v>
      </c>
      <c r="BN167" s="365">
        <f t="shared" si="586"/>
        <v>2.6391752577319587</v>
      </c>
      <c r="BO167" s="366" t="e">
        <f t="shared" si="587"/>
        <v>#REF!</v>
      </c>
    </row>
    <row r="168" spans="1:67" ht="16">
      <c r="A168" s="367" t="s">
        <v>42</v>
      </c>
      <c r="B168" s="368"/>
      <c r="C168" s="177">
        <f t="shared" ref="C168:H168" si="592">SUM(C161:C167)</f>
        <v>40</v>
      </c>
      <c r="D168" s="177">
        <f t="shared" si="592"/>
        <v>1842</v>
      </c>
      <c r="E168" s="177">
        <f t="shared" si="592"/>
        <v>116</v>
      </c>
      <c r="F168" s="177">
        <f t="shared" si="592"/>
        <v>100</v>
      </c>
      <c r="G168" s="177">
        <f t="shared" si="592"/>
        <v>16</v>
      </c>
      <c r="H168" s="177">
        <f t="shared" si="592"/>
        <v>0</v>
      </c>
      <c r="I168" s="370">
        <f>SUM(I163:I167)</f>
        <v>3261.75</v>
      </c>
      <c r="J168" s="23"/>
      <c r="K168" s="177">
        <f t="shared" ref="K168:P168" si="593">SUM(K161:K167)</f>
        <v>0</v>
      </c>
      <c r="L168" s="177">
        <f t="shared" si="593"/>
        <v>0</v>
      </c>
      <c r="M168" s="177">
        <f t="shared" si="593"/>
        <v>0</v>
      </c>
      <c r="N168" s="177">
        <f t="shared" si="593"/>
        <v>0</v>
      </c>
      <c r="O168" s="177">
        <f t="shared" si="593"/>
        <v>0</v>
      </c>
      <c r="P168" s="177">
        <f t="shared" si="593"/>
        <v>0</v>
      </c>
      <c r="Q168" s="370">
        <f>SUM(Q163:Q167)</f>
        <v>0</v>
      </c>
      <c r="R168" s="23"/>
      <c r="S168" s="177">
        <f t="shared" ref="S168:X168" si="594">SUM(S161:S167)</f>
        <v>0</v>
      </c>
      <c r="T168" s="177">
        <f t="shared" si="594"/>
        <v>0</v>
      </c>
      <c r="U168" s="177">
        <f t="shared" si="594"/>
        <v>0</v>
      </c>
      <c r="V168" s="177">
        <f t="shared" si="594"/>
        <v>0</v>
      </c>
      <c r="W168" s="177">
        <f t="shared" si="594"/>
        <v>0</v>
      </c>
      <c r="X168" s="177">
        <f t="shared" si="594"/>
        <v>0</v>
      </c>
      <c r="Y168" s="177"/>
      <c r="Z168" s="23"/>
      <c r="AA168" s="177">
        <f t="shared" ref="AA168:AF168" si="595">SUM(AA161:AA167)</f>
        <v>0</v>
      </c>
      <c r="AB168" s="177">
        <f t="shared" si="595"/>
        <v>0</v>
      </c>
      <c r="AC168" s="177">
        <f t="shared" si="595"/>
        <v>0</v>
      </c>
      <c r="AD168" s="177">
        <f t="shared" si="595"/>
        <v>0</v>
      </c>
      <c r="AE168" s="177">
        <f t="shared" si="595"/>
        <v>0</v>
      </c>
      <c r="AF168" s="177">
        <f t="shared" si="595"/>
        <v>0</v>
      </c>
      <c r="AG168" s="177"/>
      <c r="AH168" s="23"/>
      <c r="AI168" s="177">
        <f t="shared" ref="AI168:AN168" si="596">SUM(AI161:AI167)</f>
        <v>35</v>
      </c>
      <c r="AJ168" s="177">
        <f t="shared" si="596"/>
        <v>1885</v>
      </c>
      <c r="AK168" s="177">
        <f t="shared" si="596"/>
        <v>95</v>
      </c>
      <c r="AL168" s="177">
        <f t="shared" si="596"/>
        <v>88</v>
      </c>
      <c r="AM168" s="177">
        <f t="shared" si="596"/>
        <v>7</v>
      </c>
      <c r="AN168" s="177">
        <f t="shared" si="596"/>
        <v>0</v>
      </c>
      <c r="AO168" s="177">
        <f>SUM(AO163:AO167)</f>
        <v>2639</v>
      </c>
      <c r="AP168" s="23"/>
      <c r="AQ168" s="177">
        <f t="shared" ref="AQ168:AW168" si="597">SUM(AQ161:AQ167)</f>
        <v>40</v>
      </c>
      <c r="AR168" s="177">
        <f t="shared" si="597"/>
        <v>1914</v>
      </c>
      <c r="AS168" s="177">
        <f t="shared" si="597"/>
        <v>88</v>
      </c>
      <c r="AT168" s="177">
        <f t="shared" si="597"/>
        <v>75</v>
      </c>
      <c r="AU168" s="177">
        <f t="shared" si="597"/>
        <v>13</v>
      </c>
      <c r="AV168" s="177">
        <f t="shared" si="597"/>
        <v>0</v>
      </c>
      <c r="AW168" s="370">
        <f t="shared" si="597"/>
        <v>2455.1</v>
      </c>
      <c r="AX168" s="23"/>
      <c r="AY168" s="177">
        <f t="shared" ref="AY168:BD168" si="598">SUM(AY161:AY167)</f>
        <v>39.75</v>
      </c>
      <c r="AZ168" s="177">
        <f t="shared" si="598"/>
        <v>2124</v>
      </c>
      <c r="BA168" s="177">
        <f t="shared" si="598"/>
        <v>103</v>
      </c>
      <c r="BB168" s="177">
        <f t="shared" si="598"/>
        <v>90</v>
      </c>
      <c r="BC168" s="177">
        <f t="shared" si="598"/>
        <v>13</v>
      </c>
      <c r="BD168" s="177">
        <f t="shared" si="598"/>
        <v>0</v>
      </c>
      <c r="BE168" s="177">
        <f>SUM(BE163:BE167)</f>
        <v>2765.9</v>
      </c>
      <c r="BF168" s="23"/>
      <c r="BG168" s="371"/>
      <c r="BH168" s="372">
        <f t="shared" si="581"/>
        <v>36</v>
      </c>
      <c r="BI168" s="373">
        <f t="shared" si="582"/>
        <v>115</v>
      </c>
      <c r="BJ168" s="373">
        <f t="shared" ref="BJ168:BK168" si="599">+AB168+AJ168+AR168+D168+L168+T168</f>
        <v>5641</v>
      </c>
      <c r="BK168" s="373">
        <f t="shared" si="599"/>
        <v>299</v>
      </c>
      <c r="BL168" s="374">
        <f t="shared" si="584"/>
        <v>18.866220735785951</v>
      </c>
      <c r="BM168" s="375">
        <f t="shared" si="585"/>
        <v>49.052173913043475</v>
      </c>
      <c r="BN168" s="376">
        <f t="shared" si="586"/>
        <v>2.6</v>
      </c>
      <c r="BO168" s="377" t="e">
        <f t="shared" si="587"/>
        <v>#REF!</v>
      </c>
    </row>
    <row r="169" spans="1:67" ht="16">
      <c r="A169" s="124">
        <v>42511</v>
      </c>
      <c r="B169" s="23"/>
      <c r="C169" s="125">
        <v>0</v>
      </c>
      <c r="D169" s="125">
        <v>0</v>
      </c>
      <c r="E169" s="125">
        <v>0</v>
      </c>
      <c r="F169" s="125">
        <v>0</v>
      </c>
      <c r="G169" s="136">
        <f t="shared" ref="G169:G175" si="600">+E169-F169</f>
        <v>0</v>
      </c>
      <c r="H169" s="125">
        <v>0</v>
      </c>
      <c r="I169" s="126"/>
      <c r="J169" s="23"/>
      <c r="K169" s="125">
        <v>0</v>
      </c>
      <c r="L169" s="125">
        <v>0</v>
      </c>
      <c r="M169" s="125">
        <v>0</v>
      </c>
      <c r="N169" s="125">
        <v>0</v>
      </c>
      <c r="O169" s="136">
        <f t="shared" ref="O169:O175" si="601">+M169-N169</f>
        <v>0</v>
      </c>
      <c r="P169" s="125">
        <v>0</v>
      </c>
      <c r="Q169" s="126"/>
      <c r="R169" s="23"/>
      <c r="S169" s="125">
        <v>0</v>
      </c>
      <c r="T169" s="125">
        <v>0</v>
      </c>
      <c r="U169" s="125">
        <v>0</v>
      </c>
      <c r="V169" s="125">
        <v>0</v>
      </c>
      <c r="W169" s="136">
        <f t="shared" ref="W169:W175" si="602">+U169-V169</f>
        <v>0</v>
      </c>
      <c r="X169" s="125">
        <v>0</v>
      </c>
      <c r="Y169" s="125"/>
      <c r="Z169" s="23"/>
      <c r="AA169" s="125">
        <v>0</v>
      </c>
      <c r="AB169" s="125">
        <v>0</v>
      </c>
      <c r="AC169" s="125">
        <v>0</v>
      </c>
      <c r="AD169" s="125">
        <v>0</v>
      </c>
      <c r="AE169" s="136">
        <f t="shared" ref="AE169:AE175" si="603">+AC169-AD169</f>
        <v>0</v>
      </c>
      <c r="AF169" s="125">
        <v>0</v>
      </c>
      <c r="AG169" s="125"/>
      <c r="AH169" s="23"/>
      <c r="AI169" s="125">
        <v>0</v>
      </c>
      <c r="AJ169" s="125">
        <v>0</v>
      </c>
      <c r="AK169" s="125">
        <v>0</v>
      </c>
      <c r="AL169" s="125">
        <v>0</v>
      </c>
      <c r="AM169" s="136">
        <f t="shared" ref="AM169:AM175" si="604">+AK169-AL169</f>
        <v>0</v>
      </c>
      <c r="AN169" s="125">
        <v>0</v>
      </c>
      <c r="AO169" s="125"/>
      <c r="AP169" s="23"/>
      <c r="AQ169" s="125">
        <v>0</v>
      </c>
      <c r="AR169" s="125">
        <v>0</v>
      </c>
      <c r="AS169" s="125">
        <v>0</v>
      </c>
      <c r="AT169" s="125">
        <v>0</v>
      </c>
      <c r="AU169" s="136">
        <f t="shared" ref="AU169:AU175" si="605">+AS169-AT169</f>
        <v>0</v>
      </c>
      <c r="AV169" s="125">
        <v>0</v>
      </c>
      <c r="AW169" s="126"/>
      <c r="AX169" s="23"/>
      <c r="AY169" s="125">
        <v>0</v>
      </c>
      <c r="AZ169" s="125">
        <v>0</v>
      </c>
      <c r="BA169" s="125">
        <v>0</v>
      </c>
      <c r="BB169" s="125">
        <v>0</v>
      </c>
      <c r="BC169" s="136">
        <f t="shared" ref="BC169:BC175" si="606">+BA169-BB169</f>
        <v>0</v>
      </c>
      <c r="BD169" s="125">
        <v>0</v>
      </c>
      <c r="BE169" s="125"/>
      <c r="BF169" s="23"/>
      <c r="BG169" s="348"/>
      <c r="BH169" s="127"/>
      <c r="BI169" s="127"/>
      <c r="BJ169" s="127"/>
      <c r="BK169" s="127"/>
      <c r="BL169" s="127"/>
      <c r="BM169" s="127"/>
      <c r="BN169" s="127"/>
      <c r="BO169" s="127"/>
    </row>
    <row r="170" spans="1:67" ht="16">
      <c r="A170" s="124">
        <v>42512</v>
      </c>
      <c r="B170" s="23"/>
      <c r="C170" s="125">
        <v>0</v>
      </c>
      <c r="D170" s="125">
        <v>0</v>
      </c>
      <c r="E170" s="125">
        <v>0</v>
      </c>
      <c r="F170" s="125">
        <v>0</v>
      </c>
      <c r="G170" s="136">
        <f t="shared" si="600"/>
        <v>0</v>
      </c>
      <c r="H170" s="125">
        <v>0</v>
      </c>
      <c r="I170" s="126"/>
      <c r="J170" s="23"/>
      <c r="K170" s="125">
        <v>0</v>
      </c>
      <c r="L170" s="125">
        <v>0</v>
      </c>
      <c r="M170" s="125">
        <v>0</v>
      </c>
      <c r="N170" s="125">
        <v>0</v>
      </c>
      <c r="O170" s="136">
        <f t="shared" si="601"/>
        <v>0</v>
      </c>
      <c r="P170" s="125">
        <v>0</v>
      </c>
      <c r="Q170" s="126"/>
      <c r="R170" s="23"/>
      <c r="S170" s="125">
        <v>0</v>
      </c>
      <c r="T170" s="125">
        <v>0</v>
      </c>
      <c r="U170" s="125">
        <v>0</v>
      </c>
      <c r="V170" s="125">
        <v>0</v>
      </c>
      <c r="W170" s="136">
        <f t="shared" si="602"/>
        <v>0</v>
      </c>
      <c r="X170" s="125">
        <v>0</v>
      </c>
      <c r="Y170" s="125"/>
      <c r="Z170" s="23"/>
      <c r="AA170" s="125">
        <v>0</v>
      </c>
      <c r="AB170" s="125">
        <v>0</v>
      </c>
      <c r="AC170" s="125">
        <v>0</v>
      </c>
      <c r="AD170" s="125">
        <v>0</v>
      </c>
      <c r="AE170" s="136">
        <f t="shared" si="603"/>
        <v>0</v>
      </c>
      <c r="AF170" s="125">
        <v>0</v>
      </c>
      <c r="AG170" s="125"/>
      <c r="AH170" s="23"/>
      <c r="AI170" s="125">
        <v>0</v>
      </c>
      <c r="AJ170" s="125">
        <v>0</v>
      </c>
      <c r="AK170" s="125">
        <v>0</v>
      </c>
      <c r="AL170" s="125">
        <v>0</v>
      </c>
      <c r="AM170" s="136">
        <f t="shared" si="604"/>
        <v>0</v>
      </c>
      <c r="AN170" s="125">
        <v>0</v>
      </c>
      <c r="AO170" s="125"/>
      <c r="AP170" s="23"/>
      <c r="AQ170" s="125">
        <v>0</v>
      </c>
      <c r="AR170" s="125">
        <v>0</v>
      </c>
      <c r="AS170" s="125">
        <v>0</v>
      </c>
      <c r="AT170" s="125">
        <v>0</v>
      </c>
      <c r="AU170" s="136">
        <f t="shared" si="605"/>
        <v>0</v>
      </c>
      <c r="AV170" s="125">
        <v>0</v>
      </c>
      <c r="AW170" s="126"/>
      <c r="AX170" s="23"/>
      <c r="AY170" s="125">
        <v>0</v>
      </c>
      <c r="AZ170" s="125">
        <v>0</v>
      </c>
      <c r="BA170" s="125">
        <v>0</v>
      </c>
      <c r="BB170" s="125">
        <v>0</v>
      </c>
      <c r="BC170" s="136">
        <f t="shared" si="606"/>
        <v>0</v>
      </c>
      <c r="BD170" s="125">
        <v>0</v>
      </c>
      <c r="BE170" s="125"/>
      <c r="BF170" s="23"/>
      <c r="BG170" s="348"/>
      <c r="BH170" s="127"/>
      <c r="BI170" s="127"/>
      <c r="BJ170" s="127"/>
      <c r="BK170" s="127"/>
      <c r="BL170" s="127"/>
      <c r="BM170" s="127"/>
      <c r="BN170" s="127"/>
      <c r="BO170" s="127"/>
    </row>
    <row r="171" spans="1:67" ht="16">
      <c r="A171" s="41">
        <v>42513</v>
      </c>
      <c r="B171" s="23"/>
      <c r="C171" s="54">
        <v>8</v>
      </c>
      <c r="D171" s="54">
        <v>250</v>
      </c>
      <c r="E171" s="54">
        <v>24</v>
      </c>
      <c r="F171" s="54">
        <v>20</v>
      </c>
      <c r="G171" s="130">
        <f t="shared" si="600"/>
        <v>4</v>
      </c>
      <c r="H171" s="28"/>
      <c r="I171" s="149">
        <v>721.9</v>
      </c>
      <c r="J171" s="23"/>
      <c r="K171" s="28"/>
      <c r="L171" s="28"/>
      <c r="M171" s="28"/>
      <c r="N171" s="28"/>
      <c r="O171" s="130">
        <f t="shared" si="601"/>
        <v>0</v>
      </c>
      <c r="P171" s="28"/>
      <c r="Q171" s="153"/>
      <c r="R171" s="23"/>
      <c r="S171" s="28"/>
      <c r="T171" s="28"/>
      <c r="U171" s="28"/>
      <c r="V171" s="28"/>
      <c r="W171" s="130">
        <f t="shared" si="602"/>
        <v>0</v>
      </c>
      <c r="X171" s="28"/>
      <c r="Y171" s="28"/>
      <c r="Z171" s="23"/>
      <c r="AA171" s="28"/>
      <c r="AB171" s="28"/>
      <c r="AC171" s="28"/>
      <c r="AD171" s="28"/>
      <c r="AE171" s="130">
        <f t="shared" si="603"/>
        <v>0</v>
      </c>
      <c r="AF171" s="28"/>
      <c r="AG171" s="28"/>
      <c r="AH171" s="23"/>
      <c r="AI171" s="54">
        <v>8.75</v>
      </c>
      <c r="AJ171" s="54">
        <v>350</v>
      </c>
      <c r="AK171" s="54">
        <v>22</v>
      </c>
      <c r="AL171" s="54">
        <v>22</v>
      </c>
      <c r="AM171" s="130">
        <f t="shared" si="604"/>
        <v>0</v>
      </c>
      <c r="AN171" s="28"/>
      <c r="AO171" s="407">
        <v>662</v>
      </c>
      <c r="AP171" s="23"/>
      <c r="AQ171" s="54">
        <v>8</v>
      </c>
      <c r="AR171" s="54">
        <v>347</v>
      </c>
      <c r="AS171" s="54">
        <v>18</v>
      </c>
      <c r="AT171" s="54">
        <v>15</v>
      </c>
      <c r="AU171" s="130">
        <f t="shared" si="605"/>
        <v>3</v>
      </c>
      <c r="AV171" s="28"/>
      <c r="AW171" s="149">
        <v>521.5</v>
      </c>
      <c r="AX171" s="23"/>
      <c r="AY171" s="54">
        <v>8.5</v>
      </c>
      <c r="AZ171" s="54">
        <v>329</v>
      </c>
      <c r="BA171" s="54">
        <v>14</v>
      </c>
      <c r="BB171" s="54">
        <v>18</v>
      </c>
      <c r="BC171" s="130">
        <f t="shared" si="606"/>
        <v>-4</v>
      </c>
      <c r="BD171" s="28"/>
      <c r="BE171" s="54">
        <v>385.5</v>
      </c>
      <c r="BF171" s="23"/>
      <c r="BG171" s="343"/>
      <c r="BH171" s="350">
        <f t="shared" ref="BH171:BH176" si="607">+G171+O171+AE171+AM171+AU171</f>
        <v>7</v>
      </c>
      <c r="BI171" s="351">
        <f t="shared" ref="BI171:BI176" si="608">+AA171+AI171+AQ171+C171+K171+S171</f>
        <v>24.75</v>
      </c>
      <c r="BJ171" s="352">
        <f t="shared" ref="BJ171:BK171" si="609">+D171+L171+T171+AB171+AJ171+AR171</f>
        <v>947</v>
      </c>
      <c r="BK171" s="352">
        <f t="shared" si="609"/>
        <v>64</v>
      </c>
      <c r="BL171" s="353">
        <f t="shared" ref="BL171:BL176" si="610">BJ171/BK171</f>
        <v>14.796875</v>
      </c>
      <c r="BM171" s="354">
        <f t="shared" ref="BM171:BM176" si="611">BJ171/BI171</f>
        <v>38.262626262626263</v>
      </c>
      <c r="BN171" s="355">
        <f t="shared" ref="BN171:BN176" si="612">BK171/BI171</f>
        <v>2.5858585858585861</v>
      </c>
      <c r="BO171" s="356" t="e">
        <f t="shared" ref="BO171:BO176" si="613">#REF!/BK171</f>
        <v>#REF!</v>
      </c>
    </row>
    <row r="172" spans="1:67" ht="16">
      <c r="A172" s="41">
        <v>42514</v>
      </c>
      <c r="B172" s="23"/>
      <c r="C172" s="54">
        <v>8</v>
      </c>
      <c r="D172" s="54">
        <v>355</v>
      </c>
      <c r="E172" s="54">
        <v>18</v>
      </c>
      <c r="F172" s="54">
        <v>20</v>
      </c>
      <c r="G172" s="130">
        <f t="shared" si="600"/>
        <v>-2</v>
      </c>
      <c r="H172" s="28"/>
      <c r="I172" s="149">
        <v>512</v>
      </c>
      <c r="J172" s="23"/>
      <c r="K172" s="28"/>
      <c r="L172" s="28"/>
      <c r="M172" s="28"/>
      <c r="N172" s="28"/>
      <c r="O172" s="130">
        <f t="shared" si="601"/>
        <v>0</v>
      </c>
      <c r="P172" s="28"/>
      <c r="Q172" s="153"/>
      <c r="R172" s="23"/>
      <c r="S172" s="28"/>
      <c r="T172" s="28"/>
      <c r="U172" s="28"/>
      <c r="V172" s="28"/>
      <c r="W172" s="130">
        <f t="shared" si="602"/>
        <v>0</v>
      </c>
      <c r="X172" s="28"/>
      <c r="Y172" s="28"/>
      <c r="Z172" s="23"/>
      <c r="AA172" s="28"/>
      <c r="AB172" s="28"/>
      <c r="AC172" s="28"/>
      <c r="AD172" s="28"/>
      <c r="AE172" s="130">
        <f t="shared" si="603"/>
        <v>0</v>
      </c>
      <c r="AF172" s="28"/>
      <c r="AG172" s="28"/>
      <c r="AH172" s="23"/>
      <c r="AI172" s="54">
        <v>8.25</v>
      </c>
      <c r="AJ172" s="54">
        <v>400</v>
      </c>
      <c r="AK172" s="54">
        <v>16</v>
      </c>
      <c r="AL172" s="54">
        <v>22</v>
      </c>
      <c r="AM172" s="130">
        <f t="shared" si="604"/>
        <v>-6</v>
      </c>
      <c r="AN172" s="28"/>
      <c r="AO172" s="407">
        <v>484</v>
      </c>
      <c r="AP172" s="23"/>
      <c r="AQ172" s="54">
        <v>8</v>
      </c>
      <c r="AR172" s="54">
        <v>268</v>
      </c>
      <c r="AS172" s="54">
        <v>14</v>
      </c>
      <c r="AT172" s="54">
        <v>15</v>
      </c>
      <c r="AU172" s="130">
        <f t="shared" si="605"/>
        <v>-1</v>
      </c>
      <c r="AV172" s="28"/>
      <c r="AW172" s="149">
        <v>394.6</v>
      </c>
      <c r="AX172" s="23"/>
      <c r="AY172" s="54">
        <v>7.75</v>
      </c>
      <c r="AZ172" s="54">
        <v>366</v>
      </c>
      <c r="BA172" s="54">
        <v>23</v>
      </c>
      <c r="BB172" s="54">
        <v>18</v>
      </c>
      <c r="BC172" s="130">
        <f t="shared" si="606"/>
        <v>5</v>
      </c>
      <c r="BD172" s="28"/>
      <c r="BE172" s="54">
        <v>638.4</v>
      </c>
      <c r="BF172" s="23"/>
      <c r="BG172" s="343"/>
      <c r="BH172" s="350">
        <f t="shared" si="607"/>
        <v>-9</v>
      </c>
      <c r="BI172" s="351">
        <f t="shared" si="608"/>
        <v>24.25</v>
      </c>
      <c r="BJ172" s="352">
        <f t="shared" ref="BJ172:BK172" si="614">+D172+L172+T172+AB172+AJ172+AR172</f>
        <v>1023</v>
      </c>
      <c r="BK172" s="352">
        <f t="shared" si="614"/>
        <v>48</v>
      </c>
      <c r="BL172" s="353">
        <f t="shared" si="610"/>
        <v>21.3125</v>
      </c>
      <c r="BM172" s="354">
        <f t="shared" si="611"/>
        <v>42.185567010309278</v>
      </c>
      <c r="BN172" s="355">
        <f t="shared" si="612"/>
        <v>1.9793814432989691</v>
      </c>
      <c r="BO172" s="356" t="e">
        <f t="shared" si="613"/>
        <v>#REF!</v>
      </c>
    </row>
    <row r="173" spans="1:67" ht="16">
      <c r="A173" s="41">
        <v>42515</v>
      </c>
      <c r="B173" s="23"/>
      <c r="C173" s="54">
        <v>8</v>
      </c>
      <c r="D173" s="54">
        <v>350</v>
      </c>
      <c r="E173" s="54">
        <v>22</v>
      </c>
      <c r="F173" s="54">
        <v>20</v>
      </c>
      <c r="G173" s="130">
        <f t="shared" si="600"/>
        <v>2</v>
      </c>
      <c r="H173" s="28"/>
      <c r="I173" s="149">
        <v>638.6</v>
      </c>
      <c r="J173" s="23"/>
      <c r="K173" s="28"/>
      <c r="L173" s="28"/>
      <c r="M173" s="28"/>
      <c r="N173" s="28"/>
      <c r="O173" s="130">
        <f t="shared" si="601"/>
        <v>0</v>
      </c>
      <c r="P173" s="28"/>
      <c r="Q173" s="153"/>
      <c r="R173" s="23"/>
      <c r="S173" s="28"/>
      <c r="T173" s="28"/>
      <c r="U173" s="28"/>
      <c r="V173" s="28"/>
      <c r="W173" s="130">
        <f t="shared" si="602"/>
        <v>0</v>
      </c>
      <c r="X173" s="28"/>
      <c r="Y173" s="28"/>
      <c r="Z173" s="23"/>
      <c r="AA173" s="28"/>
      <c r="AB173" s="28"/>
      <c r="AC173" s="28"/>
      <c r="AD173" s="28"/>
      <c r="AE173" s="130">
        <f t="shared" si="603"/>
        <v>0</v>
      </c>
      <c r="AF173" s="28"/>
      <c r="AG173" s="28"/>
      <c r="AH173" s="23"/>
      <c r="AI173" s="54">
        <v>8.5</v>
      </c>
      <c r="AJ173" s="54">
        <v>345</v>
      </c>
      <c r="AK173" s="54">
        <v>35</v>
      </c>
      <c r="AL173" s="54">
        <v>22</v>
      </c>
      <c r="AM173" s="130">
        <f t="shared" si="604"/>
        <v>13</v>
      </c>
      <c r="AN173" s="28"/>
      <c r="AO173" s="407">
        <v>1037</v>
      </c>
      <c r="AP173" s="23"/>
      <c r="AQ173" s="54">
        <v>8</v>
      </c>
      <c r="AR173" s="54">
        <v>405</v>
      </c>
      <c r="AS173" s="54">
        <v>10</v>
      </c>
      <c r="AT173" s="54">
        <v>15</v>
      </c>
      <c r="AU173" s="130">
        <f t="shared" si="605"/>
        <v>-5</v>
      </c>
      <c r="AV173" s="28"/>
      <c r="AW173" s="149">
        <v>251.5</v>
      </c>
      <c r="AX173" s="23"/>
      <c r="AY173" s="54">
        <v>8</v>
      </c>
      <c r="AZ173" s="54">
        <v>394</v>
      </c>
      <c r="BA173" s="54">
        <v>22</v>
      </c>
      <c r="BB173" s="54">
        <v>18</v>
      </c>
      <c r="BC173" s="130">
        <f t="shared" si="606"/>
        <v>4</v>
      </c>
      <c r="BD173" s="28"/>
      <c r="BE173" s="54">
        <v>572.20000000000005</v>
      </c>
      <c r="BF173" s="23"/>
      <c r="BG173" s="343"/>
      <c r="BH173" s="350">
        <f t="shared" si="607"/>
        <v>10</v>
      </c>
      <c r="BI173" s="351">
        <f t="shared" si="608"/>
        <v>24.5</v>
      </c>
      <c r="BJ173" s="352">
        <f t="shared" ref="BJ173:BK173" si="615">+D173+L173+T173+AB173+AJ173+AR173</f>
        <v>1100</v>
      </c>
      <c r="BK173" s="352">
        <f t="shared" si="615"/>
        <v>67</v>
      </c>
      <c r="BL173" s="353">
        <f t="shared" si="610"/>
        <v>16.417910447761194</v>
      </c>
      <c r="BM173" s="354">
        <f t="shared" si="611"/>
        <v>44.897959183673471</v>
      </c>
      <c r="BN173" s="355">
        <f t="shared" si="612"/>
        <v>2.7346938775510203</v>
      </c>
      <c r="BO173" s="356" t="e">
        <f t="shared" si="613"/>
        <v>#REF!</v>
      </c>
    </row>
    <row r="174" spans="1:67" ht="16">
      <c r="A174" s="41">
        <v>42516</v>
      </c>
      <c r="B174" s="23"/>
      <c r="C174" s="54">
        <v>3</v>
      </c>
      <c r="D174" s="54">
        <v>177</v>
      </c>
      <c r="E174" s="54">
        <v>5</v>
      </c>
      <c r="F174" s="54">
        <v>20</v>
      </c>
      <c r="G174" s="130">
        <f t="shared" si="600"/>
        <v>-15</v>
      </c>
      <c r="H174" s="28"/>
      <c r="I174" s="149">
        <v>175.5</v>
      </c>
      <c r="J174" s="23"/>
      <c r="K174" s="28"/>
      <c r="L174" s="28"/>
      <c r="M174" s="28"/>
      <c r="N174" s="28"/>
      <c r="O174" s="130">
        <f t="shared" si="601"/>
        <v>0</v>
      </c>
      <c r="P174" s="28"/>
      <c r="Q174" s="153"/>
      <c r="R174" s="23"/>
      <c r="S174" s="28"/>
      <c r="T174" s="28"/>
      <c r="U174" s="28"/>
      <c r="V174" s="28"/>
      <c r="W174" s="130">
        <f t="shared" si="602"/>
        <v>0</v>
      </c>
      <c r="X174" s="28"/>
      <c r="Y174" s="28"/>
      <c r="Z174" s="23"/>
      <c r="AA174" s="28"/>
      <c r="AB174" s="28"/>
      <c r="AC174" s="28"/>
      <c r="AD174" s="28"/>
      <c r="AE174" s="130">
        <f t="shared" si="603"/>
        <v>0</v>
      </c>
      <c r="AF174" s="28"/>
      <c r="AG174" s="28"/>
      <c r="AH174" s="23"/>
      <c r="AI174" s="54">
        <v>0</v>
      </c>
      <c r="AJ174" s="54">
        <v>0</v>
      </c>
      <c r="AK174" s="54">
        <v>0</v>
      </c>
      <c r="AL174" s="54">
        <v>22</v>
      </c>
      <c r="AM174" s="130">
        <f t="shared" si="604"/>
        <v>-22</v>
      </c>
      <c r="AN174" s="28"/>
      <c r="AO174" s="54">
        <v>0</v>
      </c>
      <c r="AP174" s="23"/>
      <c r="AQ174" s="54">
        <v>8</v>
      </c>
      <c r="AR174" s="54">
        <v>285</v>
      </c>
      <c r="AS174" s="54">
        <v>18</v>
      </c>
      <c r="AT174" s="54">
        <v>15</v>
      </c>
      <c r="AU174" s="130">
        <f t="shared" si="605"/>
        <v>3</v>
      </c>
      <c r="AV174" s="28"/>
      <c r="AW174" s="149">
        <v>526.5</v>
      </c>
      <c r="AX174" s="23"/>
      <c r="AY174" s="54">
        <v>8</v>
      </c>
      <c r="AZ174" s="54">
        <v>410</v>
      </c>
      <c r="BA174" s="54">
        <v>23</v>
      </c>
      <c r="BB174" s="54">
        <v>18</v>
      </c>
      <c r="BC174" s="130">
        <f t="shared" si="606"/>
        <v>5</v>
      </c>
      <c r="BD174" s="28"/>
      <c r="BE174" s="54">
        <v>542.29999999999995</v>
      </c>
      <c r="BF174" s="23"/>
      <c r="BG174" s="343"/>
      <c r="BH174" s="350">
        <f t="shared" si="607"/>
        <v>-34</v>
      </c>
      <c r="BI174" s="351">
        <f t="shared" si="608"/>
        <v>11</v>
      </c>
      <c r="BJ174" s="352">
        <f t="shared" ref="BJ174:BK174" si="616">+D174+L174+T174+AB174+AJ174+AR174</f>
        <v>462</v>
      </c>
      <c r="BK174" s="352">
        <f t="shared" si="616"/>
        <v>23</v>
      </c>
      <c r="BL174" s="353">
        <f t="shared" si="610"/>
        <v>20.086956521739129</v>
      </c>
      <c r="BM174" s="354">
        <f t="shared" si="611"/>
        <v>42</v>
      </c>
      <c r="BN174" s="355">
        <f t="shared" si="612"/>
        <v>2.0909090909090908</v>
      </c>
      <c r="BO174" s="356" t="e">
        <f t="shared" si="613"/>
        <v>#REF!</v>
      </c>
    </row>
    <row r="175" spans="1:67" ht="16">
      <c r="A175" s="41">
        <v>42517</v>
      </c>
      <c r="B175" s="23"/>
      <c r="C175" s="54">
        <v>8</v>
      </c>
      <c r="D175" s="54">
        <v>370</v>
      </c>
      <c r="E175" s="54">
        <v>25</v>
      </c>
      <c r="F175" s="54">
        <v>20</v>
      </c>
      <c r="G175" s="130">
        <f t="shared" si="600"/>
        <v>5</v>
      </c>
      <c r="H175" s="28"/>
      <c r="I175" s="149">
        <v>762.75</v>
      </c>
      <c r="J175" s="23"/>
      <c r="K175" s="28"/>
      <c r="L175" s="28"/>
      <c r="M175" s="28"/>
      <c r="N175" s="28"/>
      <c r="O175" s="130">
        <f t="shared" si="601"/>
        <v>0</v>
      </c>
      <c r="P175" s="28"/>
      <c r="Q175" s="153"/>
      <c r="R175" s="23"/>
      <c r="S175" s="28"/>
      <c r="T175" s="28"/>
      <c r="U175" s="28"/>
      <c r="V175" s="28"/>
      <c r="W175" s="130">
        <f t="shared" si="602"/>
        <v>0</v>
      </c>
      <c r="X175" s="28"/>
      <c r="Y175" s="28"/>
      <c r="Z175" s="23"/>
      <c r="AA175" s="28"/>
      <c r="AB175" s="28"/>
      <c r="AC175" s="28"/>
      <c r="AD175" s="28"/>
      <c r="AE175" s="130">
        <f t="shared" si="603"/>
        <v>0</v>
      </c>
      <c r="AF175" s="28"/>
      <c r="AG175" s="28"/>
      <c r="AH175" s="23"/>
      <c r="AI175" s="54">
        <v>8</v>
      </c>
      <c r="AJ175" s="54">
        <v>300</v>
      </c>
      <c r="AK175" s="54">
        <v>15</v>
      </c>
      <c r="AL175" s="54">
        <v>22</v>
      </c>
      <c r="AM175" s="130">
        <f t="shared" si="604"/>
        <v>-7</v>
      </c>
      <c r="AN175" s="28"/>
      <c r="AO175" s="406">
        <v>446.75</v>
      </c>
      <c r="AP175" s="23"/>
      <c r="AQ175" s="54">
        <v>8</v>
      </c>
      <c r="AR175" s="54">
        <v>365</v>
      </c>
      <c r="AS175" s="54">
        <v>13</v>
      </c>
      <c r="AT175" s="54">
        <v>15</v>
      </c>
      <c r="AU175" s="130">
        <f t="shared" si="605"/>
        <v>-2</v>
      </c>
      <c r="AV175" s="28"/>
      <c r="AW175" s="149">
        <v>386.5</v>
      </c>
      <c r="AX175" s="23"/>
      <c r="AY175" s="54">
        <v>8</v>
      </c>
      <c r="AZ175" s="54">
        <v>390</v>
      </c>
      <c r="BA175" s="54">
        <v>21</v>
      </c>
      <c r="BB175" s="54">
        <v>18</v>
      </c>
      <c r="BC175" s="130">
        <f t="shared" si="606"/>
        <v>3</v>
      </c>
      <c r="BD175" s="28"/>
      <c r="BE175" s="54">
        <v>546.95000000000005</v>
      </c>
      <c r="BF175" s="23"/>
      <c r="BG175" s="343"/>
      <c r="BH175" s="350">
        <f t="shared" si="607"/>
        <v>-4</v>
      </c>
      <c r="BI175" s="351">
        <f t="shared" si="608"/>
        <v>24</v>
      </c>
      <c r="BJ175" s="352">
        <f t="shared" ref="BJ175:BK175" si="617">+D175+L175+T175+AB175+AJ175+AR175</f>
        <v>1035</v>
      </c>
      <c r="BK175" s="352">
        <f t="shared" si="617"/>
        <v>53</v>
      </c>
      <c r="BL175" s="363">
        <f t="shared" si="610"/>
        <v>19.528301886792452</v>
      </c>
      <c r="BM175" s="364">
        <f t="shared" si="611"/>
        <v>43.125</v>
      </c>
      <c r="BN175" s="365">
        <f t="shared" si="612"/>
        <v>2.2083333333333335</v>
      </c>
      <c r="BO175" s="366" t="e">
        <f t="shared" si="613"/>
        <v>#REF!</v>
      </c>
    </row>
    <row r="176" spans="1:67" ht="16">
      <c r="A176" s="367" t="s">
        <v>42</v>
      </c>
      <c r="B176" s="368"/>
      <c r="C176" s="177">
        <f t="shared" ref="C176:H176" si="618">SUM(C169:C175)</f>
        <v>35</v>
      </c>
      <c r="D176" s="177">
        <f t="shared" si="618"/>
        <v>1502</v>
      </c>
      <c r="E176" s="177">
        <f t="shared" si="618"/>
        <v>94</v>
      </c>
      <c r="F176" s="177">
        <f t="shared" si="618"/>
        <v>100</v>
      </c>
      <c r="G176" s="177">
        <f t="shared" si="618"/>
        <v>-6</v>
      </c>
      <c r="H176" s="177">
        <f t="shared" si="618"/>
        <v>0</v>
      </c>
      <c r="I176" s="370">
        <f>SUM(I171:I175)</f>
        <v>2810.75</v>
      </c>
      <c r="J176" s="23"/>
      <c r="K176" s="177">
        <f t="shared" ref="K176:P176" si="619">SUM(K169:K175)</f>
        <v>0</v>
      </c>
      <c r="L176" s="177">
        <f t="shared" si="619"/>
        <v>0</v>
      </c>
      <c r="M176" s="177">
        <f t="shared" si="619"/>
        <v>0</v>
      </c>
      <c r="N176" s="177">
        <f t="shared" si="619"/>
        <v>0</v>
      </c>
      <c r="O176" s="177">
        <f t="shared" si="619"/>
        <v>0</v>
      </c>
      <c r="P176" s="177">
        <f t="shared" si="619"/>
        <v>0</v>
      </c>
      <c r="Q176" s="370">
        <f>SUM(Q171:Q175)</f>
        <v>0</v>
      </c>
      <c r="R176" s="23"/>
      <c r="S176" s="177">
        <f t="shared" ref="S176:X176" si="620">SUM(S169:S175)</f>
        <v>0</v>
      </c>
      <c r="T176" s="177">
        <f t="shared" si="620"/>
        <v>0</v>
      </c>
      <c r="U176" s="177">
        <f t="shared" si="620"/>
        <v>0</v>
      </c>
      <c r="V176" s="177">
        <f t="shared" si="620"/>
        <v>0</v>
      </c>
      <c r="W176" s="177">
        <f t="shared" si="620"/>
        <v>0</v>
      </c>
      <c r="X176" s="177">
        <f t="shared" si="620"/>
        <v>0</v>
      </c>
      <c r="Y176" s="177"/>
      <c r="Z176" s="23"/>
      <c r="AA176" s="177">
        <f t="shared" ref="AA176:AF176" si="621">SUM(AA169:AA175)</f>
        <v>0</v>
      </c>
      <c r="AB176" s="177">
        <f t="shared" si="621"/>
        <v>0</v>
      </c>
      <c r="AC176" s="177">
        <f t="shared" si="621"/>
        <v>0</v>
      </c>
      <c r="AD176" s="177">
        <f t="shared" si="621"/>
        <v>0</v>
      </c>
      <c r="AE176" s="177">
        <f t="shared" si="621"/>
        <v>0</v>
      </c>
      <c r="AF176" s="177">
        <f t="shared" si="621"/>
        <v>0</v>
      </c>
      <c r="AG176" s="177"/>
      <c r="AH176" s="23"/>
      <c r="AI176" s="177">
        <f t="shared" ref="AI176:AN176" si="622">SUM(AI169:AI175)</f>
        <v>33.5</v>
      </c>
      <c r="AJ176" s="177">
        <f t="shared" si="622"/>
        <v>1395</v>
      </c>
      <c r="AK176" s="177">
        <f t="shared" si="622"/>
        <v>88</v>
      </c>
      <c r="AL176" s="177">
        <f t="shared" si="622"/>
        <v>110</v>
      </c>
      <c r="AM176" s="177">
        <f t="shared" si="622"/>
        <v>-22</v>
      </c>
      <c r="AN176" s="177">
        <f t="shared" si="622"/>
        <v>0</v>
      </c>
      <c r="AO176" s="410">
        <f>SUM(AO171:AO175)</f>
        <v>2629.75</v>
      </c>
      <c r="AP176" s="23"/>
      <c r="AQ176" s="177">
        <f t="shared" ref="AQ176:AW176" si="623">SUM(AQ169:AQ175)</f>
        <v>40</v>
      </c>
      <c r="AR176" s="177">
        <f t="shared" si="623"/>
        <v>1670</v>
      </c>
      <c r="AS176" s="177">
        <f t="shared" si="623"/>
        <v>73</v>
      </c>
      <c r="AT176" s="177">
        <f t="shared" si="623"/>
        <v>75</v>
      </c>
      <c r="AU176" s="177">
        <f t="shared" si="623"/>
        <v>-2</v>
      </c>
      <c r="AV176" s="177">
        <f t="shared" si="623"/>
        <v>0</v>
      </c>
      <c r="AW176" s="370">
        <f t="shared" si="623"/>
        <v>2080.6</v>
      </c>
      <c r="AX176" s="23"/>
      <c r="AY176" s="177">
        <f t="shared" ref="AY176:BD176" si="624">SUM(AY169:AY175)</f>
        <v>40.25</v>
      </c>
      <c r="AZ176" s="177">
        <f t="shared" si="624"/>
        <v>1889</v>
      </c>
      <c r="BA176" s="177">
        <f t="shared" si="624"/>
        <v>103</v>
      </c>
      <c r="BB176" s="177">
        <f t="shared" si="624"/>
        <v>90</v>
      </c>
      <c r="BC176" s="177">
        <f t="shared" si="624"/>
        <v>13</v>
      </c>
      <c r="BD176" s="177">
        <f t="shared" si="624"/>
        <v>0</v>
      </c>
      <c r="BE176" s="177">
        <f>SUM(BE171:BE175)</f>
        <v>2685.3499999999995</v>
      </c>
      <c r="BF176" s="23"/>
      <c r="BG176" s="371"/>
      <c r="BH176" s="372">
        <f t="shared" si="607"/>
        <v>-30</v>
      </c>
      <c r="BI176" s="373">
        <f t="shared" si="608"/>
        <v>108.5</v>
      </c>
      <c r="BJ176" s="373">
        <f t="shared" ref="BJ176:BK176" si="625">+AB176+AJ176+AR176+D176+L176+T176</f>
        <v>4567</v>
      </c>
      <c r="BK176" s="373">
        <f t="shared" si="625"/>
        <v>255</v>
      </c>
      <c r="BL176" s="374">
        <f t="shared" si="610"/>
        <v>17.909803921568628</v>
      </c>
      <c r="BM176" s="375">
        <f t="shared" si="611"/>
        <v>42.092165898617509</v>
      </c>
      <c r="BN176" s="376">
        <f t="shared" si="612"/>
        <v>2.3502304147465436</v>
      </c>
      <c r="BO176" s="377" t="e">
        <f t="shared" si="613"/>
        <v>#REF!</v>
      </c>
    </row>
    <row r="177" spans="1:67" ht="16">
      <c r="A177" s="124">
        <v>42518</v>
      </c>
      <c r="B177" s="23"/>
      <c r="C177" s="125">
        <v>0</v>
      </c>
      <c r="D177" s="125">
        <v>0</v>
      </c>
      <c r="E177" s="125">
        <v>0</v>
      </c>
      <c r="F177" s="125">
        <v>0</v>
      </c>
      <c r="G177" s="136">
        <f t="shared" ref="G177:G180" si="626">+E177-F177</f>
        <v>0</v>
      </c>
      <c r="H177" s="125">
        <v>0</v>
      </c>
      <c r="I177" s="126"/>
      <c r="J177" s="23"/>
      <c r="K177" s="125">
        <v>0</v>
      </c>
      <c r="L177" s="125">
        <v>0</v>
      </c>
      <c r="M177" s="125">
        <v>0</v>
      </c>
      <c r="N177" s="125">
        <v>0</v>
      </c>
      <c r="O177" s="136">
        <f t="shared" ref="O177:O180" si="627">+M177-N177</f>
        <v>0</v>
      </c>
      <c r="P177" s="125">
        <v>0</v>
      </c>
      <c r="Q177" s="126"/>
      <c r="R177" s="23"/>
      <c r="S177" s="125">
        <v>0</v>
      </c>
      <c r="T177" s="125">
        <v>0</v>
      </c>
      <c r="U177" s="125">
        <v>0</v>
      </c>
      <c r="V177" s="125">
        <v>0</v>
      </c>
      <c r="W177" s="136">
        <f t="shared" ref="W177:W180" si="628">+U177-V177</f>
        <v>0</v>
      </c>
      <c r="X177" s="125">
        <v>0</v>
      </c>
      <c r="Y177" s="125"/>
      <c r="Z177" s="23"/>
      <c r="AA177" s="125">
        <v>0</v>
      </c>
      <c r="AB177" s="125">
        <v>0</v>
      </c>
      <c r="AC177" s="125">
        <v>0</v>
      </c>
      <c r="AD177" s="125">
        <v>0</v>
      </c>
      <c r="AE177" s="136">
        <f t="shared" ref="AE177:AE180" si="629">+AC177-AD177</f>
        <v>0</v>
      </c>
      <c r="AF177" s="125">
        <v>0</v>
      </c>
      <c r="AG177" s="125"/>
      <c r="AH177" s="23"/>
      <c r="AI177" s="125">
        <v>0</v>
      </c>
      <c r="AJ177" s="125">
        <v>0</v>
      </c>
      <c r="AK177" s="125">
        <v>0</v>
      </c>
      <c r="AL177" s="125">
        <v>0</v>
      </c>
      <c r="AM177" s="136">
        <f t="shared" ref="AM177:AM180" si="630">+AK177-AL177</f>
        <v>0</v>
      </c>
      <c r="AN177" s="125">
        <v>0</v>
      </c>
      <c r="AO177" s="125"/>
      <c r="AP177" s="23"/>
      <c r="AQ177" s="125">
        <v>0</v>
      </c>
      <c r="AR177" s="125">
        <v>0</v>
      </c>
      <c r="AS177" s="125">
        <v>0</v>
      </c>
      <c r="AT177" s="125">
        <v>0</v>
      </c>
      <c r="AU177" s="136">
        <f t="shared" ref="AU177:AU180" si="631">+AS177-AT177</f>
        <v>0</v>
      </c>
      <c r="AV177" s="125">
        <v>0</v>
      </c>
      <c r="AW177" s="126"/>
      <c r="AX177" s="23"/>
      <c r="AY177" s="125">
        <v>0</v>
      </c>
      <c r="AZ177" s="125">
        <v>0</v>
      </c>
      <c r="BA177" s="125">
        <v>0</v>
      </c>
      <c r="BB177" s="125">
        <v>0</v>
      </c>
      <c r="BC177" s="136">
        <f t="shared" ref="BC177:BC180" si="632">+BA177-BB177</f>
        <v>0</v>
      </c>
      <c r="BD177" s="125">
        <v>0</v>
      </c>
      <c r="BE177" s="125"/>
      <c r="BF177" s="23"/>
      <c r="BG177" s="348"/>
      <c r="BH177" s="127"/>
      <c r="BI177" s="127"/>
      <c r="BJ177" s="127"/>
      <c r="BK177" s="127"/>
      <c r="BL177" s="127"/>
      <c r="BM177" s="127"/>
      <c r="BN177" s="127"/>
      <c r="BO177" s="127"/>
    </row>
    <row r="178" spans="1:67" ht="16">
      <c r="A178" s="124">
        <v>42519</v>
      </c>
      <c r="B178" s="23"/>
      <c r="C178" s="125">
        <v>0</v>
      </c>
      <c r="D178" s="125">
        <v>0</v>
      </c>
      <c r="E178" s="125">
        <v>0</v>
      </c>
      <c r="F178" s="125">
        <v>0</v>
      </c>
      <c r="G178" s="136">
        <f t="shared" si="626"/>
        <v>0</v>
      </c>
      <c r="H178" s="125">
        <v>0</v>
      </c>
      <c r="I178" s="126"/>
      <c r="J178" s="23"/>
      <c r="K178" s="125">
        <v>0</v>
      </c>
      <c r="L178" s="125">
        <v>0</v>
      </c>
      <c r="M178" s="125">
        <v>0</v>
      </c>
      <c r="N178" s="125">
        <v>0</v>
      </c>
      <c r="O178" s="136">
        <f t="shared" si="627"/>
        <v>0</v>
      </c>
      <c r="P178" s="125">
        <v>0</v>
      </c>
      <c r="Q178" s="126"/>
      <c r="R178" s="23"/>
      <c r="S178" s="125">
        <v>0</v>
      </c>
      <c r="T178" s="125">
        <v>0</v>
      </c>
      <c r="U178" s="125">
        <v>0</v>
      </c>
      <c r="V178" s="125">
        <v>0</v>
      </c>
      <c r="W178" s="136">
        <f t="shared" si="628"/>
        <v>0</v>
      </c>
      <c r="X178" s="125">
        <v>0</v>
      </c>
      <c r="Y178" s="125"/>
      <c r="Z178" s="23"/>
      <c r="AA178" s="125">
        <v>0</v>
      </c>
      <c r="AB178" s="125">
        <v>0</v>
      </c>
      <c r="AC178" s="125">
        <v>0</v>
      </c>
      <c r="AD178" s="125">
        <v>0</v>
      </c>
      <c r="AE178" s="136">
        <f t="shared" si="629"/>
        <v>0</v>
      </c>
      <c r="AF178" s="125">
        <v>0</v>
      </c>
      <c r="AG178" s="125"/>
      <c r="AH178" s="23"/>
      <c r="AI178" s="125">
        <v>0</v>
      </c>
      <c r="AJ178" s="125">
        <v>0</v>
      </c>
      <c r="AK178" s="125">
        <v>0</v>
      </c>
      <c r="AL178" s="125">
        <v>0</v>
      </c>
      <c r="AM178" s="136">
        <f t="shared" si="630"/>
        <v>0</v>
      </c>
      <c r="AN178" s="125">
        <v>0</v>
      </c>
      <c r="AO178" s="125"/>
      <c r="AP178" s="23"/>
      <c r="AQ178" s="125">
        <v>0</v>
      </c>
      <c r="AR178" s="125">
        <v>0</v>
      </c>
      <c r="AS178" s="125">
        <v>0</v>
      </c>
      <c r="AT178" s="125">
        <v>0</v>
      </c>
      <c r="AU178" s="136">
        <f t="shared" si="631"/>
        <v>0</v>
      </c>
      <c r="AV178" s="125">
        <v>0</v>
      </c>
      <c r="AW178" s="126"/>
      <c r="AX178" s="23"/>
      <c r="AY178" s="125">
        <v>0</v>
      </c>
      <c r="AZ178" s="125">
        <v>0</v>
      </c>
      <c r="BA178" s="125">
        <v>0</v>
      </c>
      <c r="BB178" s="125">
        <v>0</v>
      </c>
      <c r="BC178" s="136">
        <f t="shared" si="632"/>
        <v>0</v>
      </c>
      <c r="BD178" s="125">
        <v>0</v>
      </c>
      <c r="BE178" s="125"/>
      <c r="BF178" s="23"/>
      <c r="BG178" s="348"/>
      <c r="BH178" s="127"/>
      <c r="BI178" s="127"/>
      <c r="BJ178" s="127"/>
      <c r="BK178" s="127"/>
      <c r="BL178" s="127"/>
      <c r="BM178" s="127"/>
      <c r="BN178" s="127"/>
      <c r="BO178" s="127"/>
    </row>
    <row r="179" spans="1:67" ht="16">
      <c r="A179" s="41">
        <v>42520</v>
      </c>
      <c r="B179" s="23"/>
      <c r="C179" s="28"/>
      <c r="D179" s="28"/>
      <c r="E179" s="28"/>
      <c r="F179" s="54"/>
      <c r="G179" s="130">
        <f t="shared" si="626"/>
        <v>0</v>
      </c>
      <c r="H179" s="28"/>
      <c r="I179" s="153"/>
      <c r="J179" s="23"/>
      <c r="K179" s="28"/>
      <c r="L179" s="28"/>
      <c r="M179" s="28"/>
      <c r="N179" s="28"/>
      <c r="O179" s="130">
        <f t="shared" si="627"/>
        <v>0</v>
      </c>
      <c r="P179" s="28"/>
      <c r="Q179" s="153"/>
      <c r="R179" s="23"/>
      <c r="S179" s="28"/>
      <c r="T179" s="28"/>
      <c r="U179" s="28"/>
      <c r="V179" s="28"/>
      <c r="W179" s="130">
        <f t="shared" si="628"/>
        <v>0</v>
      </c>
      <c r="X179" s="28"/>
      <c r="Y179" s="28"/>
      <c r="Z179" s="23"/>
      <c r="AA179" s="28"/>
      <c r="AB179" s="28"/>
      <c r="AC179" s="28"/>
      <c r="AD179" s="28"/>
      <c r="AE179" s="130">
        <f t="shared" si="629"/>
        <v>0</v>
      </c>
      <c r="AF179" s="28"/>
      <c r="AG179" s="28"/>
      <c r="AH179" s="23"/>
      <c r="AI179" s="28"/>
      <c r="AJ179" s="28"/>
      <c r="AK179" s="28"/>
      <c r="AL179" s="28"/>
      <c r="AM179" s="130">
        <f t="shared" si="630"/>
        <v>0</v>
      </c>
      <c r="AN179" s="28"/>
      <c r="AO179" s="28"/>
      <c r="AP179" s="23"/>
      <c r="AQ179" s="28"/>
      <c r="AR179" s="28"/>
      <c r="AS179" s="28"/>
      <c r="AT179" s="28"/>
      <c r="AU179" s="130">
        <f t="shared" si="631"/>
        <v>0</v>
      </c>
      <c r="AV179" s="28"/>
      <c r="AW179" s="153"/>
      <c r="AX179" s="23"/>
      <c r="AY179" s="28"/>
      <c r="AZ179" s="54">
        <v>0</v>
      </c>
      <c r="BA179" s="54">
        <v>0</v>
      </c>
      <c r="BB179" s="54">
        <v>0</v>
      </c>
      <c r="BC179" s="130">
        <f t="shared" si="632"/>
        <v>0</v>
      </c>
      <c r="BD179" s="28"/>
      <c r="BE179" s="54">
        <v>0</v>
      </c>
      <c r="BF179" s="23"/>
      <c r="BG179" s="343"/>
      <c r="BH179" s="350">
        <f t="shared" ref="BH179:BH185" si="633">+G179+O179+AE179+AM179+AU179</f>
        <v>0</v>
      </c>
      <c r="BI179" s="351">
        <f t="shared" ref="BI179:BI185" si="634">+AA179+AI179+AQ179+C179+K179+S179</f>
        <v>0</v>
      </c>
      <c r="BJ179" s="352">
        <f t="shared" ref="BJ179:BK179" si="635">+D179+L179+T179+AB179+AJ179+AR179</f>
        <v>0</v>
      </c>
      <c r="BK179" s="352">
        <f t="shared" si="635"/>
        <v>0</v>
      </c>
      <c r="BL179" s="353" t="e">
        <f t="shared" ref="BL179:BL185" si="636">BJ179/BK179</f>
        <v>#DIV/0!</v>
      </c>
      <c r="BM179" s="354" t="e">
        <f t="shared" ref="BM179:BM185" si="637">BJ179/BI179</f>
        <v>#DIV/0!</v>
      </c>
      <c r="BN179" s="355" t="e">
        <f t="shared" ref="BN179:BN185" si="638">BK179/BI179</f>
        <v>#DIV/0!</v>
      </c>
      <c r="BO179" s="356" t="e">
        <f t="shared" ref="BO179:BO185" si="639">#REF!/BK179</f>
        <v>#REF!</v>
      </c>
    </row>
    <row r="180" spans="1:67" ht="16">
      <c r="A180" s="41">
        <v>42521</v>
      </c>
      <c r="B180" s="23"/>
      <c r="C180" s="54">
        <v>8</v>
      </c>
      <c r="D180" s="54">
        <v>365</v>
      </c>
      <c r="E180" s="54">
        <v>17</v>
      </c>
      <c r="F180" s="54">
        <v>20</v>
      </c>
      <c r="G180" s="130">
        <f t="shared" si="626"/>
        <v>-3</v>
      </c>
      <c r="H180" s="28"/>
      <c r="I180" s="149">
        <v>402.95</v>
      </c>
      <c r="J180" s="23"/>
      <c r="K180" s="28"/>
      <c r="L180" s="28"/>
      <c r="M180" s="28"/>
      <c r="N180" s="28"/>
      <c r="O180" s="130">
        <f t="shared" si="627"/>
        <v>0</v>
      </c>
      <c r="P180" s="28"/>
      <c r="Q180" s="153"/>
      <c r="R180" s="23"/>
      <c r="S180" s="28"/>
      <c r="T180" s="28"/>
      <c r="U180" s="28"/>
      <c r="V180" s="28"/>
      <c r="W180" s="130">
        <f t="shared" si="628"/>
        <v>0</v>
      </c>
      <c r="X180" s="28"/>
      <c r="Y180" s="28"/>
      <c r="Z180" s="23"/>
      <c r="AA180" s="28"/>
      <c r="AB180" s="28"/>
      <c r="AC180" s="28"/>
      <c r="AD180" s="28"/>
      <c r="AE180" s="130">
        <f t="shared" si="629"/>
        <v>0</v>
      </c>
      <c r="AF180" s="28"/>
      <c r="AG180" s="28"/>
      <c r="AH180" s="23"/>
      <c r="AI180" s="54">
        <v>8.5</v>
      </c>
      <c r="AJ180" s="54">
        <v>450</v>
      </c>
      <c r="AK180" s="54">
        <v>23</v>
      </c>
      <c r="AL180" s="54">
        <v>22</v>
      </c>
      <c r="AM180" s="130">
        <f t="shared" si="630"/>
        <v>1</v>
      </c>
      <c r="AN180" s="28"/>
      <c r="AO180" s="406">
        <v>617.04999999999995</v>
      </c>
      <c r="AP180" s="23"/>
      <c r="AQ180" s="28"/>
      <c r="AR180" s="28"/>
      <c r="AS180" s="28"/>
      <c r="AT180" s="28"/>
      <c r="AU180" s="130">
        <f t="shared" si="631"/>
        <v>0</v>
      </c>
      <c r="AV180" s="28"/>
      <c r="AW180" s="153"/>
      <c r="AX180" s="23"/>
      <c r="AY180" s="54">
        <v>8</v>
      </c>
      <c r="AZ180" s="54">
        <v>370</v>
      </c>
      <c r="BA180" s="54">
        <v>26</v>
      </c>
      <c r="BB180" s="54">
        <v>18</v>
      </c>
      <c r="BC180" s="130">
        <f t="shared" si="632"/>
        <v>8</v>
      </c>
      <c r="BD180" s="54">
        <v>606.1</v>
      </c>
      <c r="BE180" s="28"/>
      <c r="BF180" s="23"/>
      <c r="BG180" s="343"/>
      <c r="BH180" s="350">
        <f t="shared" si="633"/>
        <v>-2</v>
      </c>
      <c r="BI180" s="351">
        <f t="shared" si="634"/>
        <v>16.5</v>
      </c>
      <c r="BJ180" s="352">
        <f t="shared" ref="BJ180:BK180" si="640">+D180+L180+T180+AB180+AJ180+AR180</f>
        <v>815</v>
      </c>
      <c r="BK180" s="352">
        <f t="shared" si="640"/>
        <v>40</v>
      </c>
      <c r="BL180" s="353">
        <f t="shared" si="636"/>
        <v>20.375</v>
      </c>
      <c r="BM180" s="354">
        <f t="shared" si="637"/>
        <v>49.393939393939391</v>
      </c>
      <c r="BN180" s="355">
        <f t="shared" si="638"/>
        <v>2.4242424242424243</v>
      </c>
      <c r="BO180" s="356" t="e">
        <f t="shared" si="639"/>
        <v>#REF!</v>
      </c>
    </row>
    <row r="181" spans="1:67" ht="18">
      <c r="A181" s="379" t="s">
        <v>30</v>
      </c>
      <c r="B181" s="368"/>
      <c r="C181" s="380">
        <f t="shared" ref="C181:I181" si="641">+C180+C179+C178+C177+C176+C168+C160+C152</f>
        <v>161</v>
      </c>
      <c r="D181" s="380">
        <f t="shared" si="641"/>
        <v>6730</v>
      </c>
      <c r="E181" s="380">
        <f t="shared" si="641"/>
        <v>420</v>
      </c>
      <c r="F181" s="380">
        <f t="shared" si="641"/>
        <v>420</v>
      </c>
      <c r="G181" s="380">
        <f t="shared" si="641"/>
        <v>0</v>
      </c>
      <c r="H181" s="380">
        <f t="shared" si="641"/>
        <v>0</v>
      </c>
      <c r="I181" s="382">
        <f t="shared" si="641"/>
        <v>11352.149999999998</v>
      </c>
      <c r="J181" s="23"/>
      <c r="K181" s="380">
        <f t="shared" ref="K181:Q181" si="642">+K180+K179+K178+K177+K176+K168+K160+K152</f>
        <v>0</v>
      </c>
      <c r="L181" s="380">
        <f t="shared" si="642"/>
        <v>0</v>
      </c>
      <c r="M181" s="380">
        <f t="shared" si="642"/>
        <v>0</v>
      </c>
      <c r="N181" s="380">
        <f t="shared" si="642"/>
        <v>0</v>
      </c>
      <c r="O181" s="380">
        <f t="shared" si="642"/>
        <v>0</v>
      </c>
      <c r="P181" s="380">
        <f t="shared" si="642"/>
        <v>0</v>
      </c>
      <c r="Q181" s="382">
        <f t="shared" si="642"/>
        <v>0</v>
      </c>
      <c r="R181" s="23"/>
      <c r="S181" s="380">
        <f t="shared" ref="S181:X181" si="643">+S180+S179+S178+S177+S176+S168+S160+S152</f>
        <v>0</v>
      </c>
      <c r="T181" s="380">
        <f t="shared" si="643"/>
        <v>0</v>
      </c>
      <c r="U181" s="380">
        <f t="shared" si="643"/>
        <v>0</v>
      </c>
      <c r="V181" s="380">
        <f t="shared" si="643"/>
        <v>0</v>
      </c>
      <c r="W181" s="380">
        <f t="shared" si="643"/>
        <v>0</v>
      </c>
      <c r="X181" s="380">
        <f t="shared" si="643"/>
        <v>0</v>
      </c>
      <c r="Y181" s="380"/>
      <c r="Z181" s="23"/>
      <c r="AA181" s="380">
        <f t="shared" ref="AA181:AF181" si="644">+AA180+AA179+AA178+AA177+AA176+AA168+AA160+AA152</f>
        <v>0</v>
      </c>
      <c r="AB181" s="380">
        <f t="shared" si="644"/>
        <v>0</v>
      </c>
      <c r="AC181" s="380">
        <f t="shared" si="644"/>
        <v>0</v>
      </c>
      <c r="AD181" s="380">
        <f t="shared" si="644"/>
        <v>0</v>
      </c>
      <c r="AE181" s="380">
        <f t="shared" si="644"/>
        <v>0</v>
      </c>
      <c r="AF181" s="380">
        <f t="shared" si="644"/>
        <v>0</v>
      </c>
      <c r="AG181" s="380"/>
      <c r="AH181" s="23"/>
      <c r="AI181" s="380">
        <f t="shared" ref="AI181:AO181" si="645">+AI180+AI179+AI178+AI177+AI176+AI168+AI160+AI152</f>
        <v>156.25</v>
      </c>
      <c r="AJ181" s="380">
        <f t="shared" si="645"/>
        <v>7329</v>
      </c>
      <c r="AK181" s="380">
        <f t="shared" si="645"/>
        <v>412</v>
      </c>
      <c r="AL181" s="380">
        <f t="shared" si="645"/>
        <v>440</v>
      </c>
      <c r="AM181" s="380">
        <f t="shared" si="645"/>
        <v>-28</v>
      </c>
      <c r="AN181" s="380">
        <f t="shared" si="645"/>
        <v>0</v>
      </c>
      <c r="AO181" s="382">
        <f t="shared" si="645"/>
        <v>11182.8</v>
      </c>
      <c r="AP181" s="23"/>
      <c r="AQ181" s="380">
        <f t="shared" ref="AQ181:AW181" si="646">+AQ180+AQ179+AQ178+AQ177+AQ176+AQ168+AQ160+AQ152</f>
        <v>136</v>
      </c>
      <c r="AR181" s="380">
        <f t="shared" si="646"/>
        <v>6078</v>
      </c>
      <c r="AS181" s="380">
        <f t="shared" si="646"/>
        <v>273</v>
      </c>
      <c r="AT181" s="380">
        <f t="shared" si="646"/>
        <v>255</v>
      </c>
      <c r="AU181" s="380">
        <f t="shared" si="646"/>
        <v>18</v>
      </c>
      <c r="AV181" s="380">
        <f t="shared" si="646"/>
        <v>0</v>
      </c>
      <c r="AW181" s="382">
        <f t="shared" si="646"/>
        <v>7217.8</v>
      </c>
      <c r="AX181" s="23"/>
      <c r="AY181" s="380">
        <f t="shared" ref="AY181:BE181" si="647">+AY180+AY179+AY178+AY177+AY176+AY168+AY160+AY152</f>
        <v>159.5</v>
      </c>
      <c r="AZ181" s="380">
        <f t="shared" si="647"/>
        <v>8051</v>
      </c>
      <c r="BA181" s="380">
        <f t="shared" si="647"/>
        <v>408</v>
      </c>
      <c r="BB181" s="380">
        <f t="shared" si="647"/>
        <v>378</v>
      </c>
      <c r="BC181" s="380">
        <f t="shared" si="647"/>
        <v>30</v>
      </c>
      <c r="BD181" s="380">
        <f t="shared" si="647"/>
        <v>606.1</v>
      </c>
      <c r="BE181" s="382">
        <f t="shared" si="647"/>
        <v>9888.15</v>
      </c>
      <c r="BF181" s="23"/>
      <c r="BG181" s="384"/>
      <c r="BH181" s="385">
        <f t="shared" si="633"/>
        <v>-10</v>
      </c>
      <c r="BI181" s="386">
        <f t="shared" si="634"/>
        <v>453.25</v>
      </c>
      <c r="BJ181" s="387">
        <f t="shared" ref="BJ181:BK181" si="648">+D181+L181+T181+AB181+AJ181+AR181</f>
        <v>20137</v>
      </c>
      <c r="BK181" s="387">
        <f t="shared" si="648"/>
        <v>1105</v>
      </c>
      <c r="BL181" s="388">
        <f t="shared" si="636"/>
        <v>18.223529411764705</v>
      </c>
      <c r="BM181" s="389">
        <f t="shared" si="637"/>
        <v>44.428019856591284</v>
      </c>
      <c r="BN181" s="390">
        <f t="shared" si="638"/>
        <v>2.4379481522338664</v>
      </c>
      <c r="BO181" s="391" t="e">
        <f t="shared" si="639"/>
        <v>#REF!</v>
      </c>
    </row>
    <row r="182" spans="1:67" ht="16">
      <c r="A182" s="41">
        <v>42522</v>
      </c>
      <c r="B182" s="23"/>
      <c r="C182" s="54">
        <v>8</v>
      </c>
      <c r="D182" s="54">
        <v>312</v>
      </c>
      <c r="E182" s="54">
        <v>23</v>
      </c>
      <c r="F182" s="54">
        <v>20</v>
      </c>
      <c r="G182" s="130">
        <f t="shared" ref="G182:G184" si="649">+E182-F182</f>
        <v>3</v>
      </c>
      <c r="H182" s="28"/>
      <c r="I182" s="149">
        <v>686.95</v>
      </c>
      <c r="J182" s="23"/>
      <c r="K182" s="28"/>
      <c r="L182" s="28"/>
      <c r="M182" s="28"/>
      <c r="N182" s="28"/>
      <c r="O182" s="130">
        <f t="shared" ref="O182:O184" si="650">+M182-N182</f>
        <v>0</v>
      </c>
      <c r="P182" s="28"/>
      <c r="Q182" s="153"/>
      <c r="R182" s="23"/>
      <c r="S182" s="28"/>
      <c r="T182" s="28"/>
      <c r="U182" s="28"/>
      <c r="V182" s="28"/>
      <c r="W182" s="130">
        <f t="shared" ref="W182:W184" si="651">+U182-V182</f>
        <v>0</v>
      </c>
      <c r="X182" s="28"/>
      <c r="Y182" s="28"/>
      <c r="Z182" s="23"/>
      <c r="AA182" s="28"/>
      <c r="AB182" s="28"/>
      <c r="AC182" s="28"/>
      <c r="AD182" s="28"/>
      <c r="AE182" s="130">
        <f t="shared" ref="AE182:AE184" si="652">+AC182-AD182</f>
        <v>0</v>
      </c>
      <c r="AF182" s="28"/>
      <c r="AG182" s="28"/>
      <c r="AH182" s="23"/>
      <c r="AI182" s="54">
        <v>8.5</v>
      </c>
      <c r="AJ182" s="54">
        <v>420</v>
      </c>
      <c r="AK182" s="54">
        <v>25</v>
      </c>
      <c r="AL182" s="54">
        <v>22</v>
      </c>
      <c r="AM182" s="130">
        <f t="shared" ref="AM182:AM184" si="653">+AK182-AL182</f>
        <v>3</v>
      </c>
      <c r="AN182" s="28"/>
      <c r="AO182" s="407">
        <v>752</v>
      </c>
      <c r="AP182" s="23"/>
      <c r="AQ182" s="54">
        <v>8</v>
      </c>
      <c r="AR182" s="54">
        <v>302</v>
      </c>
      <c r="AS182" s="54">
        <v>21</v>
      </c>
      <c r="AT182" s="54">
        <v>18</v>
      </c>
      <c r="AU182" s="130">
        <f t="shared" ref="AU182:AU184" si="654">+AS182-AT182</f>
        <v>3</v>
      </c>
      <c r="AV182" s="28"/>
      <c r="AW182" s="149">
        <v>629.1</v>
      </c>
      <c r="AX182" s="23"/>
      <c r="AY182" s="54">
        <v>8</v>
      </c>
      <c r="AZ182" s="54">
        <v>420</v>
      </c>
      <c r="BA182" s="54">
        <v>20</v>
      </c>
      <c r="BB182" s="54">
        <v>17</v>
      </c>
      <c r="BC182" s="130">
        <f t="shared" ref="BC182:BC184" si="655">+BA182-BB182</f>
        <v>3</v>
      </c>
      <c r="BD182" s="28"/>
      <c r="BE182" s="54">
        <v>447.2</v>
      </c>
      <c r="BF182" s="23"/>
      <c r="BG182" s="343"/>
      <c r="BH182" s="350">
        <f t="shared" si="633"/>
        <v>9</v>
      </c>
      <c r="BI182" s="351">
        <f t="shared" si="634"/>
        <v>24.5</v>
      </c>
      <c r="BJ182" s="352">
        <f t="shared" ref="BJ182:BK182" si="656">+D182+L182+T182+AB182+AJ182+AR182</f>
        <v>1034</v>
      </c>
      <c r="BK182" s="352">
        <f t="shared" si="656"/>
        <v>69</v>
      </c>
      <c r="BL182" s="353">
        <f t="shared" si="636"/>
        <v>14.985507246376812</v>
      </c>
      <c r="BM182" s="354">
        <f t="shared" si="637"/>
        <v>42.204081632653065</v>
      </c>
      <c r="BN182" s="355">
        <f t="shared" si="638"/>
        <v>2.8163265306122449</v>
      </c>
      <c r="BO182" s="356" t="e">
        <f t="shared" si="639"/>
        <v>#REF!</v>
      </c>
    </row>
    <row r="183" spans="1:67" ht="16">
      <c r="A183" s="41">
        <v>42523</v>
      </c>
      <c r="B183" s="23"/>
      <c r="C183" s="54">
        <v>6</v>
      </c>
      <c r="D183" s="54">
        <v>200</v>
      </c>
      <c r="E183" s="54">
        <v>20</v>
      </c>
      <c r="F183" s="54">
        <v>20</v>
      </c>
      <c r="G183" s="130">
        <f t="shared" si="649"/>
        <v>0</v>
      </c>
      <c r="H183" s="28"/>
      <c r="I183" s="149">
        <v>557</v>
      </c>
      <c r="J183" s="23"/>
      <c r="K183" s="28"/>
      <c r="L183" s="28"/>
      <c r="M183" s="28"/>
      <c r="N183" s="28"/>
      <c r="O183" s="130">
        <f t="shared" si="650"/>
        <v>0</v>
      </c>
      <c r="P183" s="28"/>
      <c r="Q183" s="153"/>
      <c r="R183" s="23"/>
      <c r="S183" s="28"/>
      <c r="T183" s="28"/>
      <c r="U183" s="28"/>
      <c r="V183" s="28"/>
      <c r="W183" s="130">
        <f t="shared" si="651"/>
        <v>0</v>
      </c>
      <c r="X183" s="28"/>
      <c r="Y183" s="28"/>
      <c r="Z183" s="23"/>
      <c r="AA183" s="28"/>
      <c r="AB183" s="28"/>
      <c r="AC183" s="28"/>
      <c r="AD183" s="28"/>
      <c r="AE183" s="130">
        <f t="shared" si="652"/>
        <v>0</v>
      </c>
      <c r="AF183" s="28"/>
      <c r="AG183" s="28"/>
      <c r="AH183" s="23"/>
      <c r="AI183" s="54">
        <v>8.25</v>
      </c>
      <c r="AJ183" s="54">
        <v>291</v>
      </c>
      <c r="AK183" s="54">
        <v>19</v>
      </c>
      <c r="AL183" s="54">
        <v>22</v>
      </c>
      <c r="AM183" s="130">
        <f t="shared" si="653"/>
        <v>-3</v>
      </c>
      <c r="AN183" s="28"/>
      <c r="AO183" s="407">
        <v>605</v>
      </c>
      <c r="AP183" s="23"/>
      <c r="AQ183" s="54">
        <v>8</v>
      </c>
      <c r="AR183" s="54">
        <v>249</v>
      </c>
      <c r="AS183" s="54">
        <v>21</v>
      </c>
      <c r="AT183" s="54">
        <v>18</v>
      </c>
      <c r="AU183" s="130">
        <f t="shared" si="654"/>
        <v>3</v>
      </c>
      <c r="AV183" s="28"/>
      <c r="AW183" s="149">
        <v>595.5</v>
      </c>
      <c r="AX183" s="23"/>
      <c r="AY183" s="54">
        <v>8</v>
      </c>
      <c r="AZ183" s="54">
        <v>295</v>
      </c>
      <c r="BA183" s="54">
        <v>14</v>
      </c>
      <c r="BB183" s="54">
        <v>17</v>
      </c>
      <c r="BC183" s="130">
        <f t="shared" si="655"/>
        <v>-3</v>
      </c>
      <c r="BD183" s="28"/>
      <c r="BE183" s="54">
        <v>327.5</v>
      </c>
      <c r="BF183" s="23"/>
      <c r="BG183" s="343"/>
      <c r="BH183" s="350">
        <f t="shared" si="633"/>
        <v>0</v>
      </c>
      <c r="BI183" s="351">
        <f t="shared" si="634"/>
        <v>22.25</v>
      </c>
      <c r="BJ183" s="352">
        <f t="shared" ref="BJ183:BK183" si="657">+D183+L183+T183+AB183+AJ183+AR183</f>
        <v>740</v>
      </c>
      <c r="BK183" s="352">
        <f t="shared" si="657"/>
        <v>60</v>
      </c>
      <c r="BL183" s="353">
        <f t="shared" si="636"/>
        <v>12.333333333333334</v>
      </c>
      <c r="BM183" s="354">
        <f t="shared" si="637"/>
        <v>33.258426966292134</v>
      </c>
      <c r="BN183" s="355">
        <f t="shared" si="638"/>
        <v>2.696629213483146</v>
      </c>
      <c r="BO183" s="356" t="e">
        <f t="shared" si="639"/>
        <v>#REF!</v>
      </c>
    </row>
    <row r="184" spans="1:67" ht="16">
      <c r="A184" s="41">
        <v>42524</v>
      </c>
      <c r="B184" s="23"/>
      <c r="C184" s="54">
        <v>8</v>
      </c>
      <c r="D184" s="54">
        <v>305</v>
      </c>
      <c r="E184" s="54">
        <v>23</v>
      </c>
      <c r="F184" s="54">
        <v>20</v>
      </c>
      <c r="G184" s="130">
        <f t="shared" si="649"/>
        <v>3</v>
      </c>
      <c r="H184" s="28"/>
      <c r="I184" s="149">
        <v>660.4</v>
      </c>
      <c r="J184" s="23"/>
      <c r="K184" s="54">
        <v>4</v>
      </c>
      <c r="L184" s="54">
        <v>63</v>
      </c>
      <c r="M184" s="54">
        <v>3</v>
      </c>
      <c r="N184" s="54">
        <v>0</v>
      </c>
      <c r="O184" s="130">
        <f t="shared" si="650"/>
        <v>3</v>
      </c>
      <c r="P184" s="28"/>
      <c r="Q184" s="149">
        <v>85.5</v>
      </c>
      <c r="R184" s="23"/>
      <c r="S184" s="28"/>
      <c r="T184" s="28"/>
      <c r="U184" s="28"/>
      <c r="V184" s="28"/>
      <c r="W184" s="130">
        <f t="shared" si="651"/>
        <v>0</v>
      </c>
      <c r="X184" s="28"/>
      <c r="Y184" s="28"/>
      <c r="Z184" s="23"/>
      <c r="AA184" s="28"/>
      <c r="AB184" s="28"/>
      <c r="AC184" s="28"/>
      <c r="AD184" s="28"/>
      <c r="AE184" s="130">
        <f t="shared" si="652"/>
        <v>0</v>
      </c>
      <c r="AF184" s="28"/>
      <c r="AG184" s="28"/>
      <c r="AH184" s="23"/>
      <c r="AI184" s="54">
        <v>8.25</v>
      </c>
      <c r="AJ184" s="54">
        <v>365</v>
      </c>
      <c r="AK184" s="54">
        <v>21</v>
      </c>
      <c r="AL184" s="54">
        <v>22</v>
      </c>
      <c r="AM184" s="130">
        <f t="shared" si="653"/>
        <v>-1</v>
      </c>
      <c r="AN184" s="28"/>
      <c r="AO184" s="407">
        <v>632</v>
      </c>
      <c r="AP184" s="23"/>
      <c r="AQ184" s="54">
        <v>8</v>
      </c>
      <c r="AR184" s="54">
        <v>371</v>
      </c>
      <c r="AS184" s="54">
        <v>22</v>
      </c>
      <c r="AT184" s="54">
        <v>18</v>
      </c>
      <c r="AU184" s="130">
        <f t="shared" si="654"/>
        <v>4</v>
      </c>
      <c r="AV184" s="28"/>
      <c r="AW184" s="149">
        <v>647.9</v>
      </c>
      <c r="AX184" s="23"/>
      <c r="AY184" s="54">
        <v>8</v>
      </c>
      <c r="AZ184" s="54">
        <v>356</v>
      </c>
      <c r="BA184" s="54">
        <v>19</v>
      </c>
      <c r="BB184" s="54">
        <v>17</v>
      </c>
      <c r="BC184" s="130">
        <f t="shared" si="655"/>
        <v>2</v>
      </c>
      <c r="BD184" s="28"/>
      <c r="BE184" s="54">
        <v>477.5</v>
      </c>
      <c r="BF184" s="23"/>
      <c r="BG184" s="343"/>
      <c r="BH184" s="350">
        <f t="shared" si="633"/>
        <v>9</v>
      </c>
      <c r="BI184" s="351">
        <f t="shared" si="634"/>
        <v>28.25</v>
      </c>
      <c r="BJ184" s="352">
        <f t="shared" ref="BJ184:BK184" si="658">+D184+L184+T184+AB184+AJ184+AR184</f>
        <v>1104</v>
      </c>
      <c r="BK184" s="352">
        <f t="shared" si="658"/>
        <v>69</v>
      </c>
      <c r="BL184" s="353">
        <f t="shared" si="636"/>
        <v>16</v>
      </c>
      <c r="BM184" s="354">
        <f t="shared" si="637"/>
        <v>39.079646017699112</v>
      </c>
      <c r="BN184" s="355">
        <f t="shared" si="638"/>
        <v>2.4424778761061945</v>
      </c>
      <c r="BO184" s="356" t="e">
        <f t="shared" si="639"/>
        <v>#REF!</v>
      </c>
    </row>
    <row r="185" spans="1:67" ht="16">
      <c r="A185" s="367" t="s">
        <v>42</v>
      </c>
      <c r="B185" s="368"/>
      <c r="C185" s="177">
        <f t="shared" ref="C185:H185" si="659">SUM(C177:C184)</f>
        <v>191</v>
      </c>
      <c r="D185" s="177">
        <f t="shared" si="659"/>
        <v>7912</v>
      </c>
      <c r="E185" s="177">
        <f t="shared" si="659"/>
        <v>503</v>
      </c>
      <c r="F185" s="177">
        <f t="shared" si="659"/>
        <v>500</v>
      </c>
      <c r="G185" s="177">
        <f t="shared" si="659"/>
        <v>3</v>
      </c>
      <c r="H185" s="177">
        <f t="shared" si="659"/>
        <v>0</v>
      </c>
      <c r="I185" s="370"/>
      <c r="J185" s="23"/>
      <c r="K185" s="177">
        <f t="shared" ref="K185:P185" si="660">SUM(K177:K184)</f>
        <v>4</v>
      </c>
      <c r="L185" s="177">
        <f t="shared" si="660"/>
        <v>63</v>
      </c>
      <c r="M185" s="177">
        <f t="shared" si="660"/>
        <v>3</v>
      </c>
      <c r="N185" s="177">
        <f t="shared" si="660"/>
        <v>0</v>
      </c>
      <c r="O185" s="177">
        <f t="shared" si="660"/>
        <v>3</v>
      </c>
      <c r="P185" s="177">
        <f t="shared" si="660"/>
        <v>0</v>
      </c>
      <c r="Q185" s="370"/>
      <c r="R185" s="23"/>
      <c r="S185" s="177">
        <f t="shared" ref="S185:X185" si="661">SUM(S177:S184)</f>
        <v>0</v>
      </c>
      <c r="T185" s="177">
        <f t="shared" si="661"/>
        <v>0</v>
      </c>
      <c r="U185" s="177">
        <f t="shared" si="661"/>
        <v>0</v>
      </c>
      <c r="V185" s="177">
        <f t="shared" si="661"/>
        <v>0</v>
      </c>
      <c r="W185" s="177">
        <f t="shared" si="661"/>
        <v>0</v>
      </c>
      <c r="X185" s="177">
        <f t="shared" si="661"/>
        <v>0</v>
      </c>
      <c r="Y185" s="177"/>
      <c r="Z185" s="23"/>
      <c r="AA185" s="177">
        <f t="shared" ref="AA185:AF185" si="662">SUM(AA177:AA184)</f>
        <v>0</v>
      </c>
      <c r="AB185" s="177">
        <f t="shared" si="662"/>
        <v>0</v>
      </c>
      <c r="AC185" s="177">
        <f t="shared" si="662"/>
        <v>0</v>
      </c>
      <c r="AD185" s="177">
        <f t="shared" si="662"/>
        <v>0</v>
      </c>
      <c r="AE185" s="177">
        <f t="shared" si="662"/>
        <v>0</v>
      </c>
      <c r="AF185" s="177">
        <f t="shared" si="662"/>
        <v>0</v>
      </c>
      <c r="AG185" s="177"/>
      <c r="AH185" s="23"/>
      <c r="AI185" s="177">
        <f t="shared" ref="AI185:AN185" si="663">SUM(AI177:AI184)</f>
        <v>189.75</v>
      </c>
      <c r="AJ185" s="177">
        <f t="shared" si="663"/>
        <v>8855</v>
      </c>
      <c r="AK185" s="177">
        <f t="shared" si="663"/>
        <v>500</v>
      </c>
      <c r="AL185" s="177">
        <f t="shared" si="663"/>
        <v>528</v>
      </c>
      <c r="AM185" s="177">
        <f t="shared" si="663"/>
        <v>-28</v>
      </c>
      <c r="AN185" s="177">
        <f t="shared" si="663"/>
        <v>0</v>
      </c>
      <c r="AO185" s="177"/>
      <c r="AP185" s="23"/>
      <c r="AQ185" s="177">
        <f t="shared" ref="AQ185:AV185" si="664">SUM(AQ177:AQ184)</f>
        <v>160</v>
      </c>
      <c r="AR185" s="177">
        <f t="shared" si="664"/>
        <v>7000</v>
      </c>
      <c r="AS185" s="177">
        <f t="shared" si="664"/>
        <v>337</v>
      </c>
      <c r="AT185" s="177">
        <f t="shared" si="664"/>
        <v>309</v>
      </c>
      <c r="AU185" s="177">
        <f t="shared" si="664"/>
        <v>28</v>
      </c>
      <c r="AV185" s="177">
        <f t="shared" si="664"/>
        <v>0</v>
      </c>
      <c r="AW185" s="370"/>
      <c r="AX185" s="23"/>
      <c r="AY185" s="177">
        <f t="shared" ref="AY185:BD185" si="665">SUM(AY177:AY184)</f>
        <v>191.5</v>
      </c>
      <c r="AZ185" s="177">
        <f t="shared" si="665"/>
        <v>9492</v>
      </c>
      <c r="BA185" s="177">
        <f t="shared" si="665"/>
        <v>487</v>
      </c>
      <c r="BB185" s="177">
        <f t="shared" si="665"/>
        <v>447</v>
      </c>
      <c r="BC185" s="177">
        <f t="shared" si="665"/>
        <v>40</v>
      </c>
      <c r="BD185" s="177">
        <f t="shared" si="665"/>
        <v>1212.2</v>
      </c>
      <c r="BE185" s="177"/>
      <c r="BF185" s="23"/>
      <c r="BG185" s="371"/>
      <c r="BH185" s="372">
        <f t="shared" si="633"/>
        <v>6</v>
      </c>
      <c r="BI185" s="373">
        <f t="shared" si="634"/>
        <v>544.75</v>
      </c>
      <c r="BJ185" s="402">
        <f t="shared" ref="BJ185:BK185" si="666">+D185+L185+T185+AB185+AJ185+AR185</f>
        <v>23830</v>
      </c>
      <c r="BK185" s="402">
        <f t="shared" si="666"/>
        <v>1343</v>
      </c>
      <c r="BL185" s="412">
        <f t="shared" si="636"/>
        <v>17.74385703648548</v>
      </c>
      <c r="BM185" s="413">
        <f t="shared" si="637"/>
        <v>43.744837081229925</v>
      </c>
      <c r="BN185" s="414">
        <f t="shared" si="638"/>
        <v>2.4653510784763655</v>
      </c>
      <c r="BO185" s="415" t="e">
        <f t="shared" si="639"/>
        <v>#REF!</v>
      </c>
    </row>
    <row r="186" spans="1:67" ht="16">
      <c r="A186" s="124">
        <v>42525</v>
      </c>
      <c r="B186" s="23"/>
      <c r="C186" s="125">
        <v>0</v>
      </c>
      <c r="D186" s="125">
        <v>0</v>
      </c>
      <c r="E186" s="125">
        <v>0</v>
      </c>
      <c r="F186" s="125">
        <v>0</v>
      </c>
      <c r="G186" s="136">
        <f t="shared" ref="G186:G192" si="667">+E186-F186</f>
        <v>0</v>
      </c>
      <c r="H186" s="125">
        <v>0</v>
      </c>
      <c r="I186" s="126"/>
      <c r="J186" s="23"/>
      <c r="K186" s="125">
        <v>0</v>
      </c>
      <c r="L186" s="125">
        <v>0</v>
      </c>
      <c r="M186" s="125">
        <v>0</v>
      </c>
      <c r="N186" s="125">
        <v>0</v>
      </c>
      <c r="O186" s="136">
        <f t="shared" ref="O186:O192" si="668">+M186-N186</f>
        <v>0</v>
      </c>
      <c r="P186" s="125">
        <v>0</v>
      </c>
      <c r="Q186" s="126"/>
      <c r="R186" s="23"/>
      <c r="S186" s="125">
        <v>0</v>
      </c>
      <c r="T186" s="125">
        <v>0</v>
      </c>
      <c r="U186" s="125">
        <v>0</v>
      </c>
      <c r="V186" s="125">
        <v>0</v>
      </c>
      <c r="W186" s="136">
        <f t="shared" ref="W186:W192" si="669">+U186-V186</f>
        <v>0</v>
      </c>
      <c r="X186" s="125">
        <v>0</v>
      </c>
      <c r="Y186" s="125"/>
      <c r="Z186" s="23"/>
      <c r="AA186" s="125">
        <v>0</v>
      </c>
      <c r="AB186" s="125">
        <v>0</v>
      </c>
      <c r="AC186" s="125">
        <v>0</v>
      </c>
      <c r="AD186" s="125">
        <v>0</v>
      </c>
      <c r="AE186" s="136">
        <f t="shared" ref="AE186:AE192" si="670">+AC186-AD186</f>
        <v>0</v>
      </c>
      <c r="AF186" s="125">
        <v>0</v>
      </c>
      <c r="AG186" s="125"/>
      <c r="AH186" s="23"/>
      <c r="AI186" s="125">
        <v>0</v>
      </c>
      <c r="AJ186" s="125">
        <v>0</v>
      </c>
      <c r="AK186" s="125">
        <v>0</v>
      </c>
      <c r="AL186" s="125">
        <v>0</v>
      </c>
      <c r="AM186" s="136">
        <f t="shared" ref="AM186:AM192" si="671">+AK186-AL186</f>
        <v>0</v>
      </c>
      <c r="AN186" s="125">
        <v>0</v>
      </c>
      <c r="AO186" s="125"/>
      <c r="AP186" s="23"/>
      <c r="AQ186" s="125">
        <v>0</v>
      </c>
      <c r="AR186" s="125">
        <v>0</v>
      </c>
      <c r="AS186" s="125">
        <v>0</v>
      </c>
      <c r="AT186" s="125">
        <v>0</v>
      </c>
      <c r="AU186" s="136">
        <f t="shared" ref="AU186:AU192" si="672">+AS186-AT186</f>
        <v>0</v>
      </c>
      <c r="AV186" s="125">
        <v>0</v>
      </c>
      <c r="AW186" s="126"/>
      <c r="AX186" s="23"/>
      <c r="AY186" s="125">
        <v>0</v>
      </c>
      <c r="AZ186" s="125">
        <v>0</v>
      </c>
      <c r="BA186" s="125">
        <v>0</v>
      </c>
      <c r="BB186" s="125">
        <v>0</v>
      </c>
      <c r="BC186" s="136">
        <f t="shared" ref="BC186:BC192" si="673">+BA186-BB186</f>
        <v>0</v>
      </c>
      <c r="BD186" s="125">
        <v>0</v>
      </c>
      <c r="BE186" s="125"/>
      <c r="BF186" s="23"/>
      <c r="BG186" s="348"/>
      <c r="BH186" s="127"/>
      <c r="BI186" s="127"/>
      <c r="BJ186" s="127"/>
      <c r="BK186" s="127"/>
      <c r="BL186" s="127"/>
      <c r="BM186" s="127"/>
      <c r="BN186" s="127"/>
      <c r="BO186" s="127"/>
    </row>
    <row r="187" spans="1:67" ht="16">
      <c r="A187" s="124">
        <v>42526</v>
      </c>
      <c r="B187" s="23"/>
      <c r="C187" s="125">
        <v>0</v>
      </c>
      <c r="D187" s="125">
        <v>0</v>
      </c>
      <c r="E187" s="125">
        <v>0</v>
      </c>
      <c r="F187" s="125">
        <v>0</v>
      </c>
      <c r="G187" s="136">
        <f t="shared" si="667"/>
        <v>0</v>
      </c>
      <c r="H187" s="125">
        <v>0</v>
      </c>
      <c r="I187" s="126"/>
      <c r="J187" s="23"/>
      <c r="K187" s="125">
        <v>0</v>
      </c>
      <c r="L187" s="125">
        <v>0</v>
      </c>
      <c r="M187" s="125">
        <v>0</v>
      </c>
      <c r="N187" s="125">
        <v>0</v>
      </c>
      <c r="O187" s="136">
        <f t="shared" si="668"/>
        <v>0</v>
      </c>
      <c r="P187" s="125">
        <v>0</v>
      </c>
      <c r="Q187" s="126"/>
      <c r="R187" s="23"/>
      <c r="S187" s="125">
        <v>0</v>
      </c>
      <c r="T187" s="125">
        <v>0</v>
      </c>
      <c r="U187" s="125">
        <v>0</v>
      </c>
      <c r="V187" s="125">
        <v>0</v>
      </c>
      <c r="W187" s="136">
        <f t="shared" si="669"/>
        <v>0</v>
      </c>
      <c r="X187" s="125">
        <v>0</v>
      </c>
      <c r="Y187" s="125"/>
      <c r="Z187" s="23"/>
      <c r="AA187" s="125">
        <v>0</v>
      </c>
      <c r="AB187" s="125">
        <v>0</v>
      </c>
      <c r="AC187" s="125">
        <v>0</v>
      </c>
      <c r="AD187" s="125">
        <v>0</v>
      </c>
      <c r="AE187" s="136">
        <f t="shared" si="670"/>
        <v>0</v>
      </c>
      <c r="AF187" s="125">
        <v>0</v>
      </c>
      <c r="AG187" s="125"/>
      <c r="AH187" s="23"/>
      <c r="AI187" s="125">
        <v>0</v>
      </c>
      <c r="AJ187" s="125">
        <v>0</v>
      </c>
      <c r="AK187" s="125">
        <v>0</v>
      </c>
      <c r="AL187" s="125">
        <v>0</v>
      </c>
      <c r="AM187" s="136">
        <f t="shared" si="671"/>
        <v>0</v>
      </c>
      <c r="AN187" s="125">
        <v>0</v>
      </c>
      <c r="AO187" s="125"/>
      <c r="AP187" s="23"/>
      <c r="AQ187" s="125">
        <v>0</v>
      </c>
      <c r="AR187" s="125">
        <v>0</v>
      </c>
      <c r="AS187" s="125">
        <v>0</v>
      </c>
      <c r="AT187" s="125">
        <v>0</v>
      </c>
      <c r="AU187" s="136">
        <f t="shared" si="672"/>
        <v>0</v>
      </c>
      <c r="AV187" s="125">
        <v>0</v>
      </c>
      <c r="AW187" s="126"/>
      <c r="AX187" s="23"/>
      <c r="AY187" s="125">
        <v>0</v>
      </c>
      <c r="AZ187" s="125">
        <v>0</v>
      </c>
      <c r="BA187" s="125">
        <v>0</v>
      </c>
      <c r="BB187" s="125">
        <v>0</v>
      </c>
      <c r="BC187" s="136">
        <f t="shared" si="673"/>
        <v>0</v>
      </c>
      <c r="BD187" s="125">
        <v>0</v>
      </c>
      <c r="BE187" s="125"/>
      <c r="BF187" s="23"/>
      <c r="BG187" s="348"/>
      <c r="BH187" s="127"/>
      <c r="BI187" s="127"/>
      <c r="BJ187" s="127"/>
      <c r="BK187" s="127"/>
      <c r="BL187" s="127"/>
      <c r="BM187" s="127"/>
      <c r="BN187" s="127"/>
      <c r="BO187" s="127"/>
    </row>
    <row r="188" spans="1:67" ht="16">
      <c r="A188" s="41">
        <v>42527</v>
      </c>
      <c r="B188" s="23"/>
      <c r="C188" s="54">
        <v>8</v>
      </c>
      <c r="D188" s="54">
        <v>351</v>
      </c>
      <c r="E188" s="54">
        <v>20</v>
      </c>
      <c r="F188" s="54">
        <v>20</v>
      </c>
      <c r="G188" s="130">
        <f t="shared" si="667"/>
        <v>0</v>
      </c>
      <c r="H188" s="28"/>
      <c r="I188" s="149">
        <v>580.70000000000005</v>
      </c>
      <c r="J188" s="23"/>
      <c r="K188" s="54">
        <v>8</v>
      </c>
      <c r="L188" s="54">
        <v>352</v>
      </c>
      <c r="M188" s="54">
        <v>11</v>
      </c>
      <c r="N188" s="54">
        <v>18</v>
      </c>
      <c r="O188" s="130">
        <f t="shared" si="668"/>
        <v>-7</v>
      </c>
      <c r="P188" s="28"/>
      <c r="Q188" s="149">
        <v>340.5</v>
      </c>
      <c r="R188" s="23"/>
      <c r="S188" s="28"/>
      <c r="T188" s="28"/>
      <c r="U188" s="28"/>
      <c r="V188" s="28"/>
      <c r="W188" s="130">
        <f t="shared" si="669"/>
        <v>0</v>
      </c>
      <c r="X188" s="28"/>
      <c r="Y188" s="28"/>
      <c r="Z188" s="23"/>
      <c r="AA188" s="28"/>
      <c r="AB188" s="28"/>
      <c r="AC188" s="28"/>
      <c r="AD188" s="28"/>
      <c r="AE188" s="130">
        <f t="shared" si="670"/>
        <v>0</v>
      </c>
      <c r="AF188" s="28"/>
      <c r="AG188" s="28"/>
      <c r="AH188" s="23"/>
      <c r="AI188" s="54">
        <v>8.5</v>
      </c>
      <c r="AJ188" s="54">
        <v>400</v>
      </c>
      <c r="AK188" s="54">
        <v>31</v>
      </c>
      <c r="AL188" s="54">
        <v>22</v>
      </c>
      <c r="AM188" s="130">
        <f t="shared" si="671"/>
        <v>9</v>
      </c>
      <c r="AN188" s="28"/>
      <c r="AO188" s="407">
        <v>919</v>
      </c>
      <c r="AP188" s="23"/>
      <c r="AQ188" s="54">
        <v>8</v>
      </c>
      <c r="AR188" s="54">
        <v>368</v>
      </c>
      <c r="AS188" s="54">
        <v>21</v>
      </c>
      <c r="AT188" s="54">
        <v>18</v>
      </c>
      <c r="AU188" s="130">
        <f t="shared" si="672"/>
        <v>3</v>
      </c>
      <c r="AV188" s="28"/>
      <c r="AW188" s="149">
        <v>648.5</v>
      </c>
      <c r="AX188" s="23"/>
      <c r="AY188" s="54">
        <v>8</v>
      </c>
      <c r="AZ188" s="54">
        <v>268</v>
      </c>
      <c r="BA188" s="54">
        <v>15</v>
      </c>
      <c r="BB188" s="54">
        <v>17</v>
      </c>
      <c r="BC188" s="130">
        <f t="shared" si="673"/>
        <v>-2</v>
      </c>
      <c r="BD188" s="28"/>
      <c r="BE188" s="54">
        <v>420</v>
      </c>
      <c r="BF188" s="23"/>
      <c r="BG188" s="343"/>
      <c r="BH188" s="350">
        <f t="shared" ref="BH188:BH193" si="674">+G188+O188+AE188+AM188+AU188</f>
        <v>5</v>
      </c>
      <c r="BI188" s="351">
        <f t="shared" ref="BI188:BI193" si="675">+AA188+AI188+AQ188+C188+K188+S188</f>
        <v>32.5</v>
      </c>
      <c r="BJ188" s="352">
        <f t="shared" ref="BJ188:BK188" si="676">+D188+L188+T188+AB188+AJ188+AR188</f>
        <v>1471</v>
      </c>
      <c r="BK188" s="352">
        <f t="shared" si="676"/>
        <v>83</v>
      </c>
      <c r="BL188" s="353">
        <f t="shared" ref="BL188:BL193" si="677">BJ188/BK188</f>
        <v>17.722891566265059</v>
      </c>
      <c r="BM188" s="354">
        <f t="shared" ref="BM188:BM193" si="678">BJ188/BI188</f>
        <v>45.261538461538464</v>
      </c>
      <c r="BN188" s="355">
        <f t="shared" ref="BN188:BN193" si="679">BK188/BI188</f>
        <v>2.5538461538461537</v>
      </c>
      <c r="BO188" s="356" t="e">
        <f t="shared" ref="BO188:BO193" si="680">#REF!/BK188</f>
        <v>#REF!</v>
      </c>
    </row>
    <row r="189" spans="1:67" ht="16">
      <c r="A189" s="41">
        <v>42528</v>
      </c>
      <c r="B189" s="23"/>
      <c r="C189" s="54">
        <v>8</v>
      </c>
      <c r="D189" s="54">
        <v>350</v>
      </c>
      <c r="E189" s="54">
        <v>15</v>
      </c>
      <c r="F189" s="54">
        <v>20</v>
      </c>
      <c r="G189" s="130">
        <f t="shared" si="667"/>
        <v>-5</v>
      </c>
      <c r="H189" s="28"/>
      <c r="I189" s="149">
        <v>402.5</v>
      </c>
      <c r="J189" s="23"/>
      <c r="K189" s="54">
        <v>8</v>
      </c>
      <c r="L189" s="54">
        <v>342</v>
      </c>
      <c r="M189" s="54">
        <v>16</v>
      </c>
      <c r="N189" s="54">
        <v>18</v>
      </c>
      <c r="O189" s="130">
        <f t="shared" si="668"/>
        <v>-2</v>
      </c>
      <c r="P189" s="28"/>
      <c r="Q189" s="149">
        <v>462</v>
      </c>
      <c r="R189" s="23"/>
      <c r="S189" s="28"/>
      <c r="T189" s="28"/>
      <c r="U189" s="28"/>
      <c r="V189" s="28"/>
      <c r="W189" s="130">
        <f t="shared" si="669"/>
        <v>0</v>
      </c>
      <c r="X189" s="28"/>
      <c r="Y189" s="28"/>
      <c r="Z189" s="23"/>
      <c r="AA189" s="28"/>
      <c r="AB189" s="28"/>
      <c r="AC189" s="28"/>
      <c r="AD189" s="28"/>
      <c r="AE189" s="130">
        <f t="shared" si="670"/>
        <v>0</v>
      </c>
      <c r="AF189" s="28"/>
      <c r="AG189" s="28"/>
      <c r="AH189" s="23"/>
      <c r="AI189" s="54">
        <v>8.25</v>
      </c>
      <c r="AJ189" s="54">
        <v>405</v>
      </c>
      <c r="AK189" s="54">
        <v>19</v>
      </c>
      <c r="AL189" s="54">
        <v>22</v>
      </c>
      <c r="AM189" s="130">
        <f t="shared" si="671"/>
        <v>-3</v>
      </c>
      <c r="AN189" s="28"/>
      <c r="AO189" s="407">
        <v>520.45000000000005</v>
      </c>
      <c r="AP189" s="23"/>
      <c r="AQ189" s="54">
        <v>8</v>
      </c>
      <c r="AR189" s="54">
        <v>341</v>
      </c>
      <c r="AS189" s="54">
        <v>20</v>
      </c>
      <c r="AT189" s="54">
        <v>18</v>
      </c>
      <c r="AU189" s="130">
        <f t="shared" si="672"/>
        <v>2</v>
      </c>
      <c r="AV189" s="28"/>
      <c r="AW189" s="149">
        <v>574.5</v>
      </c>
      <c r="AX189" s="23"/>
      <c r="AY189" s="54">
        <v>7.5</v>
      </c>
      <c r="AZ189" s="54">
        <v>291</v>
      </c>
      <c r="BA189" s="54">
        <v>14</v>
      </c>
      <c r="BB189" s="54">
        <v>17</v>
      </c>
      <c r="BC189" s="130">
        <f t="shared" si="673"/>
        <v>-3</v>
      </c>
      <c r="BD189" s="28"/>
      <c r="BE189" s="54">
        <v>404.5</v>
      </c>
      <c r="BF189" s="23"/>
      <c r="BG189" s="343"/>
      <c r="BH189" s="350">
        <f t="shared" si="674"/>
        <v>-8</v>
      </c>
      <c r="BI189" s="351">
        <f t="shared" si="675"/>
        <v>32.25</v>
      </c>
      <c r="BJ189" s="352">
        <f t="shared" ref="BJ189:BK189" si="681">+D189+L189+T189+AB189+AJ189+AR189</f>
        <v>1438</v>
      </c>
      <c r="BK189" s="352">
        <f t="shared" si="681"/>
        <v>70</v>
      </c>
      <c r="BL189" s="353">
        <f t="shared" si="677"/>
        <v>20.542857142857144</v>
      </c>
      <c r="BM189" s="354">
        <f t="shared" si="678"/>
        <v>44.589147286821706</v>
      </c>
      <c r="BN189" s="355">
        <f t="shared" si="679"/>
        <v>2.1705426356589146</v>
      </c>
      <c r="BO189" s="356" t="e">
        <f t="shared" si="680"/>
        <v>#REF!</v>
      </c>
    </row>
    <row r="190" spans="1:67" ht="16">
      <c r="A190" s="41">
        <v>42529</v>
      </c>
      <c r="B190" s="23"/>
      <c r="C190" s="54">
        <v>8</v>
      </c>
      <c r="D190" s="54">
        <v>320</v>
      </c>
      <c r="E190" s="54">
        <v>22</v>
      </c>
      <c r="F190" s="54">
        <v>20</v>
      </c>
      <c r="G190" s="130">
        <f t="shared" si="667"/>
        <v>2</v>
      </c>
      <c r="H190" s="28"/>
      <c r="I190" s="149">
        <v>576.6</v>
      </c>
      <c r="J190" s="23"/>
      <c r="K190" s="54">
        <v>8</v>
      </c>
      <c r="L190" s="54">
        <v>420</v>
      </c>
      <c r="M190" s="54">
        <v>20</v>
      </c>
      <c r="N190" s="54">
        <v>18</v>
      </c>
      <c r="O190" s="130">
        <f t="shared" si="668"/>
        <v>2</v>
      </c>
      <c r="P190" s="28"/>
      <c r="Q190" s="149">
        <v>645</v>
      </c>
      <c r="R190" s="23"/>
      <c r="S190" s="28"/>
      <c r="T190" s="28"/>
      <c r="U190" s="28"/>
      <c r="V190" s="28"/>
      <c r="W190" s="130">
        <f t="shared" si="669"/>
        <v>0</v>
      </c>
      <c r="X190" s="28"/>
      <c r="Y190" s="28"/>
      <c r="Z190" s="23"/>
      <c r="AA190" s="28"/>
      <c r="AB190" s="28"/>
      <c r="AC190" s="28"/>
      <c r="AD190" s="28"/>
      <c r="AE190" s="130">
        <f t="shared" si="670"/>
        <v>0</v>
      </c>
      <c r="AF190" s="28"/>
      <c r="AG190" s="28"/>
      <c r="AH190" s="23"/>
      <c r="AI190" s="54">
        <v>8.25</v>
      </c>
      <c r="AJ190" s="54">
        <v>450</v>
      </c>
      <c r="AK190" s="54">
        <v>21</v>
      </c>
      <c r="AL190" s="54">
        <v>22</v>
      </c>
      <c r="AM190" s="130">
        <f t="shared" si="671"/>
        <v>-1</v>
      </c>
      <c r="AN190" s="28"/>
      <c r="AO190" s="407">
        <v>568</v>
      </c>
      <c r="AP190" s="23"/>
      <c r="AQ190" s="54">
        <v>8</v>
      </c>
      <c r="AR190" s="54">
        <v>260</v>
      </c>
      <c r="AS190" s="54">
        <v>22</v>
      </c>
      <c r="AT190" s="54">
        <v>18</v>
      </c>
      <c r="AU190" s="130">
        <f t="shared" si="672"/>
        <v>4</v>
      </c>
      <c r="AV190" s="28"/>
      <c r="AW190" s="149">
        <v>554.5</v>
      </c>
      <c r="AX190" s="23"/>
      <c r="AY190" s="54">
        <v>7</v>
      </c>
      <c r="AZ190" s="54">
        <v>261</v>
      </c>
      <c r="BA190" s="54">
        <v>10</v>
      </c>
      <c r="BB190" s="54">
        <v>17</v>
      </c>
      <c r="BC190" s="130">
        <f t="shared" si="673"/>
        <v>-7</v>
      </c>
      <c r="BD190" s="28"/>
      <c r="BE190" s="54">
        <v>305</v>
      </c>
      <c r="BF190" s="23"/>
      <c r="BG190" s="343"/>
      <c r="BH190" s="350">
        <f t="shared" si="674"/>
        <v>7</v>
      </c>
      <c r="BI190" s="351">
        <f t="shared" si="675"/>
        <v>32.25</v>
      </c>
      <c r="BJ190" s="352">
        <f t="shared" ref="BJ190:BK190" si="682">+D190+L190+T190+AB190+AJ190+AR190</f>
        <v>1450</v>
      </c>
      <c r="BK190" s="352">
        <f t="shared" si="682"/>
        <v>85</v>
      </c>
      <c r="BL190" s="353">
        <f t="shared" si="677"/>
        <v>17.058823529411764</v>
      </c>
      <c r="BM190" s="354">
        <f t="shared" si="678"/>
        <v>44.961240310077521</v>
      </c>
      <c r="BN190" s="355">
        <f t="shared" si="679"/>
        <v>2.635658914728682</v>
      </c>
      <c r="BO190" s="356" t="e">
        <f t="shared" si="680"/>
        <v>#REF!</v>
      </c>
    </row>
    <row r="191" spans="1:67" ht="16">
      <c r="A191" s="41">
        <v>42530</v>
      </c>
      <c r="B191" s="23"/>
      <c r="C191" s="54">
        <v>7</v>
      </c>
      <c r="D191" s="54">
        <v>211</v>
      </c>
      <c r="E191" s="54">
        <v>15</v>
      </c>
      <c r="F191" s="54">
        <v>20</v>
      </c>
      <c r="G191" s="130">
        <f t="shared" si="667"/>
        <v>-5</v>
      </c>
      <c r="H191" s="28"/>
      <c r="I191" s="149">
        <v>452.3</v>
      </c>
      <c r="J191" s="23"/>
      <c r="K191" s="54">
        <v>7</v>
      </c>
      <c r="L191" s="54">
        <v>294</v>
      </c>
      <c r="M191" s="54">
        <v>12</v>
      </c>
      <c r="N191" s="54">
        <v>18</v>
      </c>
      <c r="O191" s="130">
        <f t="shared" si="668"/>
        <v>-6</v>
      </c>
      <c r="P191" s="28"/>
      <c r="Q191" s="149">
        <v>398.5</v>
      </c>
      <c r="R191" s="23"/>
      <c r="S191" s="28"/>
      <c r="T191" s="28"/>
      <c r="U191" s="28"/>
      <c r="V191" s="28"/>
      <c r="W191" s="130">
        <f t="shared" si="669"/>
        <v>0</v>
      </c>
      <c r="X191" s="28"/>
      <c r="Y191" s="28"/>
      <c r="Z191" s="23"/>
      <c r="AA191" s="28"/>
      <c r="AB191" s="28"/>
      <c r="AC191" s="28"/>
      <c r="AD191" s="28"/>
      <c r="AE191" s="130">
        <f t="shared" si="670"/>
        <v>0</v>
      </c>
      <c r="AF191" s="28"/>
      <c r="AG191" s="28"/>
      <c r="AH191" s="23"/>
      <c r="AI191" s="54">
        <v>7.5</v>
      </c>
      <c r="AJ191" s="54">
        <v>307</v>
      </c>
      <c r="AK191" s="54">
        <v>20</v>
      </c>
      <c r="AL191" s="54">
        <v>22</v>
      </c>
      <c r="AM191" s="130">
        <f t="shared" si="671"/>
        <v>-2</v>
      </c>
      <c r="AN191" s="28"/>
      <c r="AO191" s="407">
        <v>510</v>
      </c>
      <c r="AP191" s="23"/>
      <c r="AQ191" s="54">
        <v>7.5</v>
      </c>
      <c r="AR191" s="54">
        <v>202</v>
      </c>
      <c r="AS191" s="54">
        <v>17</v>
      </c>
      <c r="AT191" s="54">
        <v>18</v>
      </c>
      <c r="AU191" s="130">
        <f t="shared" si="672"/>
        <v>-1</v>
      </c>
      <c r="AV191" s="28"/>
      <c r="AW191" s="149">
        <v>492.3</v>
      </c>
      <c r="AX191" s="23"/>
      <c r="AY191" s="54">
        <v>0</v>
      </c>
      <c r="AZ191" s="54">
        <v>0</v>
      </c>
      <c r="BA191" s="54">
        <v>0</v>
      </c>
      <c r="BB191" s="28"/>
      <c r="BC191" s="130">
        <f t="shared" si="673"/>
        <v>0</v>
      </c>
      <c r="BD191" s="28"/>
      <c r="BE191" s="54">
        <v>0</v>
      </c>
      <c r="BF191" s="23"/>
      <c r="BG191" s="343"/>
      <c r="BH191" s="350">
        <f t="shared" si="674"/>
        <v>-14</v>
      </c>
      <c r="BI191" s="351">
        <f t="shared" si="675"/>
        <v>29</v>
      </c>
      <c r="BJ191" s="352">
        <f t="shared" ref="BJ191:BK191" si="683">+D191+L191+T191+AB191+AJ191+AR191</f>
        <v>1014</v>
      </c>
      <c r="BK191" s="352">
        <f t="shared" si="683"/>
        <v>64</v>
      </c>
      <c r="BL191" s="353">
        <f t="shared" si="677"/>
        <v>15.84375</v>
      </c>
      <c r="BM191" s="354">
        <f t="shared" si="678"/>
        <v>34.96551724137931</v>
      </c>
      <c r="BN191" s="355">
        <f t="shared" si="679"/>
        <v>2.2068965517241379</v>
      </c>
      <c r="BO191" s="356" t="e">
        <f t="shared" si="680"/>
        <v>#REF!</v>
      </c>
    </row>
    <row r="192" spans="1:67" ht="16">
      <c r="A192" s="41">
        <v>42531</v>
      </c>
      <c r="B192" s="23"/>
      <c r="C192" s="54">
        <v>8</v>
      </c>
      <c r="D192" s="54">
        <v>350</v>
      </c>
      <c r="E192" s="54">
        <v>21</v>
      </c>
      <c r="F192" s="54">
        <v>20</v>
      </c>
      <c r="G192" s="130">
        <f t="shared" si="667"/>
        <v>1</v>
      </c>
      <c r="H192" s="28"/>
      <c r="I192" s="149">
        <v>646.5</v>
      </c>
      <c r="J192" s="23"/>
      <c r="K192" s="54">
        <v>8</v>
      </c>
      <c r="L192" s="54">
        <v>400</v>
      </c>
      <c r="M192" s="54">
        <v>30</v>
      </c>
      <c r="N192" s="54">
        <v>18</v>
      </c>
      <c r="O192" s="130">
        <f t="shared" si="668"/>
        <v>12</v>
      </c>
      <c r="P192" s="28"/>
      <c r="Q192" s="149">
        <v>929.5</v>
      </c>
      <c r="R192" s="23"/>
      <c r="S192" s="28"/>
      <c r="T192" s="28"/>
      <c r="U192" s="28"/>
      <c r="V192" s="28"/>
      <c r="W192" s="130">
        <f t="shared" si="669"/>
        <v>0</v>
      </c>
      <c r="X192" s="28"/>
      <c r="Y192" s="28"/>
      <c r="Z192" s="23"/>
      <c r="AA192" s="28"/>
      <c r="AB192" s="28"/>
      <c r="AC192" s="28"/>
      <c r="AD192" s="28"/>
      <c r="AE192" s="130">
        <f t="shared" si="670"/>
        <v>0</v>
      </c>
      <c r="AF192" s="28"/>
      <c r="AG192" s="28"/>
      <c r="AH192" s="23"/>
      <c r="AI192" s="54">
        <v>8</v>
      </c>
      <c r="AJ192" s="54">
        <v>460</v>
      </c>
      <c r="AK192" s="54">
        <v>20</v>
      </c>
      <c r="AL192" s="54">
        <v>22</v>
      </c>
      <c r="AM192" s="130">
        <f t="shared" si="671"/>
        <v>-2</v>
      </c>
      <c r="AN192" s="28"/>
      <c r="AO192" s="407">
        <v>556</v>
      </c>
      <c r="AP192" s="23"/>
      <c r="AQ192" s="54">
        <v>8</v>
      </c>
      <c r="AR192" s="54">
        <v>364</v>
      </c>
      <c r="AS192" s="54">
        <v>18</v>
      </c>
      <c r="AT192" s="54">
        <v>18</v>
      </c>
      <c r="AU192" s="130">
        <f t="shared" si="672"/>
        <v>0</v>
      </c>
      <c r="AV192" s="28"/>
      <c r="AW192" s="149">
        <v>542.65</v>
      </c>
      <c r="AX192" s="23"/>
      <c r="AY192" s="54">
        <v>0</v>
      </c>
      <c r="AZ192" s="54">
        <v>0</v>
      </c>
      <c r="BA192" s="54">
        <v>0</v>
      </c>
      <c r="BB192" s="28"/>
      <c r="BC192" s="130">
        <f t="shared" si="673"/>
        <v>0</v>
      </c>
      <c r="BD192" s="28"/>
      <c r="BE192" s="54">
        <v>0</v>
      </c>
      <c r="BF192" s="23"/>
      <c r="BG192" s="343"/>
      <c r="BH192" s="350">
        <f t="shared" si="674"/>
        <v>11</v>
      </c>
      <c r="BI192" s="351">
        <f t="shared" si="675"/>
        <v>32</v>
      </c>
      <c r="BJ192" s="352">
        <f t="shared" ref="BJ192:BK192" si="684">+D192+L192+T192+AB192+AJ192+AR192</f>
        <v>1574</v>
      </c>
      <c r="BK192" s="352">
        <f t="shared" si="684"/>
        <v>89</v>
      </c>
      <c r="BL192" s="363">
        <f t="shared" si="677"/>
        <v>17.685393258426966</v>
      </c>
      <c r="BM192" s="364">
        <f t="shared" si="678"/>
        <v>49.1875</v>
      </c>
      <c r="BN192" s="365">
        <f t="shared" si="679"/>
        <v>2.78125</v>
      </c>
      <c r="BO192" s="366" t="e">
        <f t="shared" si="680"/>
        <v>#REF!</v>
      </c>
    </row>
    <row r="193" spans="1:67" ht="16">
      <c r="A193" s="367" t="s">
        <v>42</v>
      </c>
      <c r="B193" s="368"/>
      <c r="C193" s="177">
        <f t="shared" ref="C193:H193" si="685">SUM(C186:C192)</f>
        <v>39</v>
      </c>
      <c r="D193" s="177">
        <f t="shared" si="685"/>
        <v>1582</v>
      </c>
      <c r="E193" s="177">
        <f t="shared" si="685"/>
        <v>93</v>
      </c>
      <c r="F193" s="177">
        <f t="shared" si="685"/>
        <v>100</v>
      </c>
      <c r="G193" s="177">
        <f t="shared" si="685"/>
        <v>-7</v>
      </c>
      <c r="H193" s="177">
        <f t="shared" si="685"/>
        <v>0</v>
      </c>
      <c r="I193" s="370"/>
      <c r="J193" s="23"/>
      <c r="K193" s="177">
        <f t="shared" ref="K193:P193" si="686">SUM(K186:K192)</f>
        <v>39</v>
      </c>
      <c r="L193" s="177">
        <f t="shared" si="686"/>
        <v>1808</v>
      </c>
      <c r="M193" s="177">
        <f t="shared" si="686"/>
        <v>89</v>
      </c>
      <c r="N193" s="177">
        <f t="shared" si="686"/>
        <v>90</v>
      </c>
      <c r="O193" s="177">
        <f t="shared" si="686"/>
        <v>-1</v>
      </c>
      <c r="P193" s="177">
        <f t="shared" si="686"/>
        <v>0</v>
      </c>
      <c r="Q193" s="370"/>
      <c r="R193" s="23"/>
      <c r="S193" s="177">
        <f t="shared" ref="S193:X193" si="687">SUM(S186:S192)</f>
        <v>0</v>
      </c>
      <c r="T193" s="177">
        <f t="shared" si="687"/>
        <v>0</v>
      </c>
      <c r="U193" s="177">
        <f t="shared" si="687"/>
        <v>0</v>
      </c>
      <c r="V193" s="177">
        <f t="shared" si="687"/>
        <v>0</v>
      </c>
      <c r="W193" s="177">
        <f t="shared" si="687"/>
        <v>0</v>
      </c>
      <c r="X193" s="177">
        <f t="shared" si="687"/>
        <v>0</v>
      </c>
      <c r="Y193" s="177"/>
      <c r="Z193" s="23"/>
      <c r="AA193" s="177">
        <f t="shared" ref="AA193:AF193" si="688">SUM(AA186:AA192)</f>
        <v>0</v>
      </c>
      <c r="AB193" s="177">
        <f t="shared" si="688"/>
        <v>0</v>
      </c>
      <c r="AC193" s="177">
        <f t="shared" si="688"/>
        <v>0</v>
      </c>
      <c r="AD193" s="177">
        <f t="shared" si="688"/>
        <v>0</v>
      </c>
      <c r="AE193" s="177">
        <f t="shared" si="688"/>
        <v>0</v>
      </c>
      <c r="AF193" s="177">
        <f t="shared" si="688"/>
        <v>0</v>
      </c>
      <c r="AG193" s="177"/>
      <c r="AH193" s="23"/>
      <c r="AI193" s="177">
        <f t="shared" ref="AI193:AN193" si="689">SUM(AI186:AI192)</f>
        <v>40.5</v>
      </c>
      <c r="AJ193" s="177">
        <f t="shared" si="689"/>
        <v>2022</v>
      </c>
      <c r="AK193" s="177">
        <f t="shared" si="689"/>
        <v>111</v>
      </c>
      <c r="AL193" s="177">
        <f t="shared" si="689"/>
        <v>110</v>
      </c>
      <c r="AM193" s="177">
        <f t="shared" si="689"/>
        <v>1</v>
      </c>
      <c r="AN193" s="177">
        <f t="shared" si="689"/>
        <v>0</v>
      </c>
      <c r="AO193" s="177"/>
      <c r="AP193" s="23"/>
      <c r="AQ193" s="177">
        <f t="shared" ref="AQ193:AV193" si="690">SUM(AQ186:AQ192)</f>
        <v>39.5</v>
      </c>
      <c r="AR193" s="177">
        <f t="shared" si="690"/>
        <v>1535</v>
      </c>
      <c r="AS193" s="177">
        <f t="shared" si="690"/>
        <v>98</v>
      </c>
      <c r="AT193" s="177">
        <f t="shared" si="690"/>
        <v>90</v>
      </c>
      <c r="AU193" s="177">
        <f t="shared" si="690"/>
        <v>8</v>
      </c>
      <c r="AV193" s="177">
        <f t="shared" si="690"/>
        <v>0</v>
      </c>
      <c r="AW193" s="370"/>
      <c r="AX193" s="23"/>
      <c r="AY193" s="177">
        <f t="shared" ref="AY193:BD193" si="691">SUM(AY186:AY192)</f>
        <v>22.5</v>
      </c>
      <c r="AZ193" s="177">
        <f t="shared" si="691"/>
        <v>820</v>
      </c>
      <c r="BA193" s="177">
        <f t="shared" si="691"/>
        <v>39</v>
      </c>
      <c r="BB193" s="177">
        <f t="shared" si="691"/>
        <v>51</v>
      </c>
      <c r="BC193" s="177">
        <f t="shared" si="691"/>
        <v>-12</v>
      </c>
      <c r="BD193" s="177">
        <f t="shared" si="691"/>
        <v>0</v>
      </c>
      <c r="BE193" s="177"/>
      <c r="BF193" s="23"/>
      <c r="BG193" s="371"/>
      <c r="BH193" s="372">
        <f t="shared" si="674"/>
        <v>1</v>
      </c>
      <c r="BI193" s="373">
        <f t="shared" si="675"/>
        <v>158</v>
      </c>
      <c r="BJ193" s="373">
        <f t="shared" ref="BJ193:BK193" si="692">+AB193+AJ193+AR193+D193+L193+T193</f>
        <v>6947</v>
      </c>
      <c r="BK193" s="373">
        <f t="shared" si="692"/>
        <v>391</v>
      </c>
      <c r="BL193" s="374">
        <f t="shared" si="677"/>
        <v>17.767263427109974</v>
      </c>
      <c r="BM193" s="375">
        <f t="shared" si="678"/>
        <v>43.968354430379748</v>
      </c>
      <c r="BN193" s="376">
        <f t="shared" si="679"/>
        <v>2.4746835443037973</v>
      </c>
      <c r="BO193" s="377" t="e">
        <f t="shared" si="680"/>
        <v>#REF!</v>
      </c>
    </row>
    <row r="194" spans="1:67" ht="16">
      <c r="A194" s="124">
        <v>42532</v>
      </c>
      <c r="B194" s="23"/>
      <c r="C194" s="125">
        <v>0</v>
      </c>
      <c r="D194" s="125">
        <v>0</v>
      </c>
      <c r="E194" s="125">
        <v>0</v>
      </c>
      <c r="F194" s="125">
        <v>0</v>
      </c>
      <c r="G194" s="136">
        <f t="shared" ref="G194:G195" si="693">+E194-F194</f>
        <v>0</v>
      </c>
      <c r="H194" s="125">
        <v>0</v>
      </c>
      <c r="I194" s="126"/>
      <c r="J194" s="23"/>
      <c r="K194" s="125">
        <v>0</v>
      </c>
      <c r="L194" s="125">
        <v>0</v>
      </c>
      <c r="M194" s="125">
        <v>0</v>
      </c>
      <c r="N194" s="125">
        <v>0</v>
      </c>
      <c r="O194" s="136">
        <f t="shared" ref="O194:O200" si="694">+M194-N194</f>
        <v>0</v>
      </c>
      <c r="P194" s="125">
        <v>0</v>
      </c>
      <c r="Q194" s="126"/>
      <c r="R194" s="23"/>
      <c r="S194" s="125">
        <v>0</v>
      </c>
      <c r="T194" s="125">
        <v>0</v>
      </c>
      <c r="U194" s="125">
        <v>0</v>
      </c>
      <c r="V194" s="125">
        <v>0</v>
      </c>
      <c r="W194" s="136">
        <f t="shared" ref="W194:W200" si="695">+U194-V194</f>
        <v>0</v>
      </c>
      <c r="X194" s="125">
        <v>0</v>
      </c>
      <c r="Y194" s="125"/>
      <c r="Z194" s="23"/>
      <c r="AA194" s="125">
        <v>0</v>
      </c>
      <c r="AB194" s="125">
        <v>0</v>
      </c>
      <c r="AC194" s="125">
        <v>0</v>
      </c>
      <c r="AD194" s="125">
        <v>0</v>
      </c>
      <c r="AE194" s="136">
        <f t="shared" ref="AE194:AE200" si="696">+AC194-AD194</f>
        <v>0</v>
      </c>
      <c r="AF194" s="125">
        <v>0</v>
      </c>
      <c r="AG194" s="125"/>
      <c r="AH194" s="23"/>
      <c r="AI194" s="125">
        <v>0</v>
      </c>
      <c r="AJ194" s="125">
        <v>0</v>
      </c>
      <c r="AK194" s="125">
        <v>0</v>
      </c>
      <c r="AL194" s="125">
        <v>0</v>
      </c>
      <c r="AM194" s="136">
        <f t="shared" ref="AM194:AM200" si="697">+AK194-AL194</f>
        <v>0</v>
      </c>
      <c r="AN194" s="125">
        <v>0</v>
      </c>
      <c r="AO194" s="125"/>
      <c r="AP194" s="23"/>
      <c r="AQ194" s="125">
        <v>0</v>
      </c>
      <c r="AR194" s="125">
        <v>0</v>
      </c>
      <c r="AS194" s="125">
        <v>0</v>
      </c>
      <c r="AT194" s="125">
        <v>0</v>
      </c>
      <c r="AU194" s="136">
        <f t="shared" ref="AU194:AU200" si="698">+AS194-AT194</f>
        <v>0</v>
      </c>
      <c r="AV194" s="125">
        <v>0</v>
      </c>
      <c r="AW194" s="126"/>
      <c r="AX194" s="23"/>
      <c r="AY194" s="125">
        <v>0</v>
      </c>
      <c r="AZ194" s="125">
        <v>0</v>
      </c>
      <c r="BA194" s="125">
        <v>0</v>
      </c>
      <c r="BB194" s="125">
        <v>0</v>
      </c>
      <c r="BC194" s="136">
        <f t="shared" ref="BC194:BC200" si="699">+BA194-BB194</f>
        <v>0</v>
      </c>
      <c r="BD194" s="125">
        <v>0</v>
      </c>
      <c r="BE194" s="125"/>
      <c r="BF194" s="23"/>
      <c r="BG194" s="348"/>
      <c r="BH194" s="127"/>
      <c r="BI194" s="127"/>
      <c r="BJ194" s="127"/>
      <c r="BK194" s="127"/>
      <c r="BL194" s="127"/>
      <c r="BM194" s="127"/>
      <c r="BN194" s="127"/>
      <c r="BO194" s="127"/>
    </row>
    <row r="195" spans="1:67" ht="16">
      <c r="A195" s="124">
        <v>42533</v>
      </c>
      <c r="B195" s="23"/>
      <c r="C195" s="125">
        <v>0</v>
      </c>
      <c r="D195" s="125">
        <v>0</v>
      </c>
      <c r="E195" s="125">
        <v>0</v>
      </c>
      <c r="F195" s="125">
        <v>0</v>
      </c>
      <c r="G195" s="136">
        <f t="shared" si="693"/>
        <v>0</v>
      </c>
      <c r="H195" s="125">
        <v>0</v>
      </c>
      <c r="I195" s="126"/>
      <c r="J195" s="23"/>
      <c r="K195" s="125">
        <v>0</v>
      </c>
      <c r="L195" s="125">
        <v>0</v>
      </c>
      <c r="M195" s="125">
        <v>0</v>
      </c>
      <c r="N195" s="125">
        <v>0</v>
      </c>
      <c r="O195" s="136">
        <f t="shared" si="694"/>
        <v>0</v>
      </c>
      <c r="P195" s="125">
        <v>0</v>
      </c>
      <c r="Q195" s="126"/>
      <c r="R195" s="23"/>
      <c r="S195" s="125">
        <v>0</v>
      </c>
      <c r="T195" s="125">
        <v>0</v>
      </c>
      <c r="U195" s="125">
        <v>0</v>
      </c>
      <c r="V195" s="125">
        <v>0</v>
      </c>
      <c r="W195" s="136">
        <f t="shared" si="695"/>
        <v>0</v>
      </c>
      <c r="X195" s="125">
        <v>0</v>
      </c>
      <c r="Y195" s="125"/>
      <c r="Z195" s="23"/>
      <c r="AA195" s="125">
        <v>0</v>
      </c>
      <c r="AB195" s="125">
        <v>0</v>
      </c>
      <c r="AC195" s="125">
        <v>0</v>
      </c>
      <c r="AD195" s="125">
        <v>0</v>
      </c>
      <c r="AE195" s="136">
        <f t="shared" si="696"/>
        <v>0</v>
      </c>
      <c r="AF195" s="125">
        <v>0</v>
      </c>
      <c r="AG195" s="125"/>
      <c r="AH195" s="23"/>
      <c r="AI195" s="125">
        <v>0</v>
      </c>
      <c r="AJ195" s="125">
        <v>0</v>
      </c>
      <c r="AK195" s="125">
        <v>0</v>
      </c>
      <c r="AL195" s="125">
        <v>0</v>
      </c>
      <c r="AM195" s="136">
        <f t="shared" si="697"/>
        <v>0</v>
      </c>
      <c r="AN195" s="125">
        <v>0</v>
      </c>
      <c r="AO195" s="125"/>
      <c r="AP195" s="23"/>
      <c r="AQ195" s="125">
        <v>0</v>
      </c>
      <c r="AR195" s="125">
        <v>0</v>
      </c>
      <c r="AS195" s="125">
        <v>0</v>
      </c>
      <c r="AT195" s="125">
        <v>0</v>
      </c>
      <c r="AU195" s="136">
        <f t="shared" si="698"/>
        <v>0</v>
      </c>
      <c r="AV195" s="125">
        <v>0</v>
      </c>
      <c r="AW195" s="126"/>
      <c r="AX195" s="23"/>
      <c r="AY195" s="125">
        <v>0</v>
      </c>
      <c r="AZ195" s="125">
        <v>0</v>
      </c>
      <c r="BA195" s="125">
        <v>0</v>
      </c>
      <c r="BB195" s="125">
        <v>0</v>
      </c>
      <c r="BC195" s="136">
        <f t="shared" si="699"/>
        <v>0</v>
      </c>
      <c r="BD195" s="125">
        <v>0</v>
      </c>
      <c r="BE195" s="125"/>
      <c r="BF195" s="23"/>
      <c r="BG195" s="348"/>
      <c r="BH195" s="127"/>
      <c r="BI195" s="127"/>
      <c r="BJ195" s="127"/>
      <c r="BK195" s="127"/>
      <c r="BL195" s="127"/>
      <c r="BM195" s="127"/>
      <c r="BN195" s="127"/>
      <c r="BO195" s="127"/>
    </row>
    <row r="196" spans="1:67" ht="16">
      <c r="A196" s="41">
        <v>42534</v>
      </c>
      <c r="B196" s="23"/>
      <c r="C196" s="54">
        <v>7.5</v>
      </c>
      <c r="D196" s="54">
        <v>350</v>
      </c>
      <c r="E196" s="54">
        <v>23</v>
      </c>
      <c r="F196" s="54">
        <v>20</v>
      </c>
      <c r="G196" s="130">
        <f>+E196-F19</f>
        <v>3</v>
      </c>
      <c r="H196" s="28"/>
      <c r="I196" s="149">
        <v>714.95</v>
      </c>
      <c r="J196" s="23"/>
      <c r="K196" s="54">
        <v>8</v>
      </c>
      <c r="L196" s="54">
        <v>418</v>
      </c>
      <c r="M196" s="54">
        <v>21</v>
      </c>
      <c r="N196" s="54">
        <v>18</v>
      </c>
      <c r="O196" s="130">
        <f t="shared" si="694"/>
        <v>3</v>
      </c>
      <c r="P196" s="28"/>
      <c r="Q196" s="149">
        <v>653</v>
      </c>
      <c r="R196" s="23"/>
      <c r="S196" s="28"/>
      <c r="T196" s="28"/>
      <c r="U196" s="28"/>
      <c r="V196" s="28"/>
      <c r="W196" s="130">
        <f t="shared" si="695"/>
        <v>0</v>
      </c>
      <c r="X196" s="28"/>
      <c r="Y196" s="28"/>
      <c r="Z196" s="23"/>
      <c r="AA196" s="28"/>
      <c r="AB196" s="28"/>
      <c r="AC196" s="28"/>
      <c r="AD196" s="28"/>
      <c r="AE196" s="130">
        <f t="shared" si="696"/>
        <v>0</v>
      </c>
      <c r="AF196" s="28"/>
      <c r="AG196" s="28"/>
      <c r="AH196" s="23"/>
      <c r="AI196" s="54">
        <v>8</v>
      </c>
      <c r="AJ196" s="54">
        <v>371</v>
      </c>
      <c r="AK196" s="54">
        <v>26</v>
      </c>
      <c r="AL196" s="54">
        <v>22</v>
      </c>
      <c r="AM196" s="130">
        <f t="shared" si="697"/>
        <v>4</v>
      </c>
      <c r="AN196" s="28"/>
      <c r="AO196" s="54">
        <v>739.85</v>
      </c>
      <c r="AP196" s="23"/>
      <c r="AQ196" s="54">
        <v>8.25</v>
      </c>
      <c r="AR196" s="54">
        <v>271</v>
      </c>
      <c r="AS196" s="54">
        <v>21</v>
      </c>
      <c r="AT196" s="54">
        <v>18</v>
      </c>
      <c r="AU196" s="130">
        <f t="shared" si="698"/>
        <v>3</v>
      </c>
      <c r="AV196" s="28"/>
      <c r="AW196" s="149">
        <v>561.5</v>
      </c>
      <c r="AX196" s="23"/>
      <c r="AY196" s="54">
        <v>8</v>
      </c>
      <c r="AZ196" s="54">
        <v>259</v>
      </c>
      <c r="BA196" s="54">
        <v>14</v>
      </c>
      <c r="BB196" s="54">
        <v>17</v>
      </c>
      <c r="BC196" s="130">
        <f t="shared" si="699"/>
        <v>-3</v>
      </c>
      <c r="BD196" s="28"/>
      <c r="BE196" s="54">
        <v>391</v>
      </c>
      <c r="BF196" s="23"/>
      <c r="BG196" s="343"/>
      <c r="BH196" s="350">
        <f t="shared" ref="BH196:BH201" si="700">+G196+O196+AE196+AM196+AU196</f>
        <v>13</v>
      </c>
      <c r="BI196" s="351">
        <f t="shared" ref="BI196:BI201" si="701">+AA196+AI196+AQ196+C196+K196+S196</f>
        <v>31.75</v>
      </c>
      <c r="BJ196" s="352">
        <f t="shared" ref="BJ196:BK196" si="702">+D196+L196+T196+AB196+AJ196+AR196</f>
        <v>1410</v>
      </c>
      <c r="BK196" s="352">
        <f t="shared" si="702"/>
        <v>91</v>
      </c>
      <c r="BL196" s="353">
        <f t="shared" ref="BL196:BL201" si="703">BJ196/BK196</f>
        <v>15.494505494505495</v>
      </c>
      <c r="BM196" s="354">
        <f t="shared" ref="BM196:BM201" si="704">BJ196/BI196</f>
        <v>44.409448818897637</v>
      </c>
      <c r="BN196" s="355">
        <f t="shared" ref="BN196:BN201" si="705">BK196/BI196</f>
        <v>2.8661417322834644</v>
      </c>
      <c r="BO196" s="356" t="e">
        <f t="shared" ref="BO196:BO201" si="706">#REF!/BK196</f>
        <v>#REF!</v>
      </c>
    </row>
    <row r="197" spans="1:67" ht="16">
      <c r="A197" s="41">
        <v>42535</v>
      </c>
      <c r="B197" s="23"/>
      <c r="C197" s="54">
        <v>8</v>
      </c>
      <c r="D197" s="54">
        <v>355</v>
      </c>
      <c r="E197" s="54">
        <v>22</v>
      </c>
      <c r="F197" s="54">
        <v>20</v>
      </c>
      <c r="G197" s="130">
        <f t="shared" ref="G197:G200" si="707">+E197-F197</f>
        <v>2</v>
      </c>
      <c r="H197" s="28"/>
      <c r="I197" s="149">
        <v>707.5</v>
      </c>
      <c r="J197" s="23"/>
      <c r="K197" s="54">
        <v>8</v>
      </c>
      <c r="L197" s="54">
        <v>387</v>
      </c>
      <c r="M197" s="54">
        <v>24</v>
      </c>
      <c r="N197" s="54">
        <v>18</v>
      </c>
      <c r="O197" s="130">
        <f t="shared" si="694"/>
        <v>6</v>
      </c>
      <c r="P197" s="28"/>
      <c r="Q197" s="149">
        <v>774</v>
      </c>
      <c r="R197" s="23"/>
      <c r="S197" s="28"/>
      <c r="T197" s="28"/>
      <c r="U197" s="28"/>
      <c r="V197" s="28"/>
      <c r="W197" s="130">
        <f t="shared" si="695"/>
        <v>0</v>
      </c>
      <c r="X197" s="28"/>
      <c r="Y197" s="28"/>
      <c r="Z197" s="23"/>
      <c r="AA197" s="28"/>
      <c r="AB197" s="28"/>
      <c r="AC197" s="28"/>
      <c r="AD197" s="28"/>
      <c r="AE197" s="130">
        <f t="shared" si="696"/>
        <v>0</v>
      </c>
      <c r="AF197" s="28"/>
      <c r="AG197" s="28"/>
      <c r="AH197" s="23"/>
      <c r="AI197" s="54">
        <v>8</v>
      </c>
      <c r="AJ197" s="54">
        <v>441</v>
      </c>
      <c r="AK197" s="54">
        <v>20</v>
      </c>
      <c r="AL197" s="54">
        <v>22</v>
      </c>
      <c r="AM197" s="130">
        <f t="shared" si="697"/>
        <v>-2</v>
      </c>
      <c r="AN197" s="28"/>
      <c r="AO197" s="54">
        <v>591.20000000000005</v>
      </c>
      <c r="AP197" s="23"/>
      <c r="AQ197" s="54">
        <v>7.75</v>
      </c>
      <c r="AR197" s="54">
        <v>322</v>
      </c>
      <c r="AS197" s="54">
        <v>17</v>
      </c>
      <c r="AT197" s="54">
        <v>18</v>
      </c>
      <c r="AU197" s="130">
        <f t="shared" si="698"/>
        <v>-1</v>
      </c>
      <c r="AV197" s="28"/>
      <c r="AW197" s="149">
        <v>513.5</v>
      </c>
      <c r="AX197" s="23"/>
      <c r="AY197" s="54">
        <v>8</v>
      </c>
      <c r="AZ197" s="54">
        <v>153</v>
      </c>
      <c r="BA197" s="54">
        <v>8</v>
      </c>
      <c r="BB197" s="54">
        <v>17</v>
      </c>
      <c r="BC197" s="130">
        <f t="shared" si="699"/>
        <v>-9</v>
      </c>
      <c r="BD197" s="28"/>
      <c r="BE197" s="54">
        <v>156.6</v>
      </c>
      <c r="BF197" s="23"/>
      <c r="BG197" s="343"/>
      <c r="BH197" s="350">
        <f t="shared" si="700"/>
        <v>5</v>
      </c>
      <c r="BI197" s="351">
        <f t="shared" si="701"/>
        <v>31.75</v>
      </c>
      <c r="BJ197" s="352">
        <f t="shared" ref="BJ197:BK197" si="708">+D197+L197+T197+AB197+AJ197+AR197</f>
        <v>1505</v>
      </c>
      <c r="BK197" s="352">
        <f t="shared" si="708"/>
        <v>83</v>
      </c>
      <c r="BL197" s="353">
        <f t="shared" si="703"/>
        <v>18.132530120481928</v>
      </c>
      <c r="BM197" s="354">
        <f t="shared" si="704"/>
        <v>47.401574803149607</v>
      </c>
      <c r="BN197" s="355">
        <f t="shared" si="705"/>
        <v>2.6141732283464565</v>
      </c>
      <c r="BO197" s="356" t="e">
        <f t="shared" si="706"/>
        <v>#REF!</v>
      </c>
    </row>
    <row r="198" spans="1:67" ht="16">
      <c r="A198" s="41">
        <v>42536</v>
      </c>
      <c r="B198" s="23"/>
      <c r="C198" s="54">
        <v>8</v>
      </c>
      <c r="D198" s="54">
        <v>390</v>
      </c>
      <c r="E198" s="54">
        <v>20</v>
      </c>
      <c r="F198" s="54">
        <v>20</v>
      </c>
      <c r="G198" s="130">
        <f t="shared" si="707"/>
        <v>0</v>
      </c>
      <c r="H198" s="28"/>
      <c r="I198" s="149">
        <v>594.6</v>
      </c>
      <c r="J198" s="23"/>
      <c r="K198" s="54">
        <v>8</v>
      </c>
      <c r="L198" s="54">
        <v>391</v>
      </c>
      <c r="M198" s="54">
        <v>20</v>
      </c>
      <c r="N198" s="54">
        <v>18</v>
      </c>
      <c r="O198" s="130">
        <f t="shared" si="694"/>
        <v>2</v>
      </c>
      <c r="P198" s="28"/>
      <c r="Q198" s="149">
        <v>639</v>
      </c>
      <c r="R198" s="23"/>
      <c r="S198" s="28"/>
      <c r="T198" s="28"/>
      <c r="U198" s="28"/>
      <c r="V198" s="28"/>
      <c r="W198" s="130">
        <f t="shared" si="695"/>
        <v>0</v>
      </c>
      <c r="X198" s="28"/>
      <c r="Y198" s="28"/>
      <c r="Z198" s="23"/>
      <c r="AA198" s="28"/>
      <c r="AB198" s="28"/>
      <c r="AC198" s="28"/>
      <c r="AD198" s="28"/>
      <c r="AE198" s="130">
        <f t="shared" si="696"/>
        <v>0</v>
      </c>
      <c r="AF198" s="28"/>
      <c r="AG198" s="28"/>
      <c r="AH198" s="23"/>
      <c r="AI198" s="54">
        <v>8</v>
      </c>
      <c r="AJ198" s="54">
        <v>461</v>
      </c>
      <c r="AK198" s="54">
        <v>27</v>
      </c>
      <c r="AL198" s="54">
        <v>22</v>
      </c>
      <c r="AM198" s="130">
        <f t="shared" si="697"/>
        <v>5</v>
      </c>
      <c r="AN198" s="28"/>
      <c r="AO198" s="54">
        <v>778</v>
      </c>
      <c r="AP198" s="23"/>
      <c r="AQ198" s="54">
        <v>8</v>
      </c>
      <c r="AR198" s="54">
        <v>239</v>
      </c>
      <c r="AS198" s="54">
        <v>22</v>
      </c>
      <c r="AT198" s="54">
        <v>18</v>
      </c>
      <c r="AU198" s="130">
        <f t="shared" si="698"/>
        <v>4</v>
      </c>
      <c r="AV198" s="28"/>
      <c r="AW198" s="149">
        <v>605.5</v>
      </c>
      <c r="AX198" s="23"/>
      <c r="AY198" s="54">
        <v>0</v>
      </c>
      <c r="AZ198" s="54">
        <v>0</v>
      </c>
      <c r="BA198" s="54">
        <v>0</v>
      </c>
      <c r="BB198" s="28"/>
      <c r="BC198" s="130">
        <f t="shared" si="699"/>
        <v>0</v>
      </c>
      <c r="BD198" s="28"/>
      <c r="BE198" s="54">
        <v>0</v>
      </c>
      <c r="BF198" s="23"/>
      <c r="BG198" s="343"/>
      <c r="BH198" s="350">
        <f t="shared" si="700"/>
        <v>11</v>
      </c>
      <c r="BI198" s="351">
        <f t="shared" si="701"/>
        <v>32</v>
      </c>
      <c r="BJ198" s="352">
        <f t="shared" ref="BJ198:BK198" si="709">+D198+L198+T198+AB198+AJ198+AR198</f>
        <v>1481</v>
      </c>
      <c r="BK198" s="352">
        <f t="shared" si="709"/>
        <v>89</v>
      </c>
      <c r="BL198" s="353">
        <f t="shared" si="703"/>
        <v>16.640449438202246</v>
      </c>
      <c r="BM198" s="354">
        <f t="shared" si="704"/>
        <v>46.28125</v>
      </c>
      <c r="BN198" s="355">
        <f t="shared" si="705"/>
        <v>2.78125</v>
      </c>
      <c r="BO198" s="356" t="e">
        <f t="shared" si="706"/>
        <v>#REF!</v>
      </c>
    </row>
    <row r="199" spans="1:67" ht="16">
      <c r="A199" s="41">
        <v>42537</v>
      </c>
      <c r="B199" s="23"/>
      <c r="C199" s="54">
        <v>8</v>
      </c>
      <c r="D199" s="54">
        <v>401</v>
      </c>
      <c r="E199" s="54">
        <v>15</v>
      </c>
      <c r="F199" s="54">
        <v>20</v>
      </c>
      <c r="G199" s="130">
        <f t="shared" si="707"/>
        <v>-5</v>
      </c>
      <c r="H199" s="28"/>
      <c r="I199" s="149">
        <v>463.5</v>
      </c>
      <c r="J199" s="23"/>
      <c r="K199" s="54">
        <v>8</v>
      </c>
      <c r="L199" s="54">
        <v>422</v>
      </c>
      <c r="M199" s="54">
        <v>15</v>
      </c>
      <c r="N199" s="54">
        <v>18</v>
      </c>
      <c r="O199" s="130">
        <f t="shared" si="694"/>
        <v>-3</v>
      </c>
      <c r="P199" s="28"/>
      <c r="Q199" s="149">
        <v>430.4</v>
      </c>
      <c r="R199" s="23"/>
      <c r="S199" s="28"/>
      <c r="T199" s="28"/>
      <c r="U199" s="28"/>
      <c r="V199" s="28"/>
      <c r="W199" s="130">
        <f t="shared" si="695"/>
        <v>0</v>
      </c>
      <c r="X199" s="28"/>
      <c r="Y199" s="28"/>
      <c r="Z199" s="23"/>
      <c r="AA199" s="28"/>
      <c r="AB199" s="28"/>
      <c r="AC199" s="28"/>
      <c r="AD199" s="28"/>
      <c r="AE199" s="130">
        <f t="shared" si="696"/>
        <v>0</v>
      </c>
      <c r="AF199" s="28"/>
      <c r="AG199" s="28"/>
      <c r="AH199" s="23"/>
      <c r="AI199" s="54">
        <v>8</v>
      </c>
      <c r="AJ199" s="54">
        <v>427</v>
      </c>
      <c r="AK199" s="54">
        <v>24</v>
      </c>
      <c r="AL199" s="54">
        <v>22</v>
      </c>
      <c r="AM199" s="130">
        <f t="shared" si="697"/>
        <v>2</v>
      </c>
      <c r="AN199" s="28"/>
      <c r="AO199" s="54">
        <v>642.20000000000005</v>
      </c>
      <c r="AP199" s="23"/>
      <c r="AQ199" s="54">
        <v>8</v>
      </c>
      <c r="AR199" s="54">
        <v>378</v>
      </c>
      <c r="AS199" s="54">
        <v>11</v>
      </c>
      <c r="AT199" s="54">
        <v>18</v>
      </c>
      <c r="AU199" s="130">
        <f t="shared" si="698"/>
        <v>-7</v>
      </c>
      <c r="AV199" s="28"/>
      <c r="AW199" s="149">
        <v>285.64999999999998</v>
      </c>
      <c r="AX199" s="23"/>
      <c r="AY199" s="54">
        <v>8</v>
      </c>
      <c r="AZ199" s="54">
        <v>13</v>
      </c>
      <c r="BA199" s="54">
        <v>2</v>
      </c>
      <c r="BB199" s="54">
        <v>17</v>
      </c>
      <c r="BC199" s="130">
        <f t="shared" si="699"/>
        <v>-15</v>
      </c>
      <c r="BD199" s="28"/>
      <c r="BE199" s="54">
        <v>37.549999999999997</v>
      </c>
      <c r="BF199" s="23"/>
      <c r="BG199" s="343"/>
      <c r="BH199" s="350">
        <f t="shared" si="700"/>
        <v>-13</v>
      </c>
      <c r="BI199" s="351">
        <f t="shared" si="701"/>
        <v>32</v>
      </c>
      <c r="BJ199" s="352">
        <f t="shared" ref="BJ199:BK199" si="710">+D199+L199+T199+AB199+AJ199+AR199</f>
        <v>1628</v>
      </c>
      <c r="BK199" s="352">
        <f t="shared" si="710"/>
        <v>65</v>
      </c>
      <c r="BL199" s="353">
        <f t="shared" si="703"/>
        <v>25.046153846153846</v>
      </c>
      <c r="BM199" s="354">
        <f t="shared" si="704"/>
        <v>50.875</v>
      </c>
      <c r="BN199" s="355">
        <f t="shared" si="705"/>
        <v>2.03125</v>
      </c>
      <c r="BO199" s="356" t="e">
        <f t="shared" si="706"/>
        <v>#REF!</v>
      </c>
    </row>
    <row r="200" spans="1:67" ht="16">
      <c r="A200" s="41">
        <v>42538</v>
      </c>
      <c r="B200" s="23"/>
      <c r="C200" s="54">
        <v>8</v>
      </c>
      <c r="D200" s="54">
        <v>321</v>
      </c>
      <c r="E200" s="54">
        <v>18</v>
      </c>
      <c r="F200" s="54">
        <v>20</v>
      </c>
      <c r="G200" s="130">
        <f t="shared" si="707"/>
        <v>-2</v>
      </c>
      <c r="H200" s="28"/>
      <c r="I200" s="149">
        <v>482</v>
      </c>
      <c r="J200" s="23"/>
      <c r="K200" s="54">
        <v>8</v>
      </c>
      <c r="L200" s="54">
        <v>378</v>
      </c>
      <c r="M200" s="54">
        <v>23</v>
      </c>
      <c r="N200" s="54">
        <v>18</v>
      </c>
      <c r="O200" s="130">
        <f t="shared" si="694"/>
        <v>5</v>
      </c>
      <c r="P200" s="28"/>
      <c r="Q200" s="149">
        <v>600.65</v>
      </c>
      <c r="R200" s="23"/>
      <c r="S200" s="28"/>
      <c r="T200" s="28"/>
      <c r="U200" s="28"/>
      <c r="V200" s="28"/>
      <c r="W200" s="130">
        <f t="shared" si="695"/>
        <v>0</v>
      </c>
      <c r="X200" s="28"/>
      <c r="Y200" s="28"/>
      <c r="Z200" s="23"/>
      <c r="AA200" s="28"/>
      <c r="AB200" s="28"/>
      <c r="AC200" s="28"/>
      <c r="AD200" s="28"/>
      <c r="AE200" s="130">
        <f t="shared" si="696"/>
        <v>0</v>
      </c>
      <c r="AF200" s="28"/>
      <c r="AG200" s="28"/>
      <c r="AH200" s="23"/>
      <c r="AI200" s="54">
        <v>8</v>
      </c>
      <c r="AJ200" s="54">
        <v>360</v>
      </c>
      <c r="AK200" s="54">
        <v>21</v>
      </c>
      <c r="AL200" s="54">
        <v>22</v>
      </c>
      <c r="AM200" s="130">
        <f t="shared" si="697"/>
        <v>-1</v>
      </c>
      <c r="AN200" s="28"/>
      <c r="AO200" s="54">
        <v>629.5</v>
      </c>
      <c r="AP200" s="23"/>
      <c r="AQ200" s="54">
        <v>8.25</v>
      </c>
      <c r="AR200" s="54">
        <v>339</v>
      </c>
      <c r="AS200" s="54">
        <v>18</v>
      </c>
      <c r="AT200" s="54">
        <v>18</v>
      </c>
      <c r="AU200" s="130">
        <f t="shared" si="698"/>
        <v>0</v>
      </c>
      <c r="AV200" s="28"/>
      <c r="AW200" s="149">
        <v>531</v>
      </c>
      <c r="AX200" s="23"/>
      <c r="AY200" s="28"/>
      <c r="AZ200" s="28"/>
      <c r="BA200" s="28"/>
      <c r="BB200" s="28"/>
      <c r="BC200" s="130">
        <f t="shared" si="699"/>
        <v>0</v>
      </c>
      <c r="BD200" s="28"/>
      <c r="BE200" s="28"/>
      <c r="BF200" s="23"/>
      <c r="BG200" s="343"/>
      <c r="BH200" s="350">
        <f t="shared" si="700"/>
        <v>2</v>
      </c>
      <c r="BI200" s="351">
        <f t="shared" si="701"/>
        <v>32.25</v>
      </c>
      <c r="BJ200" s="352">
        <f t="shared" ref="BJ200:BK200" si="711">+D200+L200+T200+AB200+AJ200+AR200</f>
        <v>1398</v>
      </c>
      <c r="BK200" s="352">
        <f t="shared" si="711"/>
        <v>80</v>
      </c>
      <c r="BL200" s="363">
        <f t="shared" si="703"/>
        <v>17.475000000000001</v>
      </c>
      <c r="BM200" s="364">
        <f t="shared" si="704"/>
        <v>43.348837209302324</v>
      </c>
      <c r="BN200" s="365">
        <f t="shared" si="705"/>
        <v>2.4806201550387597</v>
      </c>
      <c r="BO200" s="366" t="e">
        <f t="shared" si="706"/>
        <v>#REF!</v>
      </c>
    </row>
    <row r="201" spans="1:67" ht="16">
      <c r="A201" s="367" t="s">
        <v>42</v>
      </c>
      <c r="B201" s="368"/>
      <c r="C201" s="177">
        <f t="shared" ref="C201:H201" si="712">SUM(C194:C200)</f>
        <v>39.5</v>
      </c>
      <c r="D201" s="177">
        <f t="shared" si="712"/>
        <v>1817</v>
      </c>
      <c r="E201" s="177">
        <f t="shared" si="712"/>
        <v>98</v>
      </c>
      <c r="F201" s="177">
        <f t="shared" si="712"/>
        <v>100</v>
      </c>
      <c r="G201" s="177">
        <f t="shared" si="712"/>
        <v>-2</v>
      </c>
      <c r="H201" s="177">
        <f t="shared" si="712"/>
        <v>0</v>
      </c>
      <c r="I201" s="370"/>
      <c r="J201" s="23"/>
      <c r="K201" s="177">
        <f t="shared" ref="K201:P201" si="713">SUM(K194:K200)</f>
        <v>40</v>
      </c>
      <c r="L201" s="177">
        <f t="shared" si="713"/>
        <v>1996</v>
      </c>
      <c r="M201" s="177">
        <f t="shared" si="713"/>
        <v>103</v>
      </c>
      <c r="N201" s="177">
        <f t="shared" si="713"/>
        <v>90</v>
      </c>
      <c r="O201" s="177">
        <f t="shared" si="713"/>
        <v>13</v>
      </c>
      <c r="P201" s="177">
        <f t="shared" si="713"/>
        <v>0</v>
      </c>
      <c r="Q201" s="370"/>
      <c r="R201" s="23"/>
      <c r="S201" s="177">
        <f t="shared" ref="S201:X201" si="714">SUM(S194:S200)</f>
        <v>0</v>
      </c>
      <c r="T201" s="177">
        <f t="shared" si="714"/>
        <v>0</v>
      </c>
      <c r="U201" s="177">
        <f t="shared" si="714"/>
        <v>0</v>
      </c>
      <c r="V201" s="177">
        <f t="shared" si="714"/>
        <v>0</v>
      </c>
      <c r="W201" s="177">
        <f t="shared" si="714"/>
        <v>0</v>
      </c>
      <c r="X201" s="177">
        <f t="shared" si="714"/>
        <v>0</v>
      </c>
      <c r="Y201" s="177"/>
      <c r="Z201" s="23"/>
      <c r="AA201" s="177">
        <f t="shared" ref="AA201:AF201" si="715">SUM(AA194:AA200)</f>
        <v>0</v>
      </c>
      <c r="AB201" s="177">
        <f t="shared" si="715"/>
        <v>0</v>
      </c>
      <c r="AC201" s="177">
        <f t="shared" si="715"/>
        <v>0</v>
      </c>
      <c r="AD201" s="177">
        <f t="shared" si="715"/>
        <v>0</v>
      </c>
      <c r="AE201" s="177">
        <f t="shared" si="715"/>
        <v>0</v>
      </c>
      <c r="AF201" s="177">
        <f t="shared" si="715"/>
        <v>0</v>
      </c>
      <c r="AG201" s="177"/>
      <c r="AH201" s="23"/>
      <c r="AI201" s="177">
        <f t="shared" ref="AI201:AN201" si="716">SUM(AI194:AI200)</f>
        <v>40</v>
      </c>
      <c r="AJ201" s="177">
        <f t="shared" si="716"/>
        <v>2060</v>
      </c>
      <c r="AK201" s="177">
        <f t="shared" si="716"/>
        <v>118</v>
      </c>
      <c r="AL201" s="177">
        <f t="shared" si="716"/>
        <v>110</v>
      </c>
      <c r="AM201" s="177">
        <f t="shared" si="716"/>
        <v>8</v>
      </c>
      <c r="AN201" s="177">
        <f t="shared" si="716"/>
        <v>0</v>
      </c>
      <c r="AO201" s="177"/>
      <c r="AP201" s="23"/>
      <c r="AQ201" s="177">
        <f t="shared" ref="AQ201:AV201" si="717">SUM(AQ194:AQ200)</f>
        <v>40.25</v>
      </c>
      <c r="AR201" s="177">
        <f t="shared" si="717"/>
        <v>1549</v>
      </c>
      <c r="AS201" s="177">
        <f t="shared" si="717"/>
        <v>89</v>
      </c>
      <c r="AT201" s="177">
        <f t="shared" si="717"/>
        <v>90</v>
      </c>
      <c r="AU201" s="177">
        <f t="shared" si="717"/>
        <v>-1</v>
      </c>
      <c r="AV201" s="177">
        <f t="shared" si="717"/>
        <v>0</v>
      </c>
      <c r="AW201" s="370"/>
      <c r="AX201" s="23"/>
      <c r="AY201" s="177">
        <f t="shared" ref="AY201:BD201" si="718">SUM(AY194:AY200)</f>
        <v>24</v>
      </c>
      <c r="AZ201" s="177">
        <f t="shared" si="718"/>
        <v>425</v>
      </c>
      <c r="BA201" s="177">
        <f t="shared" si="718"/>
        <v>24</v>
      </c>
      <c r="BB201" s="177">
        <f t="shared" si="718"/>
        <v>51</v>
      </c>
      <c r="BC201" s="177">
        <f t="shared" si="718"/>
        <v>-27</v>
      </c>
      <c r="BD201" s="177">
        <f t="shared" si="718"/>
        <v>0</v>
      </c>
      <c r="BE201" s="177"/>
      <c r="BF201" s="23"/>
      <c r="BG201" s="371"/>
      <c r="BH201" s="372">
        <f t="shared" si="700"/>
        <v>18</v>
      </c>
      <c r="BI201" s="373">
        <f t="shared" si="701"/>
        <v>159.75</v>
      </c>
      <c r="BJ201" s="373">
        <f t="shared" ref="BJ201:BK201" si="719">+AB201+AJ201+AR201+D201+L201+T201</f>
        <v>7422</v>
      </c>
      <c r="BK201" s="373">
        <f t="shared" si="719"/>
        <v>408</v>
      </c>
      <c r="BL201" s="374">
        <f t="shared" si="703"/>
        <v>18.191176470588236</v>
      </c>
      <c r="BM201" s="375">
        <f t="shared" si="704"/>
        <v>46.460093896713616</v>
      </c>
      <c r="BN201" s="376">
        <f t="shared" si="705"/>
        <v>2.5539906103286385</v>
      </c>
      <c r="BO201" s="377" t="e">
        <f t="shared" si="706"/>
        <v>#REF!</v>
      </c>
    </row>
    <row r="202" spans="1:67" ht="16">
      <c r="A202" s="124">
        <v>42539</v>
      </c>
      <c r="B202" s="23"/>
      <c r="C202" s="125">
        <v>0</v>
      </c>
      <c r="D202" s="125">
        <v>0</v>
      </c>
      <c r="E202" s="125">
        <v>0</v>
      </c>
      <c r="F202" s="125">
        <v>0</v>
      </c>
      <c r="G202" s="136">
        <f t="shared" ref="G202:G208" si="720">+E202-F202</f>
        <v>0</v>
      </c>
      <c r="H202" s="125">
        <v>0</v>
      </c>
      <c r="I202" s="126"/>
      <c r="J202" s="23"/>
      <c r="K202" s="125">
        <v>0</v>
      </c>
      <c r="L202" s="125">
        <v>0</v>
      </c>
      <c r="M202" s="125">
        <v>0</v>
      </c>
      <c r="N202" s="125">
        <v>0</v>
      </c>
      <c r="O202" s="136">
        <f t="shared" ref="O202:O208" si="721">+M202-N202</f>
        <v>0</v>
      </c>
      <c r="P202" s="125">
        <v>0</v>
      </c>
      <c r="Q202" s="126"/>
      <c r="R202" s="23"/>
      <c r="S202" s="125">
        <v>0</v>
      </c>
      <c r="T202" s="125">
        <v>0</v>
      </c>
      <c r="U202" s="125">
        <v>0</v>
      </c>
      <c r="V202" s="125">
        <v>0</v>
      </c>
      <c r="W202" s="136">
        <f t="shared" ref="W202:W208" si="722">+U202-V202</f>
        <v>0</v>
      </c>
      <c r="X202" s="125">
        <v>0</v>
      </c>
      <c r="Y202" s="125"/>
      <c r="Z202" s="23"/>
      <c r="AA202" s="125">
        <v>0</v>
      </c>
      <c r="AB202" s="125">
        <v>0</v>
      </c>
      <c r="AC202" s="125">
        <v>0</v>
      </c>
      <c r="AD202" s="125">
        <v>0</v>
      </c>
      <c r="AE202" s="136">
        <f t="shared" ref="AE202:AE208" si="723">+AC202-AD202</f>
        <v>0</v>
      </c>
      <c r="AF202" s="125">
        <v>0</v>
      </c>
      <c r="AG202" s="125"/>
      <c r="AH202" s="23"/>
      <c r="AI202" s="125">
        <v>0</v>
      </c>
      <c r="AJ202" s="125">
        <v>0</v>
      </c>
      <c r="AK202" s="125">
        <v>0</v>
      </c>
      <c r="AL202" s="125">
        <v>0</v>
      </c>
      <c r="AM202" s="136">
        <f t="shared" ref="AM202:AM208" si="724">+AK202-AL202</f>
        <v>0</v>
      </c>
      <c r="AN202" s="125">
        <v>0</v>
      </c>
      <c r="AO202" s="125"/>
      <c r="AP202" s="23"/>
      <c r="AQ202" s="125">
        <v>0</v>
      </c>
      <c r="AR202" s="125">
        <v>0</v>
      </c>
      <c r="AS202" s="125">
        <v>0</v>
      </c>
      <c r="AT202" s="125">
        <v>0</v>
      </c>
      <c r="AU202" s="136">
        <f t="shared" ref="AU202:AU206" si="725">+AS202-AT202</f>
        <v>0</v>
      </c>
      <c r="AV202" s="125">
        <v>0</v>
      </c>
      <c r="AW202" s="126"/>
      <c r="AX202" s="23"/>
      <c r="AY202" s="125">
        <v>0</v>
      </c>
      <c r="AZ202" s="125">
        <v>0</v>
      </c>
      <c r="BA202" s="125">
        <v>0</v>
      </c>
      <c r="BB202" s="125">
        <v>0</v>
      </c>
      <c r="BC202" s="136">
        <f t="shared" ref="BC202:BC208" si="726">+BA202-BB202</f>
        <v>0</v>
      </c>
      <c r="BD202" s="125">
        <v>0</v>
      </c>
      <c r="BE202" s="125"/>
      <c r="BF202" s="23"/>
      <c r="BG202" s="348"/>
      <c r="BH202" s="127"/>
      <c r="BI202" s="127"/>
      <c r="BJ202" s="127"/>
      <c r="BK202" s="127"/>
      <c r="BL202" s="127"/>
      <c r="BM202" s="127"/>
      <c r="BN202" s="127"/>
      <c r="BO202" s="127"/>
    </row>
    <row r="203" spans="1:67" ht="16">
      <c r="A203" s="124">
        <v>42540</v>
      </c>
      <c r="B203" s="23"/>
      <c r="C203" s="125">
        <v>0</v>
      </c>
      <c r="D203" s="125">
        <v>0</v>
      </c>
      <c r="E203" s="125">
        <v>0</v>
      </c>
      <c r="F203" s="125">
        <v>0</v>
      </c>
      <c r="G203" s="136">
        <f t="shared" si="720"/>
        <v>0</v>
      </c>
      <c r="H203" s="125">
        <v>0</v>
      </c>
      <c r="I203" s="126"/>
      <c r="J203" s="23"/>
      <c r="K203" s="125">
        <v>0</v>
      </c>
      <c r="L203" s="125">
        <v>0</v>
      </c>
      <c r="M203" s="125">
        <v>0</v>
      </c>
      <c r="N203" s="125">
        <v>0</v>
      </c>
      <c r="O203" s="136">
        <f t="shared" si="721"/>
        <v>0</v>
      </c>
      <c r="P203" s="125">
        <v>0</v>
      </c>
      <c r="Q203" s="126"/>
      <c r="R203" s="23"/>
      <c r="S203" s="125">
        <v>0</v>
      </c>
      <c r="T203" s="125">
        <v>0</v>
      </c>
      <c r="U203" s="125">
        <v>0</v>
      </c>
      <c r="V203" s="125">
        <v>0</v>
      </c>
      <c r="W203" s="136">
        <f t="shared" si="722"/>
        <v>0</v>
      </c>
      <c r="X203" s="125">
        <v>0</v>
      </c>
      <c r="Y203" s="125"/>
      <c r="Z203" s="23"/>
      <c r="AA203" s="125">
        <v>0</v>
      </c>
      <c r="AB203" s="125">
        <v>0</v>
      </c>
      <c r="AC203" s="125">
        <v>0</v>
      </c>
      <c r="AD203" s="125">
        <v>0</v>
      </c>
      <c r="AE203" s="136">
        <f t="shared" si="723"/>
        <v>0</v>
      </c>
      <c r="AF203" s="125">
        <v>0</v>
      </c>
      <c r="AG203" s="125"/>
      <c r="AH203" s="23"/>
      <c r="AI203" s="125">
        <v>0</v>
      </c>
      <c r="AJ203" s="125">
        <v>0</v>
      </c>
      <c r="AK203" s="125">
        <v>0</v>
      </c>
      <c r="AL203" s="125">
        <v>0</v>
      </c>
      <c r="AM203" s="136">
        <f t="shared" si="724"/>
        <v>0</v>
      </c>
      <c r="AN203" s="125">
        <v>0</v>
      </c>
      <c r="AO203" s="125"/>
      <c r="AP203" s="23"/>
      <c r="AQ203" s="125">
        <v>0</v>
      </c>
      <c r="AR203" s="125">
        <v>0</v>
      </c>
      <c r="AS203" s="125">
        <v>0</v>
      </c>
      <c r="AT203" s="125">
        <v>0</v>
      </c>
      <c r="AU203" s="136">
        <f t="shared" si="725"/>
        <v>0</v>
      </c>
      <c r="AV203" s="125">
        <v>0</v>
      </c>
      <c r="AW203" s="126"/>
      <c r="AX203" s="23"/>
      <c r="AY203" s="125">
        <v>0</v>
      </c>
      <c r="AZ203" s="125">
        <v>0</v>
      </c>
      <c r="BA203" s="125">
        <v>0</v>
      </c>
      <c r="BB203" s="125">
        <v>0</v>
      </c>
      <c r="BC203" s="136">
        <f t="shared" si="726"/>
        <v>0</v>
      </c>
      <c r="BD203" s="125">
        <v>0</v>
      </c>
      <c r="BE203" s="125"/>
      <c r="BF203" s="23"/>
      <c r="BG203" s="348"/>
      <c r="BH203" s="127"/>
      <c r="BI203" s="127"/>
      <c r="BJ203" s="127"/>
      <c r="BK203" s="127"/>
      <c r="BL203" s="127"/>
      <c r="BM203" s="127"/>
      <c r="BN203" s="127"/>
      <c r="BO203" s="127"/>
    </row>
    <row r="204" spans="1:67" ht="16">
      <c r="A204" s="41">
        <v>42541</v>
      </c>
      <c r="B204" s="23"/>
      <c r="C204" s="54">
        <v>7</v>
      </c>
      <c r="D204" s="54">
        <v>276</v>
      </c>
      <c r="E204" s="54">
        <v>23</v>
      </c>
      <c r="F204" s="54">
        <v>20</v>
      </c>
      <c r="G204" s="130">
        <f t="shared" si="720"/>
        <v>3</v>
      </c>
      <c r="H204" s="28"/>
      <c r="I204" s="149">
        <v>673</v>
      </c>
      <c r="J204" s="23"/>
      <c r="K204" s="54">
        <v>8</v>
      </c>
      <c r="L204" s="54">
        <v>458</v>
      </c>
      <c r="M204" s="54">
        <v>20</v>
      </c>
      <c r="N204" s="54">
        <v>18</v>
      </c>
      <c r="O204" s="130">
        <f t="shared" si="721"/>
        <v>2</v>
      </c>
      <c r="P204" s="28"/>
      <c r="Q204" s="149">
        <v>553</v>
      </c>
      <c r="R204" s="23"/>
      <c r="S204" s="28"/>
      <c r="T204" s="28"/>
      <c r="U204" s="28"/>
      <c r="V204" s="28"/>
      <c r="W204" s="130">
        <f t="shared" si="722"/>
        <v>0</v>
      </c>
      <c r="X204" s="28"/>
      <c r="Y204" s="28"/>
      <c r="Z204" s="23"/>
      <c r="AA204" s="28"/>
      <c r="AB204" s="28"/>
      <c r="AC204" s="28"/>
      <c r="AD204" s="28"/>
      <c r="AE204" s="130">
        <f t="shared" si="723"/>
        <v>0</v>
      </c>
      <c r="AF204" s="28"/>
      <c r="AG204" s="28"/>
      <c r="AH204" s="23"/>
      <c r="AI204" s="54">
        <v>8.25</v>
      </c>
      <c r="AJ204" s="54">
        <v>440</v>
      </c>
      <c r="AK204" s="54">
        <v>26</v>
      </c>
      <c r="AL204" s="54">
        <v>22</v>
      </c>
      <c r="AM204" s="130">
        <f t="shared" si="724"/>
        <v>4</v>
      </c>
      <c r="AN204" s="28"/>
      <c r="AO204" s="54">
        <v>757.6</v>
      </c>
      <c r="AP204" s="23"/>
      <c r="AQ204" s="54">
        <v>8.5</v>
      </c>
      <c r="AR204" s="54">
        <v>362</v>
      </c>
      <c r="AS204" s="54">
        <v>16</v>
      </c>
      <c r="AT204" s="54">
        <v>18</v>
      </c>
      <c r="AU204" s="130">
        <f t="shared" si="725"/>
        <v>-2</v>
      </c>
      <c r="AV204" s="28"/>
      <c r="AW204" s="149">
        <v>461.5</v>
      </c>
      <c r="AX204" s="23"/>
      <c r="AY204" s="28"/>
      <c r="AZ204" s="28"/>
      <c r="BA204" s="28"/>
      <c r="BB204" s="28"/>
      <c r="BC204" s="130">
        <f t="shared" si="726"/>
        <v>0</v>
      </c>
      <c r="BD204" s="28"/>
      <c r="BE204" s="28"/>
      <c r="BF204" s="23"/>
      <c r="BG204" s="343"/>
      <c r="BH204" s="350">
        <f t="shared" ref="BH204:BH209" si="727">+G204+O204+AE204+AM204+AU204</f>
        <v>7</v>
      </c>
      <c r="BI204" s="351">
        <f t="shared" ref="BI204:BI209" si="728">+AA204+AI204+AQ204+C204+K204+S204</f>
        <v>31.75</v>
      </c>
      <c r="BJ204" s="352">
        <f t="shared" ref="BJ204:BK204" si="729">+D204+L204+T204+AB204+AJ204+AR204</f>
        <v>1536</v>
      </c>
      <c r="BK204" s="352">
        <f t="shared" si="729"/>
        <v>85</v>
      </c>
      <c r="BL204" s="353">
        <f t="shared" ref="BL204:BL209" si="730">BJ204/BK204</f>
        <v>18.070588235294117</v>
      </c>
      <c r="BM204" s="354">
        <f t="shared" ref="BM204:BM209" si="731">BJ204/BI204</f>
        <v>48.377952755905511</v>
      </c>
      <c r="BN204" s="355">
        <f t="shared" ref="BN204:BN209" si="732">BK204/BI204</f>
        <v>2.6771653543307088</v>
      </c>
      <c r="BO204" s="356" t="e">
        <f t="shared" ref="BO204:BO209" si="733">#REF!/BK204</f>
        <v>#REF!</v>
      </c>
    </row>
    <row r="205" spans="1:67" ht="16">
      <c r="A205" s="41">
        <v>42542</v>
      </c>
      <c r="B205" s="23"/>
      <c r="C205" s="54">
        <v>8</v>
      </c>
      <c r="D205" s="54">
        <v>350</v>
      </c>
      <c r="E205" s="54">
        <v>17</v>
      </c>
      <c r="F205" s="54">
        <v>20</v>
      </c>
      <c r="G205" s="130">
        <f t="shared" si="720"/>
        <v>-3</v>
      </c>
      <c r="H205" s="28"/>
      <c r="I205" s="149">
        <v>441.7</v>
      </c>
      <c r="J205" s="23"/>
      <c r="K205" s="54">
        <v>8</v>
      </c>
      <c r="L205" s="54">
        <v>435</v>
      </c>
      <c r="M205" s="54">
        <v>17</v>
      </c>
      <c r="N205" s="54">
        <v>18</v>
      </c>
      <c r="O205" s="130">
        <f t="shared" si="721"/>
        <v>-1</v>
      </c>
      <c r="P205" s="28"/>
      <c r="Q205" s="149">
        <v>513.79999999999995</v>
      </c>
      <c r="R205" s="23"/>
      <c r="S205" s="28"/>
      <c r="T205" s="28"/>
      <c r="U205" s="28"/>
      <c r="V205" s="28"/>
      <c r="W205" s="130">
        <f t="shared" si="722"/>
        <v>0</v>
      </c>
      <c r="X205" s="28"/>
      <c r="Y205" s="28"/>
      <c r="Z205" s="23"/>
      <c r="AA205" s="28"/>
      <c r="AB205" s="28"/>
      <c r="AC205" s="28"/>
      <c r="AD205" s="28"/>
      <c r="AE205" s="130">
        <f t="shared" si="723"/>
        <v>0</v>
      </c>
      <c r="AF205" s="28"/>
      <c r="AG205" s="28"/>
      <c r="AH205" s="23"/>
      <c r="AI205" s="54">
        <v>8</v>
      </c>
      <c r="AJ205" s="54">
        <v>450</v>
      </c>
      <c r="AK205" s="54">
        <v>23</v>
      </c>
      <c r="AL205" s="54">
        <v>22</v>
      </c>
      <c r="AM205" s="130">
        <f t="shared" si="724"/>
        <v>1</v>
      </c>
      <c r="AN205" s="28"/>
      <c r="AO205" s="54">
        <v>691.25</v>
      </c>
      <c r="AP205" s="23"/>
      <c r="AQ205" s="54">
        <v>7</v>
      </c>
      <c r="AR205" s="54">
        <v>292</v>
      </c>
      <c r="AS205" s="54">
        <v>13</v>
      </c>
      <c r="AT205" s="54">
        <v>18</v>
      </c>
      <c r="AU205" s="130">
        <f t="shared" si="725"/>
        <v>-5</v>
      </c>
      <c r="AV205" s="28"/>
      <c r="AW205" s="149">
        <v>284.64999999999998</v>
      </c>
      <c r="AX205" s="23"/>
      <c r="AY205" s="28"/>
      <c r="AZ205" s="28"/>
      <c r="BA205" s="28"/>
      <c r="BB205" s="28"/>
      <c r="BC205" s="130">
        <f t="shared" si="726"/>
        <v>0</v>
      </c>
      <c r="BD205" s="28"/>
      <c r="BE205" s="28"/>
      <c r="BF205" s="23"/>
      <c r="BG205" s="343"/>
      <c r="BH205" s="350">
        <f t="shared" si="727"/>
        <v>-8</v>
      </c>
      <c r="BI205" s="351">
        <f t="shared" si="728"/>
        <v>31</v>
      </c>
      <c r="BJ205" s="352">
        <f t="shared" ref="BJ205:BK205" si="734">+D205+L205+T205+AB205+AJ205+AR205</f>
        <v>1527</v>
      </c>
      <c r="BK205" s="352">
        <f t="shared" si="734"/>
        <v>70</v>
      </c>
      <c r="BL205" s="353">
        <f t="shared" si="730"/>
        <v>21.814285714285713</v>
      </c>
      <c r="BM205" s="354">
        <f t="shared" si="731"/>
        <v>49.258064516129032</v>
      </c>
      <c r="BN205" s="355">
        <f t="shared" si="732"/>
        <v>2.2580645161290325</v>
      </c>
      <c r="BO205" s="356" t="e">
        <f t="shared" si="733"/>
        <v>#REF!</v>
      </c>
    </row>
    <row r="206" spans="1:67" ht="16">
      <c r="A206" s="41">
        <v>42543</v>
      </c>
      <c r="B206" s="23"/>
      <c r="C206" s="54">
        <v>3</v>
      </c>
      <c r="D206" s="54">
        <v>75</v>
      </c>
      <c r="E206" s="54">
        <v>6</v>
      </c>
      <c r="F206" s="54">
        <v>20</v>
      </c>
      <c r="G206" s="130">
        <f t="shared" si="720"/>
        <v>-14</v>
      </c>
      <c r="H206" s="28"/>
      <c r="I206" s="149">
        <v>27.75</v>
      </c>
      <c r="J206" s="23"/>
      <c r="K206" s="54">
        <v>8</v>
      </c>
      <c r="L206" s="54">
        <v>367</v>
      </c>
      <c r="M206" s="54">
        <v>20</v>
      </c>
      <c r="N206" s="54">
        <v>18</v>
      </c>
      <c r="O206" s="130">
        <f t="shared" si="721"/>
        <v>2</v>
      </c>
      <c r="P206" s="28"/>
      <c r="Q206" s="149">
        <v>211.65</v>
      </c>
      <c r="R206" s="23"/>
      <c r="S206" s="28"/>
      <c r="T206" s="28"/>
      <c r="U206" s="28"/>
      <c r="V206" s="28"/>
      <c r="W206" s="130">
        <f t="shared" si="722"/>
        <v>0</v>
      </c>
      <c r="X206" s="28"/>
      <c r="Y206" s="28"/>
      <c r="Z206" s="23"/>
      <c r="AA206" s="28"/>
      <c r="AB206" s="28"/>
      <c r="AC206" s="28"/>
      <c r="AD206" s="28"/>
      <c r="AE206" s="130">
        <f t="shared" si="723"/>
        <v>0</v>
      </c>
      <c r="AF206" s="28"/>
      <c r="AG206" s="28"/>
      <c r="AH206" s="23"/>
      <c r="AI206" s="54">
        <v>8.25</v>
      </c>
      <c r="AJ206" s="54">
        <v>335</v>
      </c>
      <c r="AK206" s="54">
        <v>27</v>
      </c>
      <c r="AL206" s="54">
        <v>22</v>
      </c>
      <c r="AM206" s="130">
        <f t="shared" si="724"/>
        <v>5</v>
      </c>
      <c r="AN206" s="28"/>
      <c r="AO206" s="54">
        <v>400</v>
      </c>
      <c r="AP206" s="23"/>
      <c r="AQ206" s="54">
        <v>0</v>
      </c>
      <c r="AR206" s="54">
        <v>0</v>
      </c>
      <c r="AS206" s="54">
        <v>0</v>
      </c>
      <c r="AT206" s="54">
        <v>18</v>
      </c>
      <c r="AU206" s="130">
        <f t="shared" si="725"/>
        <v>-18</v>
      </c>
      <c r="AV206" s="28"/>
      <c r="AW206" s="149">
        <v>0</v>
      </c>
      <c r="AX206" s="23"/>
      <c r="AY206" s="28"/>
      <c r="AZ206" s="28"/>
      <c r="BA206" s="28"/>
      <c r="BB206" s="28"/>
      <c r="BC206" s="130">
        <f t="shared" si="726"/>
        <v>0</v>
      </c>
      <c r="BD206" s="28"/>
      <c r="BE206" s="28"/>
      <c r="BF206" s="23"/>
      <c r="BG206" s="343"/>
      <c r="BH206" s="350">
        <f t="shared" si="727"/>
        <v>-25</v>
      </c>
      <c r="BI206" s="351">
        <f t="shared" si="728"/>
        <v>19.25</v>
      </c>
      <c r="BJ206" s="352">
        <f t="shared" ref="BJ206:BK206" si="735">+D206+L206+T206+AB206+AJ206+AR206</f>
        <v>777</v>
      </c>
      <c r="BK206" s="352">
        <f t="shared" si="735"/>
        <v>53</v>
      </c>
      <c r="BL206" s="353">
        <f t="shared" si="730"/>
        <v>14.660377358490566</v>
      </c>
      <c r="BM206" s="354">
        <f t="shared" si="731"/>
        <v>40.363636363636367</v>
      </c>
      <c r="BN206" s="355">
        <f t="shared" si="732"/>
        <v>2.7532467532467533</v>
      </c>
      <c r="BO206" s="356" t="e">
        <f t="shared" si="733"/>
        <v>#REF!</v>
      </c>
    </row>
    <row r="207" spans="1:67" ht="16">
      <c r="A207" s="41">
        <v>42544</v>
      </c>
      <c r="B207" s="23"/>
      <c r="C207" s="54">
        <v>8</v>
      </c>
      <c r="D207" s="54">
        <v>315</v>
      </c>
      <c r="E207" s="54">
        <v>25</v>
      </c>
      <c r="F207" s="54">
        <v>20</v>
      </c>
      <c r="G207" s="130">
        <f t="shared" si="720"/>
        <v>5</v>
      </c>
      <c r="H207" s="28"/>
      <c r="I207" s="149">
        <v>518.25</v>
      </c>
      <c r="J207" s="23"/>
      <c r="K207" s="54">
        <v>8</v>
      </c>
      <c r="L207" s="54">
        <v>395</v>
      </c>
      <c r="M207" s="54">
        <v>11</v>
      </c>
      <c r="N207" s="54">
        <v>18</v>
      </c>
      <c r="O207" s="130">
        <f t="shared" si="721"/>
        <v>-7</v>
      </c>
      <c r="P207" s="28"/>
      <c r="Q207" s="149">
        <v>275</v>
      </c>
      <c r="R207" s="23"/>
      <c r="S207" s="28"/>
      <c r="T207" s="28"/>
      <c r="U207" s="28"/>
      <c r="V207" s="28"/>
      <c r="W207" s="130">
        <f t="shared" si="722"/>
        <v>0</v>
      </c>
      <c r="X207" s="28"/>
      <c r="Y207" s="28"/>
      <c r="Z207" s="23"/>
      <c r="AA207" s="28"/>
      <c r="AB207" s="28"/>
      <c r="AC207" s="28"/>
      <c r="AD207" s="28"/>
      <c r="AE207" s="130">
        <f t="shared" si="723"/>
        <v>0</v>
      </c>
      <c r="AF207" s="28"/>
      <c r="AG207" s="28"/>
      <c r="AH207" s="23"/>
      <c r="AI207" s="54">
        <v>8</v>
      </c>
      <c r="AJ207" s="54">
        <v>330</v>
      </c>
      <c r="AK207" s="54">
        <v>30</v>
      </c>
      <c r="AL207" s="54">
        <v>22</v>
      </c>
      <c r="AM207" s="130">
        <f t="shared" si="724"/>
        <v>8</v>
      </c>
      <c r="AN207" s="28"/>
      <c r="AO207" s="54">
        <v>726.65</v>
      </c>
      <c r="AP207" s="23"/>
      <c r="AQ207" s="54">
        <v>7</v>
      </c>
      <c r="AR207" s="54">
        <v>193</v>
      </c>
      <c r="AS207" s="54">
        <v>13</v>
      </c>
      <c r="AT207" s="54">
        <v>18</v>
      </c>
      <c r="AU207" s="42"/>
      <c r="AV207" s="28"/>
      <c r="AW207" s="149">
        <v>228.2</v>
      </c>
      <c r="AX207" s="23"/>
      <c r="AY207" s="28"/>
      <c r="AZ207" s="28"/>
      <c r="BA207" s="28"/>
      <c r="BB207" s="28"/>
      <c r="BC207" s="130">
        <f t="shared" si="726"/>
        <v>0</v>
      </c>
      <c r="BD207" s="28"/>
      <c r="BE207" s="28"/>
      <c r="BF207" s="23"/>
      <c r="BG207" s="343"/>
      <c r="BH207" s="350">
        <f t="shared" si="727"/>
        <v>6</v>
      </c>
      <c r="BI207" s="351">
        <f t="shared" si="728"/>
        <v>31</v>
      </c>
      <c r="BJ207" s="352">
        <f t="shared" ref="BJ207:BK207" si="736">+D207+L207+T207+AB207+AJ207+AR207</f>
        <v>1233</v>
      </c>
      <c r="BK207" s="352">
        <f t="shared" si="736"/>
        <v>79</v>
      </c>
      <c r="BL207" s="353">
        <f t="shared" si="730"/>
        <v>15.60759493670886</v>
      </c>
      <c r="BM207" s="354">
        <f t="shared" si="731"/>
        <v>39.774193548387096</v>
      </c>
      <c r="BN207" s="355">
        <f t="shared" si="732"/>
        <v>2.5483870967741935</v>
      </c>
      <c r="BO207" s="356" t="e">
        <f t="shared" si="733"/>
        <v>#REF!</v>
      </c>
    </row>
    <row r="208" spans="1:67" ht="16">
      <c r="A208" s="41">
        <v>42545</v>
      </c>
      <c r="B208" s="23"/>
      <c r="C208" s="54">
        <v>8</v>
      </c>
      <c r="D208" s="54">
        <v>325</v>
      </c>
      <c r="E208" s="54">
        <v>22</v>
      </c>
      <c r="F208" s="54">
        <v>20</v>
      </c>
      <c r="G208" s="130">
        <f t="shared" si="720"/>
        <v>2</v>
      </c>
      <c r="H208" s="28"/>
      <c r="I208" s="149">
        <v>481.25</v>
      </c>
      <c r="J208" s="23"/>
      <c r="K208" s="54">
        <v>8</v>
      </c>
      <c r="L208" s="54">
        <v>419</v>
      </c>
      <c r="M208" s="54">
        <v>17</v>
      </c>
      <c r="N208" s="54">
        <v>18</v>
      </c>
      <c r="O208" s="130">
        <f t="shared" si="721"/>
        <v>-1</v>
      </c>
      <c r="P208" s="28"/>
      <c r="Q208" s="149">
        <v>350.85</v>
      </c>
      <c r="R208" s="23"/>
      <c r="S208" s="28"/>
      <c r="T208" s="28"/>
      <c r="U208" s="28"/>
      <c r="V208" s="28"/>
      <c r="W208" s="130">
        <f t="shared" si="722"/>
        <v>0</v>
      </c>
      <c r="X208" s="28"/>
      <c r="Y208" s="28"/>
      <c r="Z208" s="23"/>
      <c r="AA208" s="28"/>
      <c r="AB208" s="28"/>
      <c r="AC208" s="28"/>
      <c r="AD208" s="28"/>
      <c r="AE208" s="130">
        <f t="shared" si="723"/>
        <v>0</v>
      </c>
      <c r="AF208" s="28"/>
      <c r="AG208" s="28"/>
      <c r="AH208" s="23"/>
      <c r="AI208" s="54">
        <v>8</v>
      </c>
      <c r="AJ208" s="54">
        <v>360</v>
      </c>
      <c r="AK208" s="54">
        <v>17</v>
      </c>
      <c r="AL208" s="54">
        <v>22</v>
      </c>
      <c r="AM208" s="130">
        <f t="shared" si="724"/>
        <v>-5</v>
      </c>
      <c r="AN208" s="28"/>
      <c r="AO208" s="54">
        <v>400.8</v>
      </c>
      <c r="AP208" s="23"/>
      <c r="AQ208" s="54">
        <v>9</v>
      </c>
      <c r="AR208" s="54">
        <v>351</v>
      </c>
      <c r="AS208" s="54">
        <v>17</v>
      </c>
      <c r="AT208" s="54">
        <v>18</v>
      </c>
      <c r="AU208" s="130">
        <f>+AS208-AT208</f>
        <v>-1</v>
      </c>
      <c r="AV208" s="28"/>
      <c r="AW208" s="149">
        <v>469.1</v>
      </c>
      <c r="AX208" s="23"/>
      <c r="AY208" s="28"/>
      <c r="AZ208" s="28"/>
      <c r="BA208" s="28"/>
      <c r="BB208" s="28"/>
      <c r="BC208" s="130">
        <f t="shared" si="726"/>
        <v>0</v>
      </c>
      <c r="BD208" s="28"/>
      <c r="BE208" s="28"/>
      <c r="BF208" s="23"/>
      <c r="BG208" s="343"/>
      <c r="BH208" s="350">
        <f t="shared" si="727"/>
        <v>-5</v>
      </c>
      <c r="BI208" s="351">
        <f t="shared" si="728"/>
        <v>33</v>
      </c>
      <c r="BJ208" s="352">
        <f t="shared" ref="BJ208:BK208" si="737">+D208+L208+T208+AB208+AJ208+AR208</f>
        <v>1455</v>
      </c>
      <c r="BK208" s="352">
        <f t="shared" si="737"/>
        <v>73</v>
      </c>
      <c r="BL208" s="363">
        <f t="shared" si="730"/>
        <v>19.931506849315067</v>
      </c>
      <c r="BM208" s="364">
        <f t="shared" si="731"/>
        <v>44.090909090909093</v>
      </c>
      <c r="BN208" s="365">
        <f t="shared" si="732"/>
        <v>2.2121212121212119</v>
      </c>
      <c r="BO208" s="366" t="e">
        <f t="shared" si="733"/>
        <v>#REF!</v>
      </c>
    </row>
    <row r="209" spans="1:67" ht="16">
      <c r="A209" s="367" t="s">
        <v>42</v>
      </c>
      <c r="B209" s="368"/>
      <c r="C209" s="177">
        <f t="shared" ref="C209:H209" si="738">SUM(C202:C208)</f>
        <v>34</v>
      </c>
      <c r="D209" s="177">
        <f t="shared" si="738"/>
        <v>1341</v>
      </c>
      <c r="E209" s="177">
        <f t="shared" si="738"/>
        <v>93</v>
      </c>
      <c r="F209" s="177">
        <f t="shared" si="738"/>
        <v>100</v>
      </c>
      <c r="G209" s="177">
        <f t="shared" si="738"/>
        <v>-7</v>
      </c>
      <c r="H209" s="177">
        <f t="shared" si="738"/>
        <v>0</v>
      </c>
      <c r="I209" s="370"/>
      <c r="J209" s="23"/>
      <c r="K209" s="177">
        <f t="shared" ref="K209:P209" si="739">SUM(K202:K208)</f>
        <v>40</v>
      </c>
      <c r="L209" s="177">
        <f t="shared" si="739"/>
        <v>2074</v>
      </c>
      <c r="M209" s="177">
        <f t="shared" si="739"/>
        <v>85</v>
      </c>
      <c r="N209" s="177">
        <f t="shared" si="739"/>
        <v>90</v>
      </c>
      <c r="O209" s="177">
        <f t="shared" si="739"/>
        <v>-5</v>
      </c>
      <c r="P209" s="177">
        <f t="shared" si="739"/>
        <v>0</v>
      </c>
      <c r="Q209" s="370"/>
      <c r="R209" s="23"/>
      <c r="S209" s="177">
        <f t="shared" ref="S209:X209" si="740">SUM(S202:S208)</f>
        <v>0</v>
      </c>
      <c r="T209" s="177">
        <f t="shared" si="740"/>
        <v>0</v>
      </c>
      <c r="U209" s="177">
        <f t="shared" si="740"/>
        <v>0</v>
      </c>
      <c r="V209" s="177">
        <f t="shared" si="740"/>
        <v>0</v>
      </c>
      <c r="W209" s="177">
        <f t="shared" si="740"/>
        <v>0</v>
      </c>
      <c r="X209" s="177">
        <f t="shared" si="740"/>
        <v>0</v>
      </c>
      <c r="Y209" s="177"/>
      <c r="Z209" s="23"/>
      <c r="AA209" s="177">
        <f t="shared" ref="AA209:AF209" si="741">SUM(AA202:AA208)</f>
        <v>0</v>
      </c>
      <c r="AB209" s="177">
        <f t="shared" si="741"/>
        <v>0</v>
      </c>
      <c r="AC209" s="177">
        <f t="shared" si="741"/>
        <v>0</v>
      </c>
      <c r="AD209" s="177">
        <f t="shared" si="741"/>
        <v>0</v>
      </c>
      <c r="AE209" s="177">
        <f t="shared" si="741"/>
        <v>0</v>
      </c>
      <c r="AF209" s="177">
        <f t="shared" si="741"/>
        <v>0</v>
      </c>
      <c r="AG209" s="177"/>
      <c r="AH209" s="23"/>
      <c r="AI209" s="177">
        <f t="shared" ref="AI209:AN209" si="742">SUM(AI202:AI208)</f>
        <v>40.5</v>
      </c>
      <c r="AJ209" s="177">
        <f t="shared" si="742"/>
        <v>1915</v>
      </c>
      <c r="AK209" s="177">
        <f t="shared" si="742"/>
        <v>123</v>
      </c>
      <c r="AL209" s="177">
        <f t="shared" si="742"/>
        <v>110</v>
      </c>
      <c r="AM209" s="177">
        <f t="shared" si="742"/>
        <v>13</v>
      </c>
      <c r="AN209" s="177">
        <f t="shared" si="742"/>
        <v>0</v>
      </c>
      <c r="AO209" s="177"/>
      <c r="AP209" s="23"/>
      <c r="AQ209" s="177">
        <f t="shared" ref="AQ209:AV209" si="743">SUM(AQ202:AQ208)</f>
        <v>31.5</v>
      </c>
      <c r="AR209" s="177">
        <f t="shared" si="743"/>
        <v>1198</v>
      </c>
      <c r="AS209" s="177">
        <f t="shared" si="743"/>
        <v>59</v>
      </c>
      <c r="AT209" s="177">
        <f t="shared" si="743"/>
        <v>90</v>
      </c>
      <c r="AU209" s="177">
        <f t="shared" si="743"/>
        <v>-26</v>
      </c>
      <c r="AV209" s="177">
        <f t="shared" si="743"/>
        <v>0</v>
      </c>
      <c r="AW209" s="370"/>
      <c r="AX209" s="23"/>
      <c r="AY209" s="177">
        <f t="shared" ref="AY209:BD209" si="744">SUM(AY202:AY208)</f>
        <v>0</v>
      </c>
      <c r="AZ209" s="177">
        <f t="shared" si="744"/>
        <v>0</v>
      </c>
      <c r="BA209" s="177">
        <f t="shared" si="744"/>
        <v>0</v>
      </c>
      <c r="BB209" s="177">
        <f t="shared" si="744"/>
        <v>0</v>
      </c>
      <c r="BC209" s="177">
        <f t="shared" si="744"/>
        <v>0</v>
      </c>
      <c r="BD209" s="177">
        <f t="shared" si="744"/>
        <v>0</v>
      </c>
      <c r="BE209" s="177"/>
      <c r="BF209" s="23"/>
      <c r="BG209" s="371"/>
      <c r="BH209" s="372">
        <f t="shared" si="727"/>
        <v>-25</v>
      </c>
      <c r="BI209" s="373">
        <f t="shared" si="728"/>
        <v>146</v>
      </c>
      <c r="BJ209" s="373">
        <f t="shared" ref="BJ209:BK209" si="745">+AB209+AJ209+AR209+D209+L209+T209</f>
        <v>6528</v>
      </c>
      <c r="BK209" s="373">
        <f t="shared" si="745"/>
        <v>360</v>
      </c>
      <c r="BL209" s="374">
        <f t="shared" si="730"/>
        <v>18.133333333333333</v>
      </c>
      <c r="BM209" s="375">
        <f t="shared" si="731"/>
        <v>44.712328767123289</v>
      </c>
      <c r="BN209" s="376">
        <f t="shared" si="732"/>
        <v>2.4657534246575343</v>
      </c>
      <c r="BO209" s="377" t="e">
        <f t="shared" si="733"/>
        <v>#REF!</v>
      </c>
    </row>
    <row r="210" spans="1:67" ht="16">
      <c r="A210" s="124">
        <v>42546</v>
      </c>
      <c r="B210" s="23"/>
      <c r="C210" s="125">
        <v>0</v>
      </c>
      <c r="D210" s="125">
        <v>0</v>
      </c>
      <c r="E210" s="125">
        <v>0</v>
      </c>
      <c r="F210" s="125">
        <v>0</v>
      </c>
      <c r="G210" s="136">
        <f t="shared" ref="G210:G215" si="746">+E210-F210</f>
        <v>0</v>
      </c>
      <c r="H210" s="125">
        <v>0</v>
      </c>
      <c r="I210" s="126"/>
      <c r="J210" s="23"/>
      <c r="K210" s="125">
        <v>0</v>
      </c>
      <c r="L210" s="125">
        <v>0</v>
      </c>
      <c r="M210" s="125">
        <v>0</v>
      </c>
      <c r="N210" s="125">
        <v>0</v>
      </c>
      <c r="O210" s="136">
        <f t="shared" ref="O210:O215" si="747">+M210-N210</f>
        <v>0</v>
      </c>
      <c r="P210" s="125">
        <v>0</v>
      </c>
      <c r="Q210" s="126"/>
      <c r="R210" s="23"/>
      <c r="S210" s="125">
        <v>0</v>
      </c>
      <c r="T210" s="125">
        <v>0</v>
      </c>
      <c r="U210" s="125">
        <v>0</v>
      </c>
      <c r="V210" s="125">
        <v>0</v>
      </c>
      <c r="W210" s="136">
        <f t="shared" ref="W210:W215" si="748">+U210-V210</f>
        <v>0</v>
      </c>
      <c r="X210" s="125">
        <v>0</v>
      </c>
      <c r="Y210" s="125"/>
      <c r="Z210" s="23"/>
      <c r="AA210" s="125">
        <v>0</v>
      </c>
      <c r="AB210" s="125">
        <v>0</v>
      </c>
      <c r="AC210" s="125">
        <v>0</v>
      </c>
      <c r="AD210" s="125">
        <v>0</v>
      </c>
      <c r="AE210" s="136">
        <f t="shared" ref="AE210:AE215" si="749">+AC210-AD210</f>
        <v>0</v>
      </c>
      <c r="AF210" s="125">
        <v>0</v>
      </c>
      <c r="AG210" s="125"/>
      <c r="AH210" s="23"/>
      <c r="AI210" s="125">
        <v>0</v>
      </c>
      <c r="AJ210" s="125">
        <v>0</v>
      </c>
      <c r="AK210" s="125">
        <v>0</v>
      </c>
      <c r="AL210" s="125">
        <v>0</v>
      </c>
      <c r="AM210" s="136">
        <f t="shared" ref="AM210:AM215" si="750">+AK210-AL210</f>
        <v>0</v>
      </c>
      <c r="AN210" s="125">
        <v>0</v>
      </c>
      <c r="AO210" s="125"/>
      <c r="AP210" s="23"/>
      <c r="AQ210" s="125">
        <v>0</v>
      </c>
      <c r="AR210" s="125">
        <v>0</v>
      </c>
      <c r="AS210" s="125">
        <v>0</v>
      </c>
      <c r="AT210" s="125">
        <v>0</v>
      </c>
      <c r="AU210" s="136">
        <f t="shared" ref="AU210:AU215" si="751">+AS210-AT210</f>
        <v>0</v>
      </c>
      <c r="AV210" s="125">
        <v>0</v>
      </c>
      <c r="AW210" s="126"/>
      <c r="AX210" s="23"/>
      <c r="AY210" s="125">
        <v>0</v>
      </c>
      <c r="AZ210" s="125">
        <v>0</v>
      </c>
      <c r="BA210" s="125">
        <v>0</v>
      </c>
      <c r="BB210" s="125">
        <v>0</v>
      </c>
      <c r="BC210" s="136">
        <f t="shared" ref="BC210:BC215" si="752">+BA210-BB210</f>
        <v>0</v>
      </c>
      <c r="BD210" s="125">
        <v>0</v>
      </c>
      <c r="BE210" s="125"/>
      <c r="BF210" s="23"/>
      <c r="BG210" s="348"/>
      <c r="BH210" s="127"/>
      <c r="BI210" s="127"/>
      <c r="BJ210" s="127"/>
      <c r="BK210" s="127"/>
      <c r="BL210" s="127"/>
      <c r="BM210" s="127"/>
      <c r="BN210" s="127"/>
      <c r="BO210" s="127"/>
    </row>
    <row r="211" spans="1:67" ht="16">
      <c r="A211" s="124">
        <v>42547</v>
      </c>
      <c r="B211" s="23"/>
      <c r="C211" s="125">
        <v>0</v>
      </c>
      <c r="D211" s="125">
        <v>0</v>
      </c>
      <c r="E211" s="125">
        <v>0</v>
      </c>
      <c r="F211" s="125">
        <v>0</v>
      </c>
      <c r="G211" s="136">
        <f t="shared" si="746"/>
        <v>0</v>
      </c>
      <c r="H211" s="125">
        <v>0</v>
      </c>
      <c r="I211" s="126"/>
      <c r="J211" s="23"/>
      <c r="K211" s="125">
        <v>0</v>
      </c>
      <c r="L211" s="125">
        <v>0</v>
      </c>
      <c r="M211" s="125">
        <v>0</v>
      </c>
      <c r="N211" s="125">
        <v>0</v>
      </c>
      <c r="O211" s="136">
        <f t="shared" si="747"/>
        <v>0</v>
      </c>
      <c r="P211" s="125">
        <v>0</v>
      </c>
      <c r="Q211" s="126"/>
      <c r="R211" s="23"/>
      <c r="S211" s="125">
        <v>0</v>
      </c>
      <c r="T211" s="125">
        <v>0</v>
      </c>
      <c r="U211" s="125">
        <v>0</v>
      </c>
      <c r="V211" s="125">
        <v>0</v>
      </c>
      <c r="W211" s="136">
        <f t="shared" si="748"/>
        <v>0</v>
      </c>
      <c r="X211" s="125">
        <v>0</v>
      </c>
      <c r="Y211" s="125"/>
      <c r="Z211" s="23"/>
      <c r="AA211" s="125">
        <v>0</v>
      </c>
      <c r="AB211" s="125">
        <v>0</v>
      </c>
      <c r="AC211" s="125">
        <v>0</v>
      </c>
      <c r="AD211" s="125">
        <v>0</v>
      </c>
      <c r="AE211" s="136">
        <f t="shared" si="749"/>
        <v>0</v>
      </c>
      <c r="AF211" s="125">
        <v>0</v>
      </c>
      <c r="AG211" s="125"/>
      <c r="AH211" s="23"/>
      <c r="AI211" s="125">
        <v>0</v>
      </c>
      <c r="AJ211" s="125">
        <v>0</v>
      </c>
      <c r="AK211" s="125">
        <v>0</v>
      </c>
      <c r="AL211" s="125">
        <v>0</v>
      </c>
      <c r="AM211" s="136">
        <f t="shared" si="750"/>
        <v>0</v>
      </c>
      <c r="AN211" s="125">
        <v>0</v>
      </c>
      <c r="AO211" s="125"/>
      <c r="AP211" s="23"/>
      <c r="AQ211" s="125">
        <v>0</v>
      </c>
      <c r="AR211" s="125">
        <v>0</v>
      </c>
      <c r="AS211" s="125">
        <v>0</v>
      </c>
      <c r="AT211" s="125">
        <v>0</v>
      </c>
      <c r="AU211" s="136">
        <f t="shared" si="751"/>
        <v>0</v>
      </c>
      <c r="AV211" s="125">
        <v>0</v>
      </c>
      <c r="AW211" s="126"/>
      <c r="AX211" s="23"/>
      <c r="AY211" s="125">
        <v>0</v>
      </c>
      <c r="AZ211" s="125">
        <v>0</v>
      </c>
      <c r="BA211" s="125">
        <v>0</v>
      </c>
      <c r="BB211" s="125">
        <v>0</v>
      </c>
      <c r="BC211" s="136">
        <f t="shared" si="752"/>
        <v>0</v>
      </c>
      <c r="BD211" s="125">
        <v>0</v>
      </c>
      <c r="BE211" s="125"/>
      <c r="BF211" s="23"/>
      <c r="BG211" s="348"/>
      <c r="BH211" s="127"/>
      <c r="BI211" s="127"/>
      <c r="BJ211" s="127"/>
      <c r="BK211" s="127"/>
      <c r="BL211" s="127"/>
      <c r="BM211" s="127"/>
      <c r="BN211" s="127"/>
      <c r="BO211" s="127"/>
    </row>
    <row r="212" spans="1:67" ht="16">
      <c r="A212" s="41">
        <v>42548</v>
      </c>
      <c r="B212" s="23"/>
      <c r="C212" s="54">
        <v>7.5</v>
      </c>
      <c r="D212" s="54">
        <v>255</v>
      </c>
      <c r="E212" s="54">
        <v>24</v>
      </c>
      <c r="F212" s="54">
        <v>20</v>
      </c>
      <c r="G212" s="130">
        <f t="shared" si="746"/>
        <v>4</v>
      </c>
      <c r="H212" s="28"/>
      <c r="I212" s="149">
        <v>750.5</v>
      </c>
      <c r="J212" s="23"/>
      <c r="K212" s="54">
        <v>8</v>
      </c>
      <c r="L212" s="54">
        <v>434</v>
      </c>
      <c r="M212" s="54">
        <v>19</v>
      </c>
      <c r="N212" s="54">
        <v>18</v>
      </c>
      <c r="O212" s="130">
        <f t="shared" si="747"/>
        <v>1</v>
      </c>
      <c r="P212" s="28"/>
      <c r="Q212" s="149">
        <v>418.6</v>
      </c>
      <c r="R212" s="23"/>
      <c r="S212" s="28"/>
      <c r="T212" s="28"/>
      <c r="U212" s="28"/>
      <c r="V212" s="28"/>
      <c r="W212" s="130">
        <f t="shared" si="748"/>
        <v>0</v>
      </c>
      <c r="X212" s="28"/>
      <c r="Y212" s="28"/>
      <c r="Z212" s="23"/>
      <c r="AA212" s="28"/>
      <c r="AB212" s="28"/>
      <c r="AC212" s="28"/>
      <c r="AD212" s="28"/>
      <c r="AE212" s="130">
        <f t="shared" si="749"/>
        <v>0</v>
      </c>
      <c r="AF212" s="28"/>
      <c r="AG212" s="28"/>
      <c r="AH212" s="23"/>
      <c r="AI212" s="54">
        <v>4.25</v>
      </c>
      <c r="AJ212" s="54">
        <v>221</v>
      </c>
      <c r="AK212" s="54">
        <v>16</v>
      </c>
      <c r="AL212" s="54">
        <v>22</v>
      </c>
      <c r="AM212" s="130">
        <f t="shared" si="750"/>
        <v>-6</v>
      </c>
      <c r="AN212" s="28"/>
      <c r="AO212" s="54">
        <v>452.55</v>
      </c>
      <c r="AP212" s="23"/>
      <c r="AQ212" s="54">
        <v>8</v>
      </c>
      <c r="AR212" s="54">
        <v>345</v>
      </c>
      <c r="AS212" s="54">
        <v>27</v>
      </c>
      <c r="AT212" s="54">
        <v>18</v>
      </c>
      <c r="AU212" s="130">
        <f t="shared" si="751"/>
        <v>9</v>
      </c>
      <c r="AV212" s="28"/>
      <c r="AW212" s="149">
        <v>706.35</v>
      </c>
      <c r="AX212" s="23"/>
      <c r="AY212" s="28"/>
      <c r="AZ212" s="28"/>
      <c r="BA212" s="28"/>
      <c r="BB212" s="28"/>
      <c r="BC212" s="130">
        <f t="shared" si="752"/>
        <v>0</v>
      </c>
      <c r="BD212" s="28"/>
      <c r="BE212" s="28"/>
      <c r="BF212" s="23"/>
      <c r="BG212" s="343"/>
      <c r="BH212" s="350">
        <f t="shared" ref="BH212:BH218" si="753">+G212+O212+AE212+AM212+AU212</f>
        <v>8</v>
      </c>
      <c r="BI212" s="351">
        <f t="shared" ref="BI212:BI218" si="754">+AA212+AI212+AQ212+C212+K212+S212</f>
        <v>27.75</v>
      </c>
      <c r="BJ212" s="352">
        <f t="shared" ref="BJ212:BK212" si="755">+D212+L212+T212+AB212+AJ212+AR212</f>
        <v>1255</v>
      </c>
      <c r="BK212" s="352">
        <f t="shared" si="755"/>
        <v>86</v>
      </c>
      <c r="BL212" s="353">
        <f t="shared" ref="BL212:BL218" si="756">BJ212/BK212</f>
        <v>14.593023255813954</v>
      </c>
      <c r="BM212" s="354">
        <f t="shared" ref="BM212:BM218" si="757">BJ212/BI212</f>
        <v>45.225225225225223</v>
      </c>
      <c r="BN212" s="355">
        <f t="shared" ref="BN212:BN218" si="758">BK212/BI212</f>
        <v>3.099099099099099</v>
      </c>
      <c r="BO212" s="356" t="e">
        <f t="shared" ref="BO212:BO218" si="759">#REF!/BK212</f>
        <v>#REF!</v>
      </c>
    </row>
    <row r="213" spans="1:67" ht="16">
      <c r="A213" s="41">
        <v>42549</v>
      </c>
      <c r="B213" s="23"/>
      <c r="C213" s="54">
        <v>8</v>
      </c>
      <c r="D213" s="54">
        <v>308</v>
      </c>
      <c r="E213" s="54">
        <v>25</v>
      </c>
      <c r="F213" s="54">
        <v>20</v>
      </c>
      <c r="G213" s="130">
        <f t="shared" si="746"/>
        <v>5</v>
      </c>
      <c r="H213" s="28"/>
      <c r="I213" s="149">
        <v>658.9</v>
      </c>
      <c r="J213" s="23"/>
      <c r="K213" s="54">
        <v>8</v>
      </c>
      <c r="L213" s="54">
        <v>414</v>
      </c>
      <c r="M213" s="54">
        <v>21</v>
      </c>
      <c r="N213" s="54">
        <v>18</v>
      </c>
      <c r="O213" s="130">
        <f t="shared" si="747"/>
        <v>3</v>
      </c>
      <c r="P213" s="28"/>
      <c r="Q213" s="149">
        <v>520.04</v>
      </c>
      <c r="R213" s="23"/>
      <c r="S213" s="28"/>
      <c r="T213" s="28"/>
      <c r="U213" s="28"/>
      <c r="V213" s="28"/>
      <c r="W213" s="130">
        <f t="shared" si="748"/>
        <v>0</v>
      </c>
      <c r="X213" s="28"/>
      <c r="Y213" s="28"/>
      <c r="Z213" s="23"/>
      <c r="AA213" s="28"/>
      <c r="AB213" s="28"/>
      <c r="AC213" s="28"/>
      <c r="AD213" s="28"/>
      <c r="AE213" s="130">
        <f t="shared" si="749"/>
        <v>0</v>
      </c>
      <c r="AF213" s="28"/>
      <c r="AG213" s="28"/>
      <c r="AH213" s="23"/>
      <c r="AI213" s="54">
        <v>8</v>
      </c>
      <c r="AJ213" s="54">
        <v>400</v>
      </c>
      <c r="AK213" s="54">
        <v>30</v>
      </c>
      <c r="AL213" s="54">
        <v>22</v>
      </c>
      <c r="AM213" s="130">
        <f t="shared" si="750"/>
        <v>8</v>
      </c>
      <c r="AN213" s="28"/>
      <c r="AO213" s="54">
        <v>829.15</v>
      </c>
      <c r="AP213" s="23"/>
      <c r="AQ213" s="54">
        <v>8</v>
      </c>
      <c r="AR213" s="54">
        <v>324</v>
      </c>
      <c r="AS213" s="54">
        <v>20</v>
      </c>
      <c r="AT213" s="54">
        <v>18</v>
      </c>
      <c r="AU213" s="130">
        <f t="shared" si="751"/>
        <v>2</v>
      </c>
      <c r="AV213" s="28"/>
      <c r="AW213" s="149">
        <v>532.29999999999995</v>
      </c>
      <c r="AX213" s="23"/>
      <c r="AY213" s="28"/>
      <c r="AZ213" s="28"/>
      <c r="BA213" s="28"/>
      <c r="BB213" s="28"/>
      <c r="BC213" s="130">
        <f t="shared" si="752"/>
        <v>0</v>
      </c>
      <c r="BD213" s="28"/>
      <c r="BE213" s="28"/>
      <c r="BF213" s="23"/>
      <c r="BG213" s="343"/>
      <c r="BH213" s="350">
        <f t="shared" si="753"/>
        <v>18</v>
      </c>
      <c r="BI213" s="351">
        <f t="shared" si="754"/>
        <v>32</v>
      </c>
      <c r="BJ213" s="352">
        <f t="shared" ref="BJ213:BK213" si="760">+D213+L213+T213+AB213+AJ213+AR213</f>
        <v>1446</v>
      </c>
      <c r="BK213" s="352">
        <f t="shared" si="760"/>
        <v>96</v>
      </c>
      <c r="BL213" s="353">
        <f t="shared" si="756"/>
        <v>15.0625</v>
      </c>
      <c r="BM213" s="354">
        <f t="shared" si="757"/>
        <v>45.1875</v>
      </c>
      <c r="BN213" s="355">
        <f t="shared" si="758"/>
        <v>3</v>
      </c>
      <c r="BO213" s="356" t="e">
        <f t="shared" si="759"/>
        <v>#REF!</v>
      </c>
    </row>
    <row r="214" spans="1:67" ht="16">
      <c r="A214" s="41">
        <v>42550</v>
      </c>
      <c r="B214" s="23"/>
      <c r="C214" s="54">
        <v>8</v>
      </c>
      <c r="D214" s="54">
        <v>302</v>
      </c>
      <c r="E214" s="54">
        <v>17</v>
      </c>
      <c r="F214" s="54">
        <v>20</v>
      </c>
      <c r="G214" s="130">
        <f t="shared" si="746"/>
        <v>-3</v>
      </c>
      <c r="H214" s="28"/>
      <c r="I214" s="149">
        <v>485.5</v>
      </c>
      <c r="J214" s="23"/>
      <c r="K214" s="54">
        <v>8</v>
      </c>
      <c r="L214" s="54">
        <v>401</v>
      </c>
      <c r="M214" s="54">
        <v>17</v>
      </c>
      <c r="N214" s="54">
        <v>18</v>
      </c>
      <c r="O214" s="130">
        <f t="shared" si="747"/>
        <v>-1</v>
      </c>
      <c r="P214" s="28"/>
      <c r="Q214" s="149">
        <v>421.5</v>
      </c>
      <c r="R214" s="23"/>
      <c r="S214" s="28"/>
      <c r="T214" s="28"/>
      <c r="U214" s="28"/>
      <c r="V214" s="28"/>
      <c r="W214" s="130">
        <f t="shared" si="748"/>
        <v>0</v>
      </c>
      <c r="X214" s="28"/>
      <c r="Y214" s="28"/>
      <c r="Z214" s="23"/>
      <c r="AA214" s="28"/>
      <c r="AB214" s="28"/>
      <c r="AC214" s="28"/>
      <c r="AD214" s="28"/>
      <c r="AE214" s="130">
        <f t="shared" si="749"/>
        <v>0</v>
      </c>
      <c r="AF214" s="28"/>
      <c r="AG214" s="28"/>
      <c r="AH214" s="23"/>
      <c r="AI214" s="54">
        <v>8</v>
      </c>
      <c r="AJ214" s="54">
        <v>381</v>
      </c>
      <c r="AK214" s="54">
        <v>23</v>
      </c>
      <c r="AL214" s="54">
        <v>22</v>
      </c>
      <c r="AM214" s="130">
        <f t="shared" si="750"/>
        <v>1</v>
      </c>
      <c r="AN214" s="28"/>
      <c r="AO214" s="54">
        <v>578.65</v>
      </c>
      <c r="AP214" s="23"/>
      <c r="AQ214" s="54">
        <v>8</v>
      </c>
      <c r="AR214" s="54">
        <v>364</v>
      </c>
      <c r="AS214" s="54">
        <v>14</v>
      </c>
      <c r="AT214" s="54">
        <v>18</v>
      </c>
      <c r="AU214" s="130">
        <f t="shared" si="751"/>
        <v>-4</v>
      </c>
      <c r="AV214" s="28"/>
      <c r="AW214" s="149">
        <v>395</v>
      </c>
      <c r="AX214" s="23"/>
      <c r="AY214" s="28"/>
      <c r="AZ214" s="28"/>
      <c r="BA214" s="28"/>
      <c r="BB214" s="28"/>
      <c r="BC214" s="130">
        <f t="shared" si="752"/>
        <v>0</v>
      </c>
      <c r="BD214" s="28"/>
      <c r="BE214" s="28"/>
      <c r="BF214" s="23"/>
      <c r="BG214" s="343"/>
      <c r="BH214" s="350">
        <f t="shared" si="753"/>
        <v>-7</v>
      </c>
      <c r="BI214" s="351">
        <f t="shared" si="754"/>
        <v>32</v>
      </c>
      <c r="BJ214" s="352">
        <f t="shared" ref="BJ214:BK214" si="761">+D214+L214+T214+AB214+AJ214+AR214</f>
        <v>1448</v>
      </c>
      <c r="BK214" s="352">
        <f t="shared" si="761"/>
        <v>71</v>
      </c>
      <c r="BL214" s="353">
        <f t="shared" si="756"/>
        <v>20.3943661971831</v>
      </c>
      <c r="BM214" s="354">
        <f t="shared" si="757"/>
        <v>45.25</v>
      </c>
      <c r="BN214" s="355">
        <f t="shared" si="758"/>
        <v>2.21875</v>
      </c>
      <c r="BO214" s="356" t="e">
        <f t="shared" si="759"/>
        <v>#REF!</v>
      </c>
    </row>
    <row r="215" spans="1:67" ht="16">
      <c r="A215" s="41">
        <v>42551</v>
      </c>
      <c r="B215" s="23"/>
      <c r="C215" s="54">
        <v>8</v>
      </c>
      <c r="D215" s="54">
        <v>305</v>
      </c>
      <c r="E215" s="54">
        <v>19</v>
      </c>
      <c r="F215" s="54">
        <v>20</v>
      </c>
      <c r="G215" s="130">
        <f t="shared" si="746"/>
        <v>-1</v>
      </c>
      <c r="H215" s="28"/>
      <c r="I215" s="149">
        <v>523.70000000000005</v>
      </c>
      <c r="J215" s="23"/>
      <c r="K215" s="54">
        <v>8</v>
      </c>
      <c r="L215" s="54">
        <v>292</v>
      </c>
      <c r="M215" s="54">
        <v>23</v>
      </c>
      <c r="N215" s="54">
        <v>18</v>
      </c>
      <c r="O215" s="130">
        <f t="shared" si="747"/>
        <v>5</v>
      </c>
      <c r="P215" s="28"/>
      <c r="Q215" s="149">
        <v>582.79999999999995</v>
      </c>
      <c r="R215" s="23"/>
      <c r="S215" s="28"/>
      <c r="T215" s="28"/>
      <c r="U215" s="28"/>
      <c r="V215" s="28"/>
      <c r="W215" s="130">
        <f t="shared" si="748"/>
        <v>0</v>
      </c>
      <c r="X215" s="28"/>
      <c r="Y215" s="28"/>
      <c r="Z215" s="23"/>
      <c r="AA215" s="28"/>
      <c r="AB215" s="28"/>
      <c r="AC215" s="28"/>
      <c r="AD215" s="28"/>
      <c r="AE215" s="130">
        <f t="shared" si="749"/>
        <v>0</v>
      </c>
      <c r="AF215" s="28"/>
      <c r="AG215" s="28"/>
      <c r="AH215" s="23"/>
      <c r="AI215" s="54">
        <v>8</v>
      </c>
      <c r="AJ215" s="54">
        <v>114</v>
      </c>
      <c r="AK215" s="54">
        <v>17</v>
      </c>
      <c r="AL215" s="54">
        <v>22</v>
      </c>
      <c r="AM215" s="130">
        <f t="shared" si="750"/>
        <v>-5</v>
      </c>
      <c r="AN215" s="28"/>
      <c r="AO215" s="54">
        <v>364.45</v>
      </c>
      <c r="AP215" s="23"/>
      <c r="AQ215" s="54">
        <v>8</v>
      </c>
      <c r="AR215" s="54">
        <v>341</v>
      </c>
      <c r="AS215" s="54">
        <v>24</v>
      </c>
      <c r="AT215" s="54">
        <v>18</v>
      </c>
      <c r="AU215" s="130">
        <f t="shared" si="751"/>
        <v>6</v>
      </c>
      <c r="AV215" s="28"/>
      <c r="AW215" s="149">
        <v>587.35</v>
      </c>
      <c r="AX215" s="23"/>
      <c r="AY215" s="28"/>
      <c r="AZ215" s="28"/>
      <c r="BA215" s="28"/>
      <c r="BB215" s="28"/>
      <c r="BC215" s="130">
        <f t="shared" si="752"/>
        <v>0</v>
      </c>
      <c r="BD215" s="28"/>
      <c r="BE215" s="28"/>
      <c r="BF215" s="23"/>
      <c r="BG215" s="343"/>
      <c r="BH215" s="350">
        <f t="shared" si="753"/>
        <v>5</v>
      </c>
      <c r="BI215" s="351">
        <f t="shared" si="754"/>
        <v>32</v>
      </c>
      <c r="BJ215" s="352">
        <f t="shared" ref="BJ215:BK215" si="762">+D215+L215+T215+AB215+AJ215+AR215</f>
        <v>1052</v>
      </c>
      <c r="BK215" s="352">
        <f t="shared" si="762"/>
        <v>83</v>
      </c>
      <c r="BL215" s="353">
        <f t="shared" si="756"/>
        <v>12.674698795180722</v>
      </c>
      <c r="BM215" s="354">
        <f t="shared" si="757"/>
        <v>32.875</v>
      </c>
      <c r="BN215" s="355">
        <f t="shared" si="758"/>
        <v>2.59375</v>
      </c>
      <c r="BO215" s="356" t="e">
        <f t="shared" si="759"/>
        <v>#REF!</v>
      </c>
    </row>
    <row r="216" spans="1:67" ht="18">
      <c r="A216" s="379" t="s">
        <v>30</v>
      </c>
      <c r="B216" s="368"/>
      <c r="C216" s="380">
        <f t="shared" ref="C216:H216" si="763">+C215+C214+C213+C212+C211+C210+C209+C201+C193+C184+C183+C182</f>
        <v>166</v>
      </c>
      <c r="D216" s="380">
        <f t="shared" si="763"/>
        <v>6727</v>
      </c>
      <c r="E216" s="380">
        <f t="shared" si="763"/>
        <v>435</v>
      </c>
      <c r="F216" s="380">
        <f t="shared" si="763"/>
        <v>440</v>
      </c>
      <c r="G216" s="380">
        <f t="shared" si="763"/>
        <v>-5</v>
      </c>
      <c r="H216" s="380">
        <f t="shared" si="763"/>
        <v>0</v>
      </c>
      <c r="I216" s="382">
        <f>SUM(I182:I184,I188:I192,I196:I200,I204:I208,I212:I215)</f>
        <v>12086.050000000001</v>
      </c>
      <c r="J216" s="23"/>
      <c r="K216" s="380">
        <f t="shared" ref="K216:P216" si="764">+K215+K214+K213+K212+K211+K210+K209+K201+K193+K184+K183+K182</f>
        <v>155</v>
      </c>
      <c r="L216" s="380">
        <f t="shared" si="764"/>
        <v>7482</v>
      </c>
      <c r="M216" s="380">
        <f t="shared" si="764"/>
        <v>360</v>
      </c>
      <c r="N216" s="380">
        <f t="shared" si="764"/>
        <v>342</v>
      </c>
      <c r="O216" s="380">
        <f t="shared" si="764"/>
        <v>18</v>
      </c>
      <c r="P216" s="380">
        <f t="shared" si="764"/>
        <v>0</v>
      </c>
      <c r="Q216" s="382">
        <f>SUM(Q182:Q184,Q188:Q192,Q196:Q200,Q204:Q208,Q212:Q215)</f>
        <v>9805.2899999999972</v>
      </c>
      <c r="R216" s="23"/>
      <c r="S216" s="380">
        <f t="shared" ref="S216:X216" si="765">+S215+S214+S213+S212+S211+S210+S209+S201+S193+S184+S183+S182</f>
        <v>0</v>
      </c>
      <c r="T216" s="380">
        <f t="shared" si="765"/>
        <v>0</v>
      </c>
      <c r="U216" s="380">
        <f t="shared" si="765"/>
        <v>0</v>
      </c>
      <c r="V216" s="380">
        <f t="shared" si="765"/>
        <v>0</v>
      </c>
      <c r="W216" s="380">
        <f t="shared" si="765"/>
        <v>0</v>
      </c>
      <c r="X216" s="380">
        <f t="shared" si="765"/>
        <v>0</v>
      </c>
      <c r="Y216" s="380"/>
      <c r="Z216" s="23"/>
      <c r="AA216" s="380">
        <f t="shared" ref="AA216:AF216" si="766">+AA215+AA214+AA213+AA212+AA211+AA210+AA209+AA201+AA193+AA184+AA183+AA182</f>
        <v>0</v>
      </c>
      <c r="AB216" s="380">
        <f t="shared" si="766"/>
        <v>0</v>
      </c>
      <c r="AC216" s="380">
        <f t="shared" si="766"/>
        <v>0</v>
      </c>
      <c r="AD216" s="380">
        <f t="shared" si="766"/>
        <v>0</v>
      </c>
      <c r="AE216" s="380">
        <f t="shared" si="766"/>
        <v>0</v>
      </c>
      <c r="AF216" s="380">
        <f t="shared" si="766"/>
        <v>0</v>
      </c>
      <c r="AG216" s="380"/>
      <c r="AH216" s="23"/>
      <c r="AI216" s="380">
        <f t="shared" ref="AI216:AN216" si="767">+AI215+AI214+AI213+AI212+AI211+AI210+AI209+AI201+AI193+AI184+AI183+AI182</f>
        <v>174.25</v>
      </c>
      <c r="AJ216" s="380">
        <f t="shared" si="767"/>
        <v>8189</v>
      </c>
      <c r="AK216" s="380">
        <f t="shared" si="767"/>
        <v>503</v>
      </c>
      <c r="AL216" s="380">
        <f t="shared" si="767"/>
        <v>484</v>
      </c>
      <c r="AM216" s="380">
        <f t="shared" si="767"/>
        <v>19</v>
      </c>
      <c r="AN216" s="380">
        <f t="shared" si="767"/>
        <v>0</v>
      </c>
      <c r="AO216" s="418">
        <f>SUM(AO182:AO184,AO188:AO192,AO196:AO200,AO204:AO208,AO212:AO215)</f>
        <v>13644.3</v>
      </c>
      <c r="AP216" s="23"/>
      <c r="AQ216" s="380">
        <f t="shared" ref="AQ216:AV216" si="768">+AQ215+AQ214+AQ213+AQ212+AQ211+AQ210+AQ209+AQ201+AQ193+AQ184+AQ183+AQ182</f>
        <v>167.25</v>
      </c>
      <c r="AR216" s="380">
        <f t="shared" si="768"/>
        <v>6578</v>
      </c>
      <c r="AS216" s="380">
        <f t="shared" si="768"/>
        <v>395</v>
      </c>
      <c r="AT216" s="380">
        <f t="shared" si="768"/>
        <v>396</v>
      </c>
      <c r="AU216" s="380">
        <f t="shared" si="768"/>
        <v>4</v>
      </c>
      <c r="AV216" s="380">
        <f t="shared" si="768"/>
        <v>0</v>
      </c>
      <c r="AW216" s="382">
        <f>SUM(AW182:AW184,AW188:AW192,AW196:AW200,AW204:AW208,AW212:AW215)</f>
        <v>10846.55</v>
      </c>
      <c r="AX216" s="23"/>
      <c r="AY216" s="380">
        <f t="shared" ref="AY216:BD216" si="769">+AY215+AY214+AY213+AY212+AY211+AY210+AY209+AY201+AY193+AY184+AY183+AY182</f>
        <v>70.5</v>
      </c>
      <c r="AZ216" s="380">
        <f t="shared" si="769"/>
        <v>2316</v>
      </c>
      <c r="BA216" s="380">
        <f t="shared" si="769"/>
        <v>116</v>
      </c>
      <c r="BB216" s="380">
        <f t="shared" si="769"/>
        <v>153</v>
      </c>
      <c r="BC216" s="380">
        <f t="shared" si="769"/>
        <v>-37</v>
      </c>
      <c r="BD216" s="380">
        <f t="shared" si="769"/>
        <v>0</v>
      </c>
      <c r="BE216" s="380">
        <f>SUM(BE182:BE184,BE188:BE192,BE196:BE200,BE204:BE208,BE212:BE215)</f>
        <v>2966.85</v>
      </c>
      <c r="BF216" s="23"/>
      <c r="BG216" s="384"/>
      <c r="BH216" s="385">
        <f t="shared" si="753"/>
        <v>36</v>
      </c>
      <c r="BI216" s="386">
        <f t="shared" si="754"/>
        <v>662.5</v>
      </c>
      <c r="BJ216" s="387">
        <f t="shared" ref="BJ216:BK216" si="770">+D216+L216+T216+AB216+AJ216+AR216</f>
        <v>28976</v>
      </c>
      <c r="BK216" s="387">
        <f t="shared" si="770"/>
        <v>1693</v>
      </c>
      <c r="BL216" s="388">
        <f t="shared" si="756"/>
        <v>17.115180153573537</v>
      </c>
      <c r="BM216" s="389">
        <f t="shared" si="757"/>
        <v>43.737358490566038</v>
      </c>
      <c r="BN216" s="390">
        <f t="shared" si="758"/>
        <v>2.5554716981132075</v>
      </c>
      <c r="BO216" s="391" t="e">
        <f t="shared" si="759"/>
        <v>#REF!</v>
      </c>
    </row>
    <row r="217" spans="1:67" ht="16">
      <c r="A217" s="41">
        <v>42552</v>
      </c>
      <c r="B217" s="23"/>
      <c r="C217" s="54">
        <v>7</v>
      </c>
      <c r="D217" s="54">
        <v>279</v>
      </c>
      <c r="E217" s="54">
        <v>10</v>
      </c>
      <c r="F217" s="54">
        <v>20</v>
      </c>
      <c r="G217" s="130">
        <f>+E217-F217</f>
        <v>-10</v>
      </c>
      <c r="H217" s="28"/>
      <c r="I217" s="149">
        <v>201.85</v>
      </c>
      <c r="J217" s="23"/>
      <c r="K217" s="54">
        <v>8</v>
      </c>
      <c r="L217" s="54">
        <v>338</v>
      </c>
      <c r="M217" s="54">
        <v>23</v>
      </c>
      <c r="N217" s="54">
        <v>19</v>
      </c>
      <c r="O217" s="130">
        <f>+M217-N217</f>
        <v>4</v>
      </c>
      <c r="P217" s="28"/>
      <c r="Q217" s="149">
        <v>614.20000000000005</v>
      </c>
      <c r="R217" s="23"/>
      <c r="S217" s="28"/>
      <c r="T217" s="28"/>
      <c r="U217" s="28"/>
      <c r="V217" s="28"/>
      <c r="W217" s="130">
        <f>+U217-V217</f>
        <v>0</v>
      </c>
      <c r="X217" s="28"/>
      <c r="Y217" s="28"/>
      <c r="Z217" s="23"/>
      <c r="AA217" s="28"/>
      <c r="AB217" s="28"/>
      <c r="AC217" s="28"/>
      <c r="AD217" s="28"/>
      <c r="AE217" s="130">
        <f>+AC217-AD217</f>
        <v>0</v>
      </c>
      <c r="AF217" s="28"/>
      <c r="AG217" s="28"/>
      <c r="AH217" s="23"/>
      <c r="AI217" s="28"/>
      <c r="AJ217" s="28"/>
      <c r="AK217" s="28"/>
      <c r="AL217" s="28"/>
      <c r="AM217" s="130">
        <f>+AK217-AL217</f>
        <v>0</v>
      </c>
      <c r="AN217" s="28"/>
      <c r="AO217" s="28"/>
      <c r="AP217" s="23"/>
      <c r="AQ217" s="54">
        <v>9</v>
      </c>
      <c r="AR217" s="54">
        <v>392</v>
      </c>
      <c r="AS217" s="54">
        <v>20</v>
      </c>
      <c r="AT217" s="54">
        <v>19</v>
      </c>
      <c r="AU217" s="130">
        <f>+AS217-AT217</f>
        <v>1</v>
      </c>
      <c r="AV217" s="28"/>
      <c r="AW217" s="149">
        <v>451.4</v>
      </c>
      <c r="AX217" s="23"/>
      <c r="AY217" s="28"/>
      <c r="AZ217" s="28"/>
      <c r="BA217" s="28"/>
      <c r="BB217" s="28"/>
      <c r="BC217" s="130">
        <f>+BA217-BB217</f>
        <v>0</v>
      </c>
      <c r="BD217" s="28"/>
      <c r="BE217" s="28"/>
      <c r="BF217" s="23"/>
      <c r="BG217" s="343"/>
      <c r="BH217" s="350">
        <f t="shared" si="753"/>
        <v>-5</v>
      </c>
      <c r="BI217" s="351">
        <f t="shared" si="754"/>
        <v>24</v>
      </c>
      <c r="BJ217" s="352">
        <f t="shared" ref="BJ217:BK217" si="771">+D217+L217+T217+AB217+AJ217+AR217</f>
        <v>1009</v>
      </c>
      <c r="BK217" s="352">
        <f t="shared" si="771"/>
        <v>53</v>
      </c>
      <c r="BL217" s="353">
        <f t="shared" si="756"/>
        <v>19.037735849056602</v>
      </c>
      <c r="BM217" s="354">
        <f t="shared" si="757"/>
        <v>42.041666666666664</v>
      </c>
      <c r="BN217" s="355">
        <f t="shared" si="758"/>
        <v>2.2083333333333335</v>
      </c>
      <c r="BO217" s="356" t="e">
        <f t="shared" si="759"/>
        <v>#REF!</v>
      </c>
    </row>
    <row r="218" spans="1:67" ht="16">
      <c r="A218" s="367" t="s">
        <v>42</v>
      </c>
      <c r="B218" s="368"/>
      <c r="C218" s="177">
        <f t="shared" ref="C218:H218" si="772">SUM(C210:C217)</f>
        <v>204.5</v>
      </c>
      <c r="D218" s="177">
        <f t="shared" si="772"/>
        <v>8176</v>
      </c>
      <c r="E218" s="177">
        <f t="shared" si="772"/>
        <v>530</v>
      </c>
      <c r="F218" s="177">
        <f t="shared" si="772"/>
        <v>540</v>
      </c>
      <c r="G218" s="177">
        <f t="shared" si="772"/>
        <v>-10</v>
      </c>
      <c r="H218" s="177">
        <f t="shared" si="772"/>
        <v>0</v>
      </c>
      <c r="I218" s="370"/>
      <c r="J218" s="23"/>
      <c r="K218" s="177">
        <f t="shared" ref="K218:P218" si="773">SUM(K210:K217)</f>
        <v>195</v>
      </c>
      <c r="L218" s="177">
        <f t="shared" si="773"/>
        <v>9361</v>
      </c>
      <c r="M218" s="177">
        <f t="shared" si="773"/>
        <v>463</v>
      </c>
      <c r="N218" s="177">
        <f t="shared" si="773"/>
        <v>433</v>
      </c>
      <c r="O218" s="177">
        <f t="shared" si="773"/>
        <v>30</v>
      </c>
      <c r="P218" s="177">
        <f t="shared" si="773"/>
        <v>0</v>
      </c>
      <c r="Q218" s="370"/>
      <c r="R218" s="23"/>
      <c r="S218" s="177">
        <f t="shared" ref="S218:X218" si="774">SUM(S210:S217)</f>
        <v>0</v>
      </c>
      <c r="T218" s="177">
        <f t="shared" si="774"/>
        <v>0</v>
      </c>
      <c r="U218" s="177">
        <f t="shared" si="774"/>
        <v>0</v>
      </c>
      <c r="V218" s="177">
        <f t="shared" si="774"/>
        <v>0</v>
      </c>
      <c r="W218" s="177">
        <f t="shared" si="774"/>
        <v>0</v>
      </c>
      <c r="X218" s="177">
        <f t="shared" si="774"/>
        <v>0</v>
      </c>
      <c r="Y218" s="177"/>
      <c r="Z218" s="23"/>
      <c r="AA218" s="177">
        <f t="shared" ref="AA218:AF218" si="775">SUM(AA210:AA217)</f>
        <v>0</v>
      </c>
      <c r="AB218" s="177">
        <f t="shared" si="775"/>
        <v>0</v>
      </c>
      <c r="AC218" s="177">
        <f t="shared" si="775"/>
        <v>0</v>
      </c>
      <c r="AD218" s="177">
        <f t="shared" si="775"/>
        <v>0</v>
      </c>
      <c r="AE218" s="177">
        <f t="shared" si="775"/>
        <v>0</v>
      </c>
      <c r="AF218" s="177">
        <f t="shared" si="775"/>
        <v>0</v>
      </c>
      <c r="AG218" s="177"/>
      <c r="AH218" s="23"/>
      <c r="AI218" s="177">
        <f t="shared" ref="AI218:AN218" si="776">SUM(AI210:AI217)</f>
        <v>202.5</v>
      </c>
      <c r="AJ218" s="177">
        <f t="shared" si="776"/>
        <v>9305</v>
      </c>
      <c r="AK218" s="177">
        <f t="shared" si="776"/>
        <v>589</v>
      </c>
      <c r="AL218" s="177">
        <f t="shared" si="776"/>
        <v>572</v>
      </c>
      <c r="AM218" s="177">
        <f t="shared" si="776"/>
        <v>17</v>
      </c>
      <c r="AN218" s="177">
        <f t="shared" si="776"/>
        <v>0</v>
      </c>
      <c r="AO218" s="177"/>
      <c r="AP218" s="23"/>
      <c r="AQ218" s="177">
        <f t="shared" ref="AQ218:AV218" si="777">SUM(AQ210:AQ217)</f>
        <v>208.25</v>
      </c>
      <c r="AR218" s="177">
        <f t="shared" si="777"/>
        <v>8344</v>
      </c>
      <c r="AS218" s="177">
        <f t="shared" si="777"/>
        <v>500</v>
      </c>
      <c r="AT218" s="177">
        <f t="shared" si="777"/>
        <v>487</v>
      </c>
      <c r="AU218" s="177">
        <f t="shared" si="777"/>
        <v>18</v>
      </c>
      <c r="AV218" s="177">
        <f t="shared" si="777"/>
        <v>0</v>
      </c>
      <c r="AW218" s="370"/>
      <c r="AX218" s="23"/>
      <c r="AY218" s="177">
        <f t="shared" ref="AY218:BD218" si="778">SUM(AY210:AY217)</f>
        <v>70.5</v>
      </c>
      <c r="AZ218" s="177">
        <f t="shared" si="778"/>
        <v>2316</v>
      </c>
      <c r="BA218" s="177">
        <f t="shared" si="778"/>
        <v>116</v>
      </c>
      <c r="BB218" s="177">
        <f t="shared" si="778"/>
        <v>153</v>
      </c>
      <c r="BC218" s="177">
        <f t="shared" si="778"/>
        <v>-37</v>
      </c>
      <c r="BD218" s="177">
        <f t="shared" si="778"/>
        <v>0</v>
      </c>
      <c r="BE218" s="177"/>
      <c r="BF218" s="23"/>
      <c r="BG218" s="371"/>
      <c r="BH218" s="372">
        <f t="shared" si="753"/>
        <v>55</v>
      </c>
      <c r="BI218" s="373">
        <f t="shared" si="754"/>
        <v>810.25</v>
      </c>
      <c r="BJ218" s="402">
        <f t="shared" ref="BJ218:BK218" si="779">+D218+L218+T218+AB218+AJ218+AR218</f>
        <v>35186</v>
      </c>
      <c r="BK218" s="402">
        <f t="shared" si="779"/>
        <v>2082</v>
      </c>
      <c r="BL218" s="412">
        <f t="shared" si="756"/>
        <v>16.900096061479346</v>
      </c>
      <c r="BM218" s="413">
        <f t="shared" si="757"/>
        <v>43.426103054612774</v>
      </c>
      <c r="BN218" s="414">
        <f t="shared" si="758"/>
        <v>2.5695772909595802</v>
      </c>
      <c r="BO218" s="415" t="e">
        <f t="shared" si="759"/>
        <v>#REF!</v>
      </c>
    </row>
    <row r="219" spans="1:67" ht="16">
      <c r="A219" s="124">
        <v>42553</v>
      </c>
      <c r="B219" s="23"/>
      <c r="C219" s="125">
        <v>0</v>
      </c>
      <c r="D219" s="125">
        <v>0</v>
      </c>
      <c r="E219" s="125">
        <v>0</v>
      </c>
      <c r="F219" s="125">
        <v>0</v>
      </c>
      <c r="G219" s="136">
        <f t="shared" ref="G219:G225" si="780">+E219-F219</f>
        <v>0</v>
      </c>
      <c r="H219" s="125">
        <v>0</v>
      </c>
      <c r="I219" s="126"/>
      <c r="J219" s="23"/>
      <c r="K219" s="125">
        <v>0</v>
      </c>
      <c r="L219" s="125">
        <v>0</v>
      </c>
      <c r="M219" s="125">
        <v>0</v>
      </c>
      <c r="N219" s="125">
        <v>0</v>
      </c>
      <c r="O219" s="136">
        <f t="shared" ref="O219:O224" si="781">+M219-N219</f>
        <v>0</v>
      </c>
      <c r="P219" s="125">
        <v>0</v>
      </c>
      <c r="Q219" s="126"/>
      <c r="R219" s="23"/>
      <c r="S219" s="125">
        <v>0</v>
      </c>
      <c r="T219" s="125">
        <v>0</v>
      </c>
      <c r="U219" s="125">
        <v>0</v>
      </c>
      <c r="V219" s="125">
        <v>0</v>
      </c>
      <c r="W219" s="136">
        <f t="shared" ref="W219:W224" si="782">+U219-V219</f>
        <v>0</v>
      </c>
      <c r="X219" s="125">
        <v>0</v>
      </c>
      <c r="Y219" s="125"/>
      <c r="Z219" s="23"/>
      <c r="AA219" s="125">
        <v>0</v>
      </c>
      <c r="AB219" s="125">
        <v>0</v>
      </c>
      <c r="AC219" s="125">
        <v>0</v>
      </c>
      <c r="AD219" s="125">
        <v>0</v>
      </c>
      <c r="AE219" s="136">
        <f t="shared" ref="AE219:AE224" si="783">+AC219-AD219</f>
        <v>0</v>
      </c>
      <c r="AF219" s="125">
        <v>0</v>
      </c>
      <c r="AG219" s="125"/>
      <c r="AH219" s="23"/>
      <c r="AI219" s="125">
        <v>0</v>
      </c>
      <c r="AJ219" s="125">
        <v>0</v>
      </c>
      <c r="AK219" s="125">
        <v>0</v>
      </c>
      <c r="AL219" s="125">
        <v>0</v>
      </c>
      <c r="AM219" s="136">
        <f t="shared" ref="AM219:AM224" si="784">+AK219-AL219</f>
        <v>0</v>
      </c>
      <c r="AN219" s="125">
        <v>0</v>
      </c>
      <c r="AO219" s="125"/>
      <c r="AP219" s="23"/>
      <c r="AQ219" s="125">
        <v>0</v>
      </c>
      <c r="AR219" s="125">
        <v>0</v>
      </c>
      <c r="AS219" s="125">
        <v>0</v>
      </c>
      <c r="AT219" s="125">
        <v>0</v>
      </c>
      <c r="AU219" s="136">
        <f t="shared" ref="AU219:AU224" si="785">+AS219-AT219</f>
        <v>0</v>
      </c>
      <c r="AV219" s="125">
        <v>0</v>
      </c>
      <c r="AW219" s="126"/>
      <c r="AX219" s="23"/>
      <c r="AY219" s="125">
        <v>0</v>
      </c>
      <c r="AZ219" s="125">
        <v>0</v>
      </c>
      <c r="BA219" s="125">
        <v>0</v>
      </c>
      <c r="BB219" s="125">
        <v>0</v>
      </c>
      <c r="BC219" s="136">
        <f t="shared" ref="BC219:BC224" si="786">+BA219-BB219</f>
        <v>0</v>
      </c>
      <c r="BD219" s="125">
        <v>0</v>
      </c>
      <c r="BE219" s="125"/>
      <c r="BF219" s="23"/>
      <c r="BG219" s="348"/>
      <c r="BH219" s="127"/>
      <c r="BI219" s="127"/>
      <c r="BJ219" s="127"/>
      <c r="BK219" s="127"/>
      <c r="BL219" s="127"/>
      <c r="BM219" s="127"/>
      <c r="BN219" s="127"/>
      <c r="BO219" s="127"/>
    </row>
    <row r="220" spans="1:67" ht="16">
      <c r="A220" s="124">
        <v>42554</v>
      </c>
      <c r="B220" s="23"/>
      <c r="C220" s="125">
        <v>0</v>
      </c>
      <c r="D220" s="125">
        <v>0</v>
      </c>
      <c r="E220" s="125">
        <v>0</v>
      </c>
      <c r="F220" s="125">
        <v>0</v>
      </c>
      <c r="G220" s="136">
        <f t="shared" si="780"/>
        <v>0</v>
      </c>
      <c r="H220" s="125">
        <v>0</v>
      </c>
      <c r="I220" s="126"/>
      <c r="J220" s="23"/>
      <c r="K220" s="125">
        <v>0</v>
      </c>
      <c r="L220" s="125">
        <v>0</v>
      </c>
      <c r="M220" s="125">
        <v>0</v>
      </c>
      <c r="N220" s="125">
        <v>0</v>
      </c>
      <c r="O220" s="136">
        <f t="shared" si="781"/>
        <v>0</v>
      </c>
      <c r="P220" s="125">
        <v>0</v>
      </c>
      <c r="Q220" s="126"/>
      <c r="R220" s="23"/>
      <c r="S220" s="125">
        <v>0</v>
      </c>
      <c r="T220" s="125">
        <v>0</v>
      </c>
      <c r="U220" s="125">
        <v>0</v>
      </c>
      <c r="V220" s="125">
        <v>0</v>
      </c>
      <c r="W220" s="136">
        <f t="shared" si="782"/>
        <v>0</v>
      </c>
      <c r="X220" s="125">
        <v>0</v>
      </c>
      <c r="Y220" s="125"/>
      <c r="Z220" s="23"/>
      <c r="AA220" s="125">
        <v>0</v>
      </c>
      <c r="AB220" s="125">
        <v>0</v>
      </c>
      <c r="AC220" s="125">
        <v>0</v>
      </c>
      <c r="AD220" s="125">
        <v>0</v>
      </c>
      <c r="AE220" s="136">
        <f t="shared" si="783"/>
        <v>0</v>
      </c>
      <c r="AF220" s="125">
        <v>0</v>
      </c>
      <c r="AG220" s="125"/>
      <c r="AH220" s="23"/>
      <c r="AI220" s="125">
        <v>0</v>
      </c>
      <c r="AJ220" s="125">
        <v>0</v>
      </c>
      <c r="AK220" s="125">
        <v>0</v>
      </c>
      <c r="AL220" s="125">
        <v>0</v>
      </c>
      <c r="AM220" s="136">
        <f t="shared" si="784"/>
        <v>0</v>
      </c>
      <c r="AN220" s="125">
        <v>0</v>
      </c>
      <c r="AO220" s="125"/>
      <c r="AP220" s="23"/>
      <c r="AQ220" s="125">
        <v>0</v>
      </c>
      <c r="AR220" s="125">
        <v>0</v>
      </c>
      <c r="AS220" s="125">
        <v>0</v>
      </c>
      <c r="AT220" s="125">
        <v>0</v>
      </c>
      <c r="AU220" s="136">
        <f t="shared" si="785"/>
        <v>0</v>
      </c>
      <c r="AV220" s="125">
        <v>0</v>
      </c>
      <c r="AW220" s="126"/>
      <c r="AX220" s="23"/>
      <c r="AY220" s="125">
        <v>0</v>
      </c>
      <c r="AZ220" s="125">
        <v>0</v>
      </c>
      <c r="BA220" s="125">
        <v>0</v>
      </c>
      <c r="BB220" s="125">
        <v>0</v>
      </c>
      <c r="BC220" s="136">
        <f t="shared" si="786"/>
        <v>0</v>
      </c>
      <c r="BD220" s="125">
        <v>0</v>
      </c>
      <c r="BE220" s="125"/>
      <c r="BF220" s="23"/>
      <c r="BG220" s="348"/>
      <c r="BH220" s="127"/>
      <c r="BI220" s="127"/>
      <c r="BJ220" s="127"/>
      <c r="BK220" s="127"/>
      <c r="BL220" s="127"/>
      <c r="BM220" s="127"/>
      <c r="BN220" s="127"/>
      <c r="BO220" s="127"/>
    </row>
    <row r="221" spans="1:67" ht="16">
      <c r="A221" s="32">
        <v>42555</v>
      </c>
      <c r="B221" s="23"/>
      <c r="C221" s="33"/>
      <c r="D221" s="33"/>
      <c r="E221" s="33"/>
      <c r="F221" s="33"/>
      <c r="G221" s="129">
        <f t="shared" si="780"/>
        <v>0</v>
      </c>
      <c r="H221" s="33"/>
      <c r="I221" s="361"/>
      <c r="J221" s="23"/>
      <c r="K221" s="33"/>
      <c r="L221" s="33"/>
      <c r="M221" s="33"/>
      <c r="N221" s="33"/>
      <c r="O221" s="129">
        <f t="shared" si="781"/>
        <v>0</v>
      </c>
      <c r="P221" s="33"/>
      <c r="Q221" s="361"/>
      <c r="R221" s="23"/>
      <c r="S221" s="33"/>
      <c r="T221" s="33"/>
      <c r="U221" s="33"/>
      <c r="V221" s="33"/>
      <c r="W221" s="129">
        <f t="shared" si="782"/>
        <v>0</v>
      </c>
      <c r="X221" s="33"/>
      <c r="Y221" s="33"/>
      <c r="Z221" s="23"/>
      <c r="AA221" s="33"/>
      <c r="AB221" s="33"/>
      <c r="AC221" s="33"/>
      <c r="AD221" s="33"/>
      <c r="AE221" s="129">
        <f t="shared" si="783"/>
        <v>0</v>
      </c>
      <c r="AF221" s="33"/>
      <c r="AG221" s="33"/>
      <c r="AH221" s="23"/>
      <c r="AI221" s="33"/>
      <c r="AJ221" s="33"/>
      <c r="AK221" s="33"/>
      <c r="AL221" s="33"/>
      <c r="AM221" s="129">
        <f t="shared" si="784"/>
        <v>0</v>
      </c>
      <c r="AN221" s="33"/>
      <c r="AO221" s="33"/>
      <c r="AP221" s="23"/>
      <c r="AQ221" s="33"/>
      <c r="AR221" s="33"/>
      <c r="AS221" s="33"/>
      <c r="AT221" s="33"/>
      <c r="AU221" s="129">
        <f t="shared" si="785"/>
        <v>0</v>
      </c>
      <c r="AV221" s="33"/>
      <c r="AW221" s="361"/>
      <c r="AX221" s="23"/>
      <c r="AY221" s="33"/>
      <c r="AZ221" s="33"/>
      <c r="BA221" s="33"/>
      <c r="BB221" s="33"/>
      <c r="BC221" s="129">
        <f t="shared" si="786"/>
        <v>0</v>
      </c>
      <c r="BD221" s="33"/>
      <c r="BE221" s="33"/>
      <c r="BF221" s="23"/>
      <c r="BG221" s="347"/>
      <c r="BH221" s="33"/>
      <c r="BI221" s="33"/>
      <c r="BJ221" s="33"/>
      <c r="BK221" s="33"/>
      <c r="BL221" s="33"/>
      <c r="BM221" s="33"/>
      <c r="BN221" s="33"/>
      <c r="BO221" s="33"/>
    </row>
    <row r="222" spans="1:67" ht="16">
      <c r="A222" s="41">
        <v>42556</v>
      </c>
      <c r="B222" s="23"/>
      <c r="C222" s="54">
        <v>8</v>
      </c>
      <c r="D222" s="54">
        <v>372</v>
      </c>
      <c r="E222" s="54">
        <v>29</v>
      </c>
      <c r="F222" s="54">
        <v>20</v>
      </c>
      <c r="G222" s="130">
        <f t="shared" si="780"/>
        <v>9</v>
      </c>
      <c r="H222" s="28"/>
      <c r="I222" s="149">
        <v>930.5</v>
      </c>
      <c r="J222" s="23"/>
      <c r="K222" s="54">
        <v>8</v>
      </c>
      <c r="L222" s="54">
        <v>392</v>
      </c>
      <c r="M222" s="54">
        <v>21</v>
      </c>
      <c r="N222" s="54">
        <v>19</v>
      </c>
      <c r="O222" s="130">
        <f t="shared" si="781"/>
        <v>2</v>
      </c>
      <c r="P222" s="28"/>
      <c r="Q222" s="149">
        <v>648</v>
      </c>
      <c r="R222" s="23"/>
      <c r="S222" s="28"/>
      <c r="T222" s="28"/>
      <c r="U222" s="28"/>
      <c r="V222" s="28"/>
      <c r="W222" s="130">
        <f t="shared" si="782"/>
        <v>0</v>
      </c>
      <c r="X222" s="28"/>
      <c r="Y222" s="28"/>
      <c r="Z222" s="23"/>
      <c r="AA222" s="28"/>
      <c r="AB222" s="28"/>
      <c r="AC222" s="28"/>
      <c r="AD222" s="28"/>
      <c r="AE222" s="130">
        <f t="shared" si="783"/>
        <v>0</v>
      </c>
      <c r="AF222" s="28"/>
      <c r="AG222" s="28"/>
      <c r="AH222" s="23"/>
      <c r="AI222" s="28"/>
      <c r="AJ222" s="28"/>
      <c r="AK222" s="28"/>
      <c r="AL222" s="28"/>
      <c r="AM222" s="130">
        <f t="shared" si="784"/>
        <v>0</v>
      </c>
      <c r="AN222" s="28"/>
      <c r="AO222" s="28"/>
      <c r="AP222" s="23"/>
      <c r="AQ222" s="54">
        <v>6.75</v>
      </c>
      <c r="AR222" s="54">
        <v>261</v>
      </c>
      <c r="AS222" s="54">
        <v>19</v>
      </c>
      <c r="AT222" s="54">
        <v>19</v>
      </c>
      <c r="AU222" s="130">
        <f t="shared" si="785"/>
        <v>0</v>
      </c>
      <c r="AV222" s="28"/>
      <c r="AW222" s="149">
        <v>582.29999999999995</v>
      </c>
      <c r="AX222" s="23"/>
      <c r="AY222" s="28"/>
      <c r="AZ222" s="28"/>
      <c r="BA222" s="28"/>
      <c r="BB222" s="28"/>
      <c r="BC222" s="130">
        <f t="shared" si="786"/>
        <v>0</v>
      </c>
      <c r="BD222" s="28"/>
      <c r="BE222" s="28"/>
      <c r="BF222" s="23"/>
      <c r="BG222" s="343"/>
      <c r="BH222" s="350" t="e">
        <f t="shared" ref="BH222:BH226" si="787">+#REF!+G222+O222+W222+AE222+AM222+AU222+BC222</f>
        <v>#REF!</v>
      </c>
      <c r="BI222" s="351" t="e">
        <f t="shared" ref="BI222:BK222" si="788">+#REF!+C222+K222+S222+AA222+AI222+AQ222+AY222</f>
        <v>#REF!</v>
      </c>
      <c r="BJ222" s="352" t="e">
        <f t="shared" si="788"/>
        <v>#REF!</v>
      </c>
      <c r="BK222" s="352" t="e">
        <f t="shared" si="788"/>
        <v>#REF!</v>
      </c>
      <c r="BL222" s="363" t="e">
        <f t="shared" ref="BL222:BL226" si="789">BJ222/BK222</f>
        <v>#REF!</v>
      </c>
      <c r="BM222" s="364" t="e">
        <f t="shared" ref="BM222:BM226" si="790">BJ222/BI222</f>
        <v>#REF!</v>
      </c>
      <c r="BN222" s="365" t="e">
        <f t="shared" ref="BN222:BN226" si="791">BK222/BI222</f>
        <v>#REF!</v>
      </c>
      <c r="BO222" s="366" t="e">
        <f t="shared" ref="BO222:BO226" si="792">#REF!/BK222</f>
        <v>#REF!</v>
      </c>
    </row>
    <row r="223" spans="1:67" ht="16">
      <c r="A223" s="41">
        <v>42557</v>
      </c>
      <c r="B223" s="23"/>
      <c r="C223" s="54">
        <v>8</v>
      </c>
      <c r="D223" s="54">
        <v>314</v>
      </c>
      <c r="E223" s="54">
        <v>14</v>
      </c>
      <c r="F223" s="54">
        <v>20</v>
      </c>
      <c r="G223" s="130">
        <f t="shared" si="780"/>
        <v>-6</v>
      </c>
      <c r="H223" s="28"/>
      <c r="I223" s="149">
        <v>402.7</v>
      </c>
      <c r="J223" s="23"/>
      <c r="K223" s="54">
        <v>8</v>
      </c>
      <c r="L223" s="54">
        <v>285</v>
      </c>
      <c r="M223" s="54">
        <v>18</v>
      </c>
      <c r="N223" s="54">
        <v>19</v>
      </c>
      <c r="O223" s="130">
        <f t="shared" si="781"/>
        <v>-1</v>
      </c>
      <c r="P223" s="28"/>
      <c r="Q223" s="149">
        <v>541.5</v>
      </c>
      <c r="R223" s="23"/>
      <c r="S223" s="28"/>
      <c r="T223" s="28"/>
      <c r="U223" s="28"/>
      <c r="V223" s="28"/>
      <c r="W223" s="130">
        <f t="shared" si="782"/>
        <v>0</v>
      </c>
      <c r="X223" s="28"/>
      <c r="Y223" s="28"/>
      <c r="Z223" s="23"/>
      <c r="AA223" s="28"/>
      <c r="AB223" s="28"/>
      <c r="AC223" s="28"/>
      <c r="AD223" s="28"/>
      <c r="AE223" s="130">
        <f t="shared" si="783"/>
        <v>0</v>
      </c>
      <c r="AF223" s="28"/>
      <c r="AG223" s="28"/>
      <c r="AH223" s="23"/>
      <c r="AI223" s="54">
        <v>8.25</v>
      </c>
      <c r="AJ223" s="54">
        <v>275</v>
      </c>
      <c r="AK223" s="54">
        <v>21</v>
      </c>
      <c r="AL223" s="54">
        <v>22</v>
      </c>
      <c r="AM223" s="130">
        <f t="shared" si="784"/>
        <v>-1</v>
      </c>
      <c r="AN223" s="28"/>
      <c r="AO223" s="54">
        <v>633</v>
      </c>
      <c r="AP223" s="23"/>
      <c r="AQ223" s="54">
        <v>8.75</v>
      </c>
      <c r="AR223" s="54">
        <v>297</v>
      </c>
      <c r="AS223" s="54">
        <v>19</v>
      </c>
      <c r="AT223" s="54">
        <v>19</v>
      </c>
      <c r="AU223" s="130">
        <f t="shared" si="785"/>
        <v>0</v>
      </c>
      <c r="AV223" s="28"/>
      <c r="AW223" s="149">
        <v>487.1</v>
      </c>
      <c r="AX223" s="23"/>
      <c r="AY223" s="28"/>
      <c r="AZ223" s="28"/>
      <c r="BA223" s="28"/>
      <c r="BB223" s="28"/>
      <c r="BC223" s="130">
        <f t="shared" si="786"/>
        <v>0</v>
      </c>
      <c r="BD223" s="28"/>
      <c r="BE223" s="28"/>
      <c r="BF223" s="23"/>
      <c r="BG223" s="343"/>
      <c r="BH223" s="350" t="e">
        <f t="shared" si="787"/>
        <v>#REF!</v>
      </c>
      <c r="BI223" s="351" t="e">
        <f t="shared" ref="BI223:BK223" si="793">+#REF!+C223+K223+S223+AA223+AI223+AQ223+AY223</f>
        <v>#REF!</v>
      </c>
      <c r="BJ223" s="352" t="e">
        <f t="shared" si="793"/>
        <v>#REF!</v>
      </c>
      <c r="BK223" s="352" t="e">
        <f t="shared" si="793"/>
        <v>#REF!</v>
      </c>
      <c r="BL223" s="363" t="e">
        <f t="shared" si="789"/>
        <v>#REF!</v>
      </c>
      <c r="BM223" s="364" t="e">
        <f t="shared" si="790"/>
        <v>#REF!</v>
      </c>
      <c r="BN223" s="365" t="e">
        <f t="shared" si="791"/>
        <v>#REF!</v>
      </c>
      <c r="BO223" s="366" t="e">
        <f t="shared" si="792"/>
        <v>#REF!</v>
      </c>
    </row>
    <row r="224" spans="1:67" ht="16">
      <c r="A224" s="41">
        <v>42558</v>
      </c>
      <c r="B224" s="23"/>
      <c r="C224" s="54"/>
      <c r="D224" s="28"/>
      <c r="E224" s="28"/>
      <c r="F224" s="54"/>
      <c r="G224" s="130">
        <f t="shared" si="780"/>
        <v>0</v>
      </c>
      <c r="H224" s="28"/>
      <c r="I224" s="153"/>
      <c r="J224" s="23"/>
      <c r="K224" s="54">
        <v>8</v>
      </c>
      <c r="L224" s="54">
        <v>407</v>
      </c>
      <c r="M224" s="54">
        <v>16</v>
      </c>
      <c r="N224" s="54">
        <v>19</v>
      </c>
      <c r="O224" s="130">
        <f t="shared" si="781"/>
        <v>-3</v>
      </c>
      <c r="P224" s="28"/>
      <c r="Q224" s="149">
        <v>473.9</v>
      </c>
      <c r="R224" s="23"/>
      <c r="S224" s="28"/>
      <c r="T224" s="28"/>
      <c r="U224" s="28"/>
      <c r="V224" s="28"/>
      <c r="W224" s="130">
        <f t="shared" si="782"/>
        <v>0</v>
      </c>
      <c r="X224" s="28"/>
      <c r="Y224" s="28"/>
      <c r="Z224" s="23"/>
      <c r="AA224" s="28"/>
      <c r="AB224" s="28"/>
      <c r="AC224" s="28"/>
      <c r="AD224" s="28"/>
      <c r="AE224" s="130">
        <f t="shared" si="783"/>
        <v>0</v>
      </c>
      <c r="AF224" s="28"/>
      <c r="AG224" s="28"/>
      <c r="AH224" s="23"/>
      <c r="AI224" s="54">
        <v>8</v>
      </c>
      <c r="AJ224" s="54">
        <v>420</v>
      </c>
      <c r="AK224" s="54">
        <v>31</v>
      </c>
      <c r="AL224" s="54">
        <v>22</v>
      </c>
      <c r="AM224" s="130">
        <f t="shared" si="784"/>
        <v>9</v>
      </c>
      <c r="AN224" s="28"/>
      <c r="AO224" s="54">
        <v>810.7</v>
      </c>
      <c r="AP224" s="23"/>
      <c r="AQ224" s="54">
        <v>9</v>
      </c>
      <c r="AR224" s="54">
        <v>419</v>
      </c>
      <c r="AS224" s="54">
        <v>17</v>
      </c>
      <c r="AT224" s="54">
        <v>19</v>
      </c>
      <c r="AU224" s="130">
        <f t="shared" si="785"/>
        <v>-2</v>
      </c>
      <c r="AV224" s="28"/>
      <c r="AW224" s="149">
        <v>461.85</v>
      </c>
      <c r="AX224" s="23"/>
      <c r="AY224" s="28"/>
      <c r="AZ224" s="28"/>
      <c r="BA224" s="28"/>
      <c r="BB224" s="28"/>
      <c r="BC224" s="130">
        <f t="shared" si="786"/>
        <v>0</v>
      </c>
      <c r="BD224" s="28"/>
      <c r="BE224" s="28"/>
      <c r="BF224" s="23"/>
      <c r="BG224" s="343"/>
      <c r="BH224" s="350" t="e">
        <f t="shared" si="787"/>
        <v>#REF!</v>
      </c>
      <c r="BI224" s="351" t="e">
        <f t="shared" ref="BI224:BK224" si="794">+#REF!+C224+K224+S224+AA224+AI224+AQ224+AY224</f>
        <v>#REF!</v>
      </c>
      <c r="BJ224" s="352" t="e">
        <f t="shared" si="794"/>
        <v>#REF!</v>
      </c>
      <c r="BK224" s="352" t="e">
        <f t="shared" si="794"/>
        <v>#REF!</v>
      </c>
      <c r="BL224" s="363" t="e">
        <f t="shared" si="789"/>
        <v>#REF!</v>
      </c>
      <c r="BM224" s="364" t="e">
        <f t="shared" si="790"/>
        <v>#REF!</v>
      </c>
      <c r="BN224" s="365" t="e">
        <f t="shared" si="791"/>
        <v>#REF!</v>
      </c>
      <c r="BO224" s="366" t="e">
        <f t="shared" si="792"/>
        <v>#REF!</v>
      </c>
    </row>
    <row r="225" spans="1:67" ht="16">
      <c r="A225" s="41">
        <v>42559</v>
      </c>
      <c r="B225" s="23"/>
      <c r="C225" s="28"/>
      <c r="D225" s="28"/>
      <c r="E225" s="28"/>
      <c r="F225" s="54"/>
      <c r="G225" s="130">
        <f t="shared" si="780"/>
        <v>0</v>
      </c>
      <c r="H225" s="28"/>
      <c r="I225" s="153"/>
      <c r="J225" s="23"/>
      <c r="K225" s="54">
        <v>8</v>
      </c>
      <c r="L225" s="54">
        <v>373</v>
      </c>
      <c r="M225" s="54">
        <v>21</v>
      </c>
      <c r="N225" s="54">
        <v>19</v>
      </c>
      <c r="O225" s="54">
        <v>2</v>
      </c>
      <c r="P225" s="28"/>
      <c r="Q225" s="149">
        <v>491</v>
      </c>
      <c r="R225" s="23"/>
      <c r="S225" s="28"/>
      <c r="T225" s="28"/>
      <c r="U225" s="28"/>
      <c r="V225" s="28"/>
      <c r="W225" s="28"/>
      <c r="X225" s="28"/>
      <c r="Y225" s="28"/>
      <c r="Z225" s="23"/>
      <c r="AA225" s="28"/>
      <c r="AB225" s="28"/>
      <c r="AC225" s="28"/>
      <c r="AD225" s="28"/>
      <c r="AE225" s="28"/>
      <c r="AF225" s="28"/>
      <c r="AG225" s="28"/>
      <c r="AH225" s="23"/>
      <c r="AI225" s="54">
        <v>8</v>
      </c>
      <c r="AJ225" s="54">
        <v>420</v>
      </c>
      <c r="AK225" s="54">
        <v>20</v>
      </c>
      <c r="AL225" s="54">
        <v>22</v>
      </c>
      <c r="AM225" s="28"/>
      <c r="AN225" s="28"/>
      <c r="AO225" s="54">
        <v>396.15</v>
      </c>
      <c r="AP225" s="23"/>
      <c r="AQ225" s="54">
        <v>8</v>
      </c>
      <c r="AR225" s="54">
        <v>399</v>
      </c>
      <c r="AS225" s="54">
        <v>18</v>
      </c>
      <c r="AT225" s="54">
        <v>19</v>
      </c>
      <c r="AU225" s="28"/>
      <c r="AV225" s="28"/>
      <c r="AW225" s="149">
        <v>320.2</v>
      </c>
      <c r="AX225" s="23"/>
      <c r="AY225" s="28"/>
      <c r="AZ225" s="28"/>
      <c r="BA225" s="28"/>
      <c r="BB225" s="28"/>
      <c r="BC225" s="28"/>
      <c r="BD225" s="28"/>
      <c r="BE225" s="28"/>
      <c r="BF225" s="23"/>
      <c r="BG225" s="343"/>
      <c r="BH225" s="350" t="e">
        <f t="shared" si="787"/>
        <v>#REF!</v>
      </c>
      <c r="BI225" s="351" t="e">
        <f t="shared" ref="BI225:BK225" si="795">+#REF!+C225+K225+S225+AA225+AI225+AQ225+AY225</f>
        <v>#REF!</v>
      </c>
      <c r="BJ225" s="352" t="e">
        <f t="shared" si="795"/>
        <v>#REF!</v>
      </c>
      <c r="BK225" s="352" t="e">
        <f t="shared" si="795"/>
        <v>#REF!</v>
      </c>
      <c r="BL225" s="363" t="e">
        <f t="shared" si="789"/>
        <v>#REF!</v>
      </c>
      <c r="BM225" s="364" t="e">
        <f t="shared" si="790"/>
        <v>#REF!</v>
      </c>
      <c r="BN225" s="365" t="e">
        <f t="shared" si="791"/>
        <v>#REF!</v>
      </c>
      <c r="BO225" s="366" t="e">
        <f t="shared" si="792"/>
        <v>#REF!</v>
      </c>
    </row>
    <row r="226" spans="1:67" ht="16">
      <c r="A226" s="367" t="s">
        <v>42</v>
      </c>
      <c r="B226" s="368"/>
      <c r="C226" s="177">
        <f t="shared" ref="C226:H226" si="796">SUM(C219:C225)</f>
        <v>16</v>
      </c>
      <c r="D226" s="177">
        <f t="shared" si="796"/>
        <v>686</v>
      </c>
      <c r="E226" s="177">
        <f t="shared" si="796"/>
        <v>43</v>
      </c>
      <c r="F226" s="177">
        <f t="shared" si="796"/>
        <v>40</v>
      </c>
      <c r="G226" s="177">
        <f t="shared" si="796"/>
        <v>3</v>
      </c>
      <c r="H226" s="177">
        <f t="shared" si="796"/>
        <v>0</v>
      </c>
      <c r="I226" s="370"/>
      <c r="J226" s="23"/>
      <c r="K226" s="177">
        <f t="shared" ref="K226:P226" si="797">SUM(K219:K225)</f>
        <v>32</v>
      </c>
      <c r="L226" s="177">
        <f t="shared" si="797"/>
        <v>1457</v>
      </c>
      <c r="M226" s="177">
        <f t="shared" si="797"/>
        <v>76</v>
      </c>
      <c r="N226" s="177">
        <f t="shared" si="797"/>
        <v>76</v>
      </c>
      <c r="O226" s="177">
        <f t="shared" si="797"/>
        <v>0</v>
      </c>
      <c r="P226" s="177">
        <f t="shared" si="797"/>
        <v>0</v>
      </c>
      <c r="Q226" s="370"/>
      <c r="R226" s="23"/>
      <c r="S226" s="177">
        <f t="shared" ref="S226:X226" si="798">SUM(S219:S225)</f>
        <v>0</v>
      </c>
      <c r="T226" s="177">
        <f t="shared" si="798"/>
        <v>0</v>
      </c>
      <c r="U226" s="177">
        <f t="shared" si="798"/>
        <v>0</v>
      </c>
      <c r="V226" s="177">
        <f t="shared" si="798"/>
        <v>0</v>
      </c>
      <c r="W226" s="177">
        <f t="shared" si="798"/>
        <v>0</v>
      </c>
      <c r="X226" s="177">
        <f t="shared" si="798"/>
        <v>0</v>
      </c>
      <c r="Y226" s="177"/>
      <c r="Z226" s="23"/>
      <c r="AA226" s="177">
        <f t="shared" ref="AA226:AF226" si="799">SUM(AA219:AA225)</f>
        <v>0</v>
      </c>
      <c r="AB226" s="177">
        <f t="shared" si="799"/>
        <v>0</v>
      </c>
      <c r="AC226" s="177">
        <f t="shared" si="799"/>
        <v>0</v>
      </c>
      <c r="AD226" s="177">
        <f t="shared" si="799"/>
        <v>0</v>
      </c>
      <c r="AE226" s="177">
        <f t="shared" si="799"/>
        <v>0</v>
      </c>
      <c r="AF226" s="177">
        <f t="shared" si="799"/>
        <v>0</v>
      </c>
      <c r="AG226" s="177"/>
      <c r="AH226" s="23"/>
      <c r="AI226" s="177">
        <f t="shared" ref="AI226:AN226" si="800">SUM(AI219:AI225)</f>
        <v>24.25</v>
      </c>
      <c r="AJ226" s="177">
        <f t="shared" si="800"/>
        <v>1115</v>
      </c>
      <c r="AK226" s="177">
        <f t="shared" si="800"/>
        <v>72</v>
      </c>
      <c r="AL226" s="177">
        <f t="shared" si="800"/>
        <v>66</v>
      </c>
      <c r="AM226" s="177">
        <f t="shared" si="800"/>
        <v>8</v>
      </c>
      <c r="AN226" s="177">
        <f t="shared" si="800"/>
        <v>0</v>
      </c>
      <c r="AO226" s="177"/>
      <c r="AP226" s="23"/>
      <c r="AQ226" s="177">
        <f t="shared" ref="AQ226:AV226" si="801">SUM(AQ219:AQ225)</f>
        <v>32.5</v>
      </c>
      <c r="AR226" s="177">
        <f t="shared" si="801"/>
        <v>1376</v>
      </c>
      <c r="AS226" s="177">
        <f t="shared" si="801"/>
        <v>73</v>
      </c>
      <c r="AT226" s="177">
        <f t="shared" si="801"/>
        <v>76</v>
      </c>
      <c r="AU226" s="177">
        <f t="shared" si="801"/>
        <v>-2</v>
      </c>
      <c r="AV226" s="177">
        <f t="shared" si="801"/>
        <v>0</v>
      </c>
      <c r="AW226" s="370"/>
      <c r="AX226" s="23"/>
      <c r="AY226" s="177">
        <f t="shared" ref="AY226:BD226" si="802">SUM(AY219:AY225)</f>
        <v>0</v>
      </c>
      <c r="AZ226" s="177">
        <f t="shared" si="802"/>
        <v>0</v>
      </c>
      <c r="BA226" s="177">
        <f t="shared" si="802"/>
        <v>0</v>
      </c>
      <c r="BB226" s="177">
        <f t="shared" si="802"/>
        <v>0</v>
      </c>
      <c r="BC226" s="177">
        <f t="shared" si="802"/>
        <v>0</v>
      </c>
      <c r="BD226" s="177">
        <f t="shared" si="802"/>
        <v>0</v>
      </c>
      <c r="BE226" s="177"/>
      <c r="BF226" s="23"/>
      <c r="BG226" s="371"/>
      <c r="BH226" s="372" t="e">
        <f t="shared" si="787"/>
        <v>#REF!</v>
      </c>
      <c r="BI226" s="419" t="e">
        <f t="shared" ref="BI226:BK226" si="803">+#REF!+C226+K226+S226+AA226+AI226+AQ226+AY226</f>
        <v>#REF!</v>
      </c>
      <c r="BJ226" s="420" t="e">
        <f t="shared" si="803"/>
        <v>#REF!</v>
      </c>
      <c r="BK226" s="420" t="e">
        <f t="shared" si="803"/>
        <v>#REF!</v>
      </c>
      <c r="BL226" s="398" t="e">
        <f t="shared" si="789"/>
        <v>#REF!</v>
      </c>
      <c r="BM226" s="399" t="e">
        <f t="shared" si="790"/>
        <v>#REF!</v>
      </c>
      <c r="BN226" s="400" t="e">
        <f t="shared" si="791"/>
        <v>#REF!</v>
      </c>
      <c r="BO226" s="401" t="e">
        <f t="shared" si="792"/>
        <v>#REF!</v>
      </c>
    </row>
    <row r="227" spans="1:67" ht="16">
      <c r="A227" s="124">
        <v>42560</v>
      </c>
      <c r="B227" s="23"/>
      <c r="C227" s="125">
        <v>0</v>
      </c>
      <c r="D227" s="125">
        <v>0</v>
      </c>
      <c r="E227" s="125">
        <v>0</v>
      </c>
      <c r="F227" s="125">
        <v>0</v>
      </c>
      <c r="G227" s="136">
        <f t="shared" ref="G227:G233" si="804">+E227-F227</f>
        <v>0</v>
      </c>
      <c r="H227" s="125">
        <v>0</v>
      </c>
      <c r="I227" s="126"/>
      <c r="J227" s="23"/>
      <c r="K227" s="125">
        <v>0</v>
      </c>
      <c r="L227" s="125">
        <v>0</v>
      </c>
      <c r="M227" s="125">
        <v>0</v>
      </c>
      <c r="N227" s="125">
        <v>0</v>
      </c>
      <c r="O227" s="136">
        <f t="shared" ref="O227:O233" si="805">+M227-N227</f>
        <v>0</v>
      </c>
      <c r="P227" s="125">
        <v>0</v>
      </c>
      <c r="Q227" s="126"/>
      <c r="R227" s="23"/>
      <c r="S227" s="125">
        <v>0</v>
      </c>
      <c r="T227" s="125">
        <v>0</v>
      </c>
      <c r="U227" s="125">
        <v>0</v>
      </c>
      <c r="V227" s="125">
        <v>0</v>
      </c>
      <c r="W227" s="136">
        <f t="shared" ref="W227:W233" si="806">+U227-V227</f>
        <v>0</v>
      </c>
      <c r="X227" s="125">
        <v>0</v>
      </c>
      <c r="Y227" s="125"/>
      <c r="Z227" s="23"/>
      <c r="AA227" s="125">
        <v>0</v>
      </c>
      <c r="AB227" s="125">
        <v>0</v>
      </c>
      <c r="AC227" s="125">
        <v>0</v>
      </c>
      <c r="AD227" s="125">
        <v>0</v>
      </c>
      <c r="AE227" s="136">
        <f t="shared" ref="AE227:AE233" si="807">+AC227-AD227</f>
        <v>0</v>
      </c>
      <c r="AF227" s="125">
        <v>0</v>
      </c>
      <c r="AG227" s="125"/>
      <c r="AH227" s="23"/>
      <c r="AI227" s="125">
        <v>0</v>
      </c>
      <c r="AJ227" s="125">
        <v>0</v>
      </c>
      <c r="AK227" s="125">
        <v>0</v>
      </c>
      <c r="AL227" s="125">
        <v>0</v>
      </c>
      <c r="AM227" s="136">
        <f t="shared" ref="AM227:AM233" si="808">+AK227-AL227</f>
        <v>0</v>
      </c>
      <c r="AN227" s="125">
        <v>0</v>
      </c>
      <c r="AO227" s="125"/>
      <c r="AP227" s="23"/>
      <c r="AQ227" s="125">
        <v>0</v>
      </c>
      <c r="AR227" s="125">
        <v>0</v>
      </c>
      <c r="AS227" s="125">
        <v>0</v>
      </c>
      <c r="AT227" s="125">
        <v>0</v>
      </c>
      <c r="AU227" s="136">
        <f t="shared" ref="AU227:AU233" si="809">+AS227-AT227</f>
        <v>0</v>
      </c>
      <c r="AV227" s="125">
        <v>0</v>
      </c>
      <c r="AW227" s="126"/>
      <c r="AX227" s="23"/>
      <c r="AY227" s="125">
        <v>0</v>
      </c>
      <c r="AZ227" s="125">
        <v>0</v>
      </c>
      <c r="BA227" s="125">
        <v>0</v>
      </c>
      <c r="BB227" s="125">
        <v>0</v>
      </c>
      <c r="BC227" s="136">
        <f t="shared" ref="BC227:BC233" si="810">+BA227-BB227</f>
        <v>0</v>
      </c>
      <c r="BD227" s="125">
        <v>0</v>
      </c>
      <c r="BE227" s="125"/>
      <c r="BF227" s="23"/>
      <c r="BG227" s="348"/>
      <c r="BH227" s="127"/>
      <c r="BI227" s="127"/>
      <c r="BJ227" s="127"/>
      <c r="BK227" s="127"/>
      <c r="BL227" s="127"/>
      <c r="BM227" s="127"/>
      <c r="BN227" s="127"/>
      <c r="BO227" s="127"/>
    </row>
    <row r="228" spans="1:67" ht="16">
      <c r="A228" s="124">
        <v>42561</v>
      </c>
      <c r="B228" s="23"/>
      <c r="C228" s="125">
        <v>0</v>
      </c>
      <c r="D228" s="125">
        <v>0</v>
      </c>
      <c r="E228" s="125">
        <v>0</v>
      </c>
      <c r="F228" s="125">
        <v>0</v>
      </c>
      <c r="G228" s="136">
        <f t="shared" si="804"/>
        <v>0</v>
      </c>
      <c r="H228" s="125">
        <v>0</v>
      </c>
      <c r="I228" s="126"/>
      <c r="J228" s="23"/>
      <c r="K228" s="125">
        <v>0</v>
      </c>
      <c r="L228" s="125">
        <v>0</v>
      </c>
      <c r="M228" s="125">
        <v>0</v>
      </c>
      <c r="N228" s="125">
        <v>0</v>
      </c>
      <c r="O228" s="136">
        <f t="shared" si="805"/>
        <v>0</v>
      </c>
      <c r="P228" s="125">
        <v>0</v>
      </c>
      <c r="Q228" s="126"/>
      <c r="R228" s="23"/>
      <c r="S228" s="125">
        <v>0</v>
      </c>
      <c r="T228" s="125">
        <v>0</v>
      </c>
      <c r="U228" s="125">
        <v>0</v>
      </c>
      <c r="V228" s="125">
        <v>0</v>
      </c>
      <c r="W228" s="136">
        <f t="shared" si="806"/>
        <v>0</v>
      </c>
      <c r="X228" s="125">
        <v>0</v>
      </c>
      <c r="Y228" s="125"/>
      <c r="Z228" s="23"/>
      <c r="AA228" s="125">
        <v>0</v>
      </c>
      <c r="AB228" s="125">
        <v>0</v>
      </c>
      <c r="AC228" s="125">
        <v>0</v>
      </c>
      <c r="AD228" s="125">
        <v>0</v>
      </c>
      <c r="AE228" s="136">
        <f t="shared" si="807"/>
        <v>0</v>
      </c>
      <c r="AF228" s="125">
        <v>0</v>
      </c>
      <c r="AG228" s="125"/>
      <c r="AH228" s="23"/>
      <c r="AI228" s="125">
        <v>0</v>
      </c>
      <c r="AJ228" s="125">
        <v>0</v>
      </c>
      <c r="AK228" s="125">
        <v>0</v>
      </c>
      <c r="AL228" s="125">
        <v>0</v>
      </c>
      <c r="AM228" s="136">
        <f t="shared" si="808"/>
        <v>0</v>
      </c>
      <c r="AN228" s="125">
        <v>0</v>
      </c>
      <c r="AO228" s="125"/>
      <c r="AP228" s="23"/>
      <c r="AQ228" s="125">
        <v>0</v>
      </c>
      <c r="AR228" s="125">
        <v>0</v>
      </c>
      <c r="AS228" s="125">
        <v>0</v>
      </c>
      <c r="AT228" s="125">
        <v>0</v>
      </c>
      <c r="AU228" s="136">
        <f t="shared" si="809"/>
        <v>0</v>
      </c>
      <c r="AV228" s="125">
        <v>0</v>
      </c>
      <c r="AW228" s="126"/>
      <c r="AX228" s="23"/>
      <c r="AY228" s="125">
        <v>0</v>
      </c>
      <c r="AZ228" s="125">
        <v>0</v>
      </c>
      <c r="BA228" s="125">
        <v>0</v>
      </c>
      <c r="BB228" s="125">
        <v>0</v>
      </c>
      <c r="BC228" s="136">
        <f t="shared" si="810"/>
        <v>0</v>
      </c>
      <c r="BD228" s="125">
        <v>0</v>
      </c>
      <c r="BE228" s="125"/>
      <c r="BF228" s="23"/>
      <c r="BG228" s="348"/>
      <c r="BH228" s="127"/>
      <c r="BI228" s="127"/>
      <c r="BJ228" s="127"/>
      <c r="BK228" s="127"/>
      <c r="BL228" s="127"/>
      <c r="BM228" s="127"/>
      <c r="BN228" s="127"/>
      <c r="BO228" s="127"/>
    </row>
    <row r="229" spans="1:67" ht="16">
      <c r="A229" s="41">
        <v>42562</v>
      </c>
      <c r="B229" s="23"/>
      <c r="C229" s="54">
        <v>7</v>
      </c>
      <c r="D229" s="54">
        <v>321</v>
      </c>
      <c r="E229" s="54">
        <v>22</v>
      </c>
      <c r="F229" s="54">
        <v>20</v>
      </c>
      <c r="G229" s="130">
        <f t="shared" si="804"/>
        <v>2</v>
      </c>
      <c r="H229" s="28"/>
      <c r="I229" s="149">
        <v>639.5</v>
      </c>
      <c r="J229" s="23"/>
      <c r="K229" s="54">
        <v>8</v>
      </c>
      <c r="L229" s="54">
        <v>341</v>
      </c>
      <c r="M229" s="54">
        <v>24</v>
      </c>
      <c r="N229" s="54">
        <v>19</v>
      </c>
      <c r="O229" s="130">
        <f t="shared" si="805"/>
        <v>5</v>
      </c>
      <c r="P229" s="28"/>
      <c r="Q229" s="149">
        <v>711.75</v>
      </c>
      <c r="R229" s="23"/>
      <c r="S229" s="28"/>
      <c r="T229" s="28"/>
      <c r="U229" s="28"/>
      <c r="V229" s="28"/>
      <c r="W229" s="130">
        <f t="shared" si="806"/>
        <v>0</v>
      </c>
      <c r="X229" s="28"/>
      <c r="Y229" s="28"/>
      <c r="Z229" s="23"/>
      <c r="AA229" s="28"/>
      <c r="AB229" s="28"/>
      <c r="AC229" s="28"/>
      <c r="AD229" s="28"/>
      <c r="AE229" s="130">
        <f t="shared" si="807"/>
        <v>0</v>
      </c>
      <c r="AF229" s="28"/>
      <c r="AG229" s="28"/>
      <c r="AH229" s="23"/>
      <c r="AI229" s="54">
        <v>8.25</v>
      </c>
      <c r="AJ229" s="54">
        <v>340</v>
      </c>
      <c r="AK229" s="54">
        <v>27</v>
      </c>
      <c r="AL229" s="54">
        <v>22</v>
      </c>
      <c r="AM229" s="130">
        <f t="shared" si="808"/>
        <v>5</v>
      </c>
      <c r="AN229" s="28"/>
      <c r="AO229" s="54">
        <v>774.55</v>
      </c>
      <c r="AP229" s="23"/>
      <c r="AQ229" s="28"/>
      <c r="AR229" s="28"/>
      <c r="AS229" s="28"/>
      <c r="AT229" s="28"/>
      <c r="AU229" s="130">
        <f t="shared" si="809"/>
        <v>0</v>
      </c>
      <c r="AV229" s="28"/>
      <c r="AW229" s="153"/>
      <c r="AX229" s="23"/>
      <c r="AY229" s="28"/>
      <c r="AZ229" s="28"/>
      <c r="BA229" s="28"/>
      <c r="BB229" s="28"/>
      <c r="BC229" s="130">
        <f t="shared" si="810"/>
        <v>0</v>
      </c>
      <c r="BD229" s="28"/>
      <c r="BE229" s="28"/>
      <c r="BF229" s="23"/>
      <c r="BG229" s="343"/>
      <c r="BH229" s="350" t="e">
        <f t="shared" ref="BH229:BH234" si="811">+#REF!+G229+O229+W229+AE229+AM229+AU229+BC229</f>
        <v>#REF!</v>
      </c>
      <c r="BI229" s="351" t="e">
        <f t="shared" ref="BI229:BK229" si="812">+#REF!+C229+K229+S229+AA229+AI229+AQ229+AY229</f>
        <v>#REF!</v>
      </c>
      <c r="BJ229" s="352" t="e">
        <f t="shared" si="812"/>
        <v>#REF!</v>
      </c>
      <c r="BK229" s="352" t="e">
        <f t="shared" si="812"/>
        <v>#REF!</v>
      </c>
      <c r="BL229" s="363" t="e">
        <f t="shared" ref="BL229:BL234" si="813">BJ229/BK229</f>
        <v>#REF!</v>
      </c>
      <c r="BM229" s="364" t="e">
        <f t="shared" ref="BM229:BM234" si="814">BJ229/BI229</f>
        <v>#REF!</v>
      </c>
      <c r="BN229" s="365" t="e">
        <f t="shared" ref="BN229:BN234" si="815">BK229/BI229</f>
        <v>#REF!</v>
      </c>
      <c r="BO229" s="366" t="e">
        <f t="shared" ref="BO229:BO234" si="816">#REF!/BK229</f>
        <v>#REF!</v>
      </c>
    </row>
    <row r="230" spans="1:67" ht="16">
      <c r="A230" s="41">
        <v>42563</v>
      </c>
      <c r="B230" s="23"/>
      <c r="C230" s="54">
        <v>8</v>
      </c>
      <c r="D230" s="54">
        <v>334</v>
      </c>
      <c r="E230" s="54">
        <v>23</v>
      </c>
      <c r="F230" s="54">
        <v>20</v>
      </c>
      <c r="G230" s="130">
        <f t="shared" si="804"/>
        <v>3</v>
      </c>
      <c r="H230" s="28"/>
      <c r="I230" s="149">
        <v>716</v>
      </c>
      <c r="J230" s="23"/>
      <c r="K230" s="54">
        <v>8</v>
      </c>
      <c r="L230" s="54">
        <v>434</v>
      </c>
      <c r="M230" s="54">
        <v>21</v>
      </c>
      <c r="N230" s="54">
        <v>19</v>
      </c>
      <c r="O230" s="130">
        <f t="shared" si="805"/>
        <v>2</v>
      </c>
      <c r="P230" s="28"/>
      <c r="Q230" s="149">
        <v>619</v>
      </c>
      <c r="R230" s="23"/>
      <c r="S230" s="28"/>
      <c r="T230" s="28"/>
      <c r="U230" s="28"/>
      <c r="V230" s="28"/>
      <c r="W230" s="130">
        <f t="shared" si="806"/>
        <v>0</v>
      </c>
      <c r="X230" s="28"/>
      <c r="Y230" s="28"/>
      <c r="Z230" s="23"/>
      <c r="AA230" s="28"/>
      <c r="AB230" s="28"/>
      <c r="AC230" s="28"/>
      <c r="AD230" s="28"/>
      <c r="AE230" s="130">
        <f t="shared" si="807"/>
        <v>0</v>
      </c>
      <c r="AF230" s="28"/>
      <c r="AG230" s="28"/>
      <c r="AH230" s="23"/>
      <c r="AI230" s="54">
        <v>8</v>
      </c>
      <c r="AJ230" s="54">
        <v>420</v>
      </c>
      <c r="AK230" s="54">
        <v>26</v>
      </c>
      <c r="AL230" s="54">
        <v>22</v>
      </c>
      <c r="AM230" s="130">
        <f t="shared" si="808"/>
        <v>4</v>
      </c>
      <c r="AN230" s="28"/>
      <c r="AO230" s="54">
        <v>763.95</v>
      </c>
      <c r="AP230" s="23"/>
      <c r="AQ230" s="28"/>
      <c r="AR230" s="28"/>
      <c r="AS230" s="28"/>
      <c r="AT230" s="28"/>
      <c r="AU230" s="130">
        <f t="shared" si="809"/>
        <v>0</v>
      </c>
      <c r="AV230" s="28"/>
      <c r="AW230" s="153"/>
      <c r="AX230" s="23"/>
      <c r="AY230" s="28"/>
      <c r="AZ230" s="28"/>
      <c r="BA230" s="28"/>
      <c r="BB230" s="28"/>
      <c r="BC230" s="130">
        <f t="shared" si="810"/>
        <v>0</v>
      </c>
      <c r="BD230" s="28"/>
      <c r="BE230" s="28"/>
      <c r="BF230" s="23"/>
      <c r="BG230" s="343"/>
      <c r="BH230" s="350" t="e">
        <f t="shared" si="811"/>
        <v>#REF!</v>
      </c>
      <c r="BI230" s="351" t="e">
        <f t="shared" ref="BI230:BK230" si="817">+#REF!+C230+K230+S230+AA230+AI230+AQ230+AY230</f>
        <v>#REF!</v>
      </c>
      <c r="BJ230" s="352" t="e">
        <f t="shared" si="817"/>
        <v>#REF!</v>
      </c>
      <c r="BK230" s="352" t="e">
        <f t="shared" si="817"/>
        <v>#REF!</v>
      </c>
      <c r="BL230" s="363" t="e">
        <f t="shared" si="813"/>
        <v>#REF!</v>
      </c>
      <c r="BM230" s="364" t="e">
        <f t="shared" si="814"/>
        <v>#REF!</v>
      </c>
      <c r="BN230" s="365" t="e">
        <f t="shared" si="815"/>
        <v>#REF!</v>
      </c>
      <c r="BO230" s="366" t="e">
        <f t="shared" si="816"/>
        <v>#REF!</v>
      </c>
    </row>
    <row r="231" spans="1:67" ht="16">
      <c r="A231" s="41">
        <v>42564</v>
      </c>
      <c r="B231" s="23"/>
      <c r="C231" s="54">
        <v>8</v>
      </c>
      <c r="D231" s="54">
        <v>349</v>
      </c>
      <c r="E231" s="54">
        <v>21</v>
      </c>
      <c r="F231" s="54">
        <v>20</v>
      </c>
      <c r="G231" s="130">
        <f t="shared" si="804"/>
        <v>1</v>
      </c>
      <c r="H231" s="28"/>
      <c r="I231" s="149">
        <v>606.35</v>
      </c>
      <c r="J231" s="23"/>
      <c r="K231" s="54">
        <v>8</v>
      </c>
      <c r="L231" s="54">
        <v>393</v>
      </c>
      <c r="M231" s="54">
        <v>21</v>
      </c>
      <c r="N231" s="54">
        <v>19</v>
      </c>
      <c r="O231" s="130">
        <f t="shared" si="805"/>
        <v>2</v>
      </c>
      <c r="P231" s="28"/>
      <c r="Q231" s="149">
        <v>512.70000000000005</v>
      </c>
      <c r="R231" s="23"/>
      <c r="S231" s="28"/>
      <c r="T231" s="28"/>
      <c r="U231" s="28"/>
      <c r="V231" s="28"/>
      <c r="W231" s="130">
        <f t="shared" si="806"/>
        <v>0</v>
      </c>
      <c r="X231" s="28"/>
      <c r="Y231" s="28"/>
      <c r="Z231" s="23"/>
      <c r="AA231" s="28"/>
      <c r="AB231" s="28"/>
      <c r="AC231" s="28"/>
      <c r="AD231" s="28"/>
      <c r="AE231" s="130">
        <f t="shared" si="807"/>
        <v>0</v>
      </c>
      <c r="AF231" s="28"/>
      <c r="AG231" s="28"/>
      <c r="AH231" s="23"/>
      <c r="AI231" s="54">
        <v>8</v>
      </c>
      <c r="AJ231" s="54">
        <v>400</v>
      </c>
      <c r="AK231" s="54">
        <v>22</v>
      </c>
      <c r="AL231" s="54">
        <v>22</v>
      </c>
      <c r="AM231" s="130">
        <f t="shared" si="808"/>
        <v>0</v>
      </c>
      <c r="AN231" s="28"/>
      <c r="AO231" s="54">
        <v>688.5</v>
      </c>
      <c r="AP231" s="23"/>
      <c r="AQ231" s="28"/>
      <c r="AR231" s="28"/>
      <c r="AS231" s="28"/>
      <c r="AT231" s="28"/>
      <c r="AU231" s="130">
        <f t="shared" si="809"/>
        <v>0</v>
      </c>
      <c r="AV231" s="28"/>
      <c r="AW231" s="153"/>
      <c r="AX231" s="23"/>
      <c r="AY231" s="28"/>
      <c r="AZ231" s="28"/>
      <c r="BA231" s="28"/>
      <c r="BB231" s="28"/>
      <c r="BC231" s="130">
        <f t="shared" si="810"/>
        <v>0</v>
      </c>
      <c r="BD231" s="28"/>
      <c r="BE231" s="28"/>
      <c r="BF231" s="23"/>
      <c r="BG231" s="343"/>
      <c r="BH231" s="350" t="e">
        <f t="shared" si="811"/>
        <v>#REF!</v>
      </c>
      <c r="BI231" s="351" t="e">
        <f t="shared" ref="BI231:BK231" si="818">+#REF!+C231+K231+S231+AA231+AI231+AQ231+AY231</f>
        <v>#REF!</v>
      </c>
      <c r="BJ231" s="352" t="e">
        <f t="shared" si="818"/>
        <v>#REF!</v>
      </c>
      <c r="BK231" s="352" t="e">
        <f t="shared" si="818"/>
        <v>#REF!</v>
      </c>
      <c r="BL231" s="363" t="e">
        <f t="shared" si="813"/>
        <v>#REF!</v>
      </c>
      <c r="BM231" s="364" t="e">
        <f t="shared" si="814"/>
        <v>#REF!</v>
      </c>
      <c r="BN231" s="365" t="e">
        <f t="shared" si="815"/>
        <v>#REF!</v>
      </c>
      <c r="BO231" s="366" t="e">
        <f t="shared" si="816"/>
        <v>#REF!</v>
      </c>
    </row>
    <row r="232" spans="1:67" ht="16">
      <c r="A232" s="41">
        <v>42565</v>
      </c>
      <c r="B232" s="23"/>
      <c r="C232" s="54">
        <v>8</v>
      </c>
      <c r="D232" s="54">
        <v>421</v>
      </c>
      <c r="E232" s="54">
        <v>20</v>
      </c>
      <c r="F232" s="54">
        <v>20</v>
      </c>
      <c r="G232" s="130">
        <f t="shared" si="804"/>
        <v>0</v>
      </c>
      <c r="H232" s="28"/>
      <c r="I232" s="149">
        <v>656.15</v>
      </c>
      <c r="J232" s="23"/>
      <c r="K232" s="54">
        <v>8</v>
      </c>
      <c r="L232" s="54">
        <v>418</v>
      </c>
      <c r="M232" s="54">
        <v>25</v>
      </c>
      <c r="N232" s="54">
        <v>19</v>
      </c>
      <c r="O232" s="130">
        <f t="shared" si="805"/>
        <v>6</v>
      </c>
      <c r="P232" s="28"/>
      <c r="Q232" s="149">
        <v>637</v>
      </c>
      <c r="R232" s="23"/>
      <c r="S232" s="28"/>
      <c r="T232" s="28"/>
      <c r="U232" s="28"/>
      <c r="V232" s="28"/>
      <c r="W232" s="130">
        <f t="shared" si="806"/>
        <v>0</v>
      </c>
      <c r="X232" s="28"/>
      <c r="Y232" s="28"/>
      <c r="Z232" s="23"/>
      <c r="AA232" s="28"/>
      <c r="AB232" s="28"/>
      <c r="AC232" s="28"/>
      <c r="AD232" s="28"/>
      <c r="AE232" s="130">
        <f t="shared" si="807"/>
        <v>0</v>
      </c>
      <c r="AF232" s="28"/>
      <c r="AG232" s="28"/>
      <c r="AH232" s="23"/>
      <c r="AI232" s="54">
        <v>8</v>
      </c>
      <c r="AJ232" s="54">
        <v>440</v>
      </c>
      <c r="AK232" s="54">
        <v>21</v>
      </c>
      <c r="AL232" s="54">
        <v>22</v>
      </c>
      <c r="AM232" s="130">
        <f t="shared" si="808"/>
        <v>-1</v>
      </c>
      <c r="AN232" s="28"/>
      <c r="AO232" s="54">
        <v>567.5</v>
      </c>
      <c r="AP232" s="23"/>
      <c r="AQ232" s="28"/>
      <c r="AR232" s="28"/>
      <c r="AS232" s="28"/>
      <c r="AT232" s="28"/>
      <c r="AU232" s="130">
        <f t="shared" si="809"/>
        <v>0</v>
      </c>
      <c r="AV232" s="28"/>
      <c r="AW232" s="153"/>
      <c r="AX232" s="23"/>
      <c r="AY232" s="28"/>
      <c r="AZ232" s="28"/>
      <c r="BA232" s="28"/>
      <c r="BB232" s="28"/>
      <c r="BC232" s="130">
        <f t="shared" si="810"/>
        <v>0</v>
      </c>
      <c r="BD232" s="28"/>
      <c r="BE232" s="28"/>
      <c r="BF232" s="23"/>
      <c r="BG232" s="343"/>
      <c r="BH232" s="350" t="e">
        <f t="shared" si="811"/>
        <v>#REF!</v>
      </c>
      <c r="BI232" s="351" t="e">
        <f t="shared" ref="BI232:BK232" si="819">+#REF!+C232+K232+S232+AA232+AI232+AQ232+AY232</f>
        <v>#REF!</v>
      </c>
      <c r="BJ232" s="352" t="e">
        <f t="shared" si="819"/>
        <v>#REF!</v>
      </c>
      <c r="BK232" s="352" t="e">
        <f t="shared" si="819"/>
        <v>#REF!</v>
      </c>
      <c r="BL232" s="363" t="e">
        <f t="shared" si="813"/>
        <v>#REF!</v>
      </c>
      <c r="BM232" s="364" t="e">
        <f t="shared" si="814"/>
        <v>#REF!</v>
      </c>
      <c r="BN232" s="365" t="e">
        <f t="shared" si="815"/>
        <v>#REF!</v>
      </c>
      <c r="BO232" s="366" t="e">
        <f t="shared" si="816"/>
        <v>#REF!</v>
      </c>
    </row>
    <row r="233" spans="1:67" ht="16">
      <c r="A233" s="41">
        <v>42566</v>
      </c>
      <c r="B233" s="23"/>
      <c r="C233" s="54">
        <v>8</v>
      </c>
      <c r="D233" s="54">
        <v>374</v>
      </c>
      <c r="E233" s="54">
        <v>20</v>
      </c>
      <c r="F233" s="54">
        <v>20</v>
      </c>
      <c r="G233" s="130">
        <f t="shared" si="804"/>
        <v>0</v>
      </c>
      <c r="H233" s="28"/>
      <c r="I233" s="149">
        <v>561.70000000000005</v>
      </c>
      <c r="J233" s="23"/>
      <c r="K233" s="54">
        <v>8</v>
      </c>
      <c r="L233" s="54">
        <v>339</v>
      </c>
      <c r="M233" s="54">
        <v>30</v>
      </c>
      <c r="N233" s="54">
        <v>19</v>
      </c>
      <c r="O233" s="130">
        <f t="shared" si="805"/>
        <v>11</v>
      </c>
      <c r="P233" s="28"/>
      <c r="Q233" s="149">
        <v>829</v>
      </c>
      <c r="R233" s="23"/>
      <c r="S233" s="28"/>
      <c r="T233" s="28"/>
      <c r="U233" s="28"/>
      <c r="V233" s="28"/>
      <c r="W233" s="130">
        <f t="shared" si="806"/>
        <v>0</v>
      </c>
      <c r="X233" s="28"/>
      <c r="Y233" s="28"/>
      <c r="Z233" s="23"/>
      <c r="AA233" s="28"/>
      <c r="AB233" s="28"/>
      <c r="AC233" s="28"/>
      <c r="AD233" s="28"/>
      <c r="AE233" s="130">
        <f t="shared" si="807"/>
        <v>0</v>
      </c>
      <c r="AF233" s="28"/>
      <c r="AG233" s="28"/>
      <c r="AH233" s="23"/>
      <c r="AI233" s="54">
        <v>8</v>
      </c>
      <c r="AJ233" s="54">
        <v>400</v>
      </c>
      <c r="AK233" s="54">
        <v>25</v>
      </c>
      <c r="AL233" s="54">
        <v>22</v>
      </c>
      <c r="AM233" s="130">
        <f t="shared" si="808"/>
        <v>3</v>
      </c>
      <c r="AN233" s="28"/>
      <c r="AO233" s="54">
        <v>667.5</v>
      </c>
      <c r="AP233" s="23"/>
      <c r="AQ233" s="28"/>
      <c r="AR233" s="28"/>
      <c r="AS233" s="28"/>
      <c r="AT233" s="28"/>
      <c r="AU233" s="130">
        <f t="shared" si="809"/>
        <v>0</v>
      </c>
      <c r="AV233" s="28"/>
      <c r="AW233" s="153"/>
      <c r="AX233" s="23"/>
      <c r="AY233" s="28"/>
      <c r="AZ233" s="28"/>
      <c r="BA233" s="28"/>
      <c r="BB233" s="28"/>
      <c r="BC233" s="130">
        <f t="shared" si="810"/>
        <v>0</v>
      </c>
      <c r="BD233" s="28"/>
      <c r="BE233" s="28"/>
      <c r="BF233" s="23"/>
      <c r="BG233" s="343"/>
      <c r="BH233" s="350" t="e">
        <f t="shared" si="811"/>
        <v>#REF!</v>
      </c>
      <c r="BI233" s="351" t="e">
        <f t="shared" ref="BI233:BK233" si="820">+#REF!+C233+K233+S233+AA233+AI233+AQ233+AY233</f>
        <v>#REF!</v>
      </c>
      <c r="BJ233" s="352" t="e">
        <f t="shared" si="820"/>
        <v>#REF!</v>
      </c>
      <c r="BK233" s="352" t="e">
        <f t="shared" si="820"/>
        <v>#REF!</v>
      </c>
      <c r="BL233" s="363" t="e">
        <f t="shared" si="813"/>
        <v>#REF!</v>
      </c>
      <c r="BM233" s="364" t="e">
        <f t="shared" si="814"/>
        <v>#REF!</v>
      </c>
      <c r="BN233" s="365" t="e">
        <f t="shared" si="815"/>
        <v>#REF!</v>
      </c>
      <c r="BO233" s="366" t="e">
        <f t="shared" si="816"/>
        <v>#REF!</v>
      </c>
    </row>
    <row r="234" spans="1:67" ht="16">
      <c r="A234" s="367" t="s">
        <v>42</v>
      </c>
      <c r="B234" s="368"/>
      <c r="C234" s="177">
        <f t="shared" ref="C234:H234" si="821">SUM(C227:C233)</f>
        <v>39</v>
      </c>
      <c r="D234" s="177">
        <f t="shared" si="821"/>
        <v>1799</v>
      </c>
      <c r="E234" s="177">
        <f t="shared" si="821"/>
        <v>106</v>
      </c>
      <c r="F234" s="177">
        <f t="shared" si="821"/>
        <v>100</v>
      </c>
      <c r="G234" s="177">
        <f t="shared" si="821"/>
        <v>6</v>
      </c>
      <c r="H234" s="177">
        <f t="shared" si="821"/>
        <v>0</v>
      </c>
      <c r="I234" s="370"/>
      <c r="J234" s="23"/>
      <c r="K234" s="177">
        <f t="shared" ref="K234:P234" si="822">SUM(K227:K233)</f>
        <v>40</v>
      </c>
      <c r="L234" s="177">
        <f t="shared" si="822"/>
        <v>1925</v>
      </c>
      <c r="M234" s="177">
        <f t="shared" si="822"/>
        <v>121</v>
      </c>
      <c r="N234" s="177">
        <f t="shared" si="822"/>
        <v>95</v>
      </c>
      <c r="O234" s="177">
        <f t="shared" si="822"/>
        <v>26</v>
      </c>
      <c r="P234" s="177">
        <f t="shared" si="822"/>
        <v>0</v>
      </c>
      <c r="Q234" s="370"/>
      <c r="R234" s="23"/>
      <c r="S234" s="177">
        <f t="shared" ref="S234:X234" si="823">SUM(S227:S233)</f>
        <v>0</v>
      </c>
      <c r="T234" s="177">
        <f t="shared" si="823"/>
        <v>0</v>
      </c>
      <c r="U234" s="177">
        <f t="shared" si="823"/>
        <v>0</v>
      </c>
      <c r="V234" s="177">
        <f t="shared" si="823"/>
        <v>0</v>
      </c>
      <c r="W234" s="177">
        <f t="shared" si="823"/>
        <v>0</v>
      </c>
      <c r="X234" s="177">
        <f t="shared" si="823"/>
        <v>0</v>
      </c>
      <c r="Y234" s="177"/>
      <c r="Z234" s="23"/>
      <c r="AA234" s="177">
        <f t="shared" ref="AA234:AF234" si="824">SUM(AA227:AA233)</f>
        <v>0</v>
      </c>
      <c r="AB234" s="177">
        <f t="shared" si="824"/>
        <v>0</v>
      </c>
      <c r="AC234" s="177">
        <f t="shared" si="824"/>
        <v>0</v>
      </c>
      <c r="AD234" s="177">
        <f t="shared" si="824"/>
        <v>0</v>
      </c>
      <c r="AE234" s="177">
        <f t="shared" si="824"/>
        <v>0</v>
      </c>
      <c r="AF234" s="177">
        <f t="shared" si="824"/>
        <v>0</v>
      </c>
      <c r="AG234" s="177"/>
      <c r="AH234" s="23"/>
      <c r="AI234" s="177">
        <f t="shared" ref="AI234:AN234" si="825">SUM(AI227:AI233)</f>
        <v>40.25</v>
      </c>
      <c r="AJ234" s="177">
        <f t="shared" si="825"/>
        <v>2000</v>
      </c>
      <c r="AK234" s="177">
        <f t="shared" si="825"/>
        <v>121</v>
      </c>
      <c r="AL234" s="177">
        <f t="shared" si="825"/>
        <v>110</v>
      </c>
      <c r="AM234" s="177">
        <f t="shared" si="825"/>
        <v>11</v>
      </c>
      <c r="AN234" s="177">
        <f t="shared" si="825"/>
        <v>0</v>
      </c>
      <c r="AO234" s="177"/>
      <c r="AP234" s="23"/>
      <c r="AQ234" s="177">
        <f t="shared" ref="AQ234:AV234" si="826">SUM(AQ227:AQ233)</f>
        <v>0</v>
      </c>
      <c r="AR234" s="177">
        <f t="shared" si="826"/>
        <v>0</v>
      </c>
      <c r="AS234" s="177">
        <f t="shared" si="826"/>
        <v>0</v>
      </c>
      <c r="AT234" s="177">
        <f t="shared" si="826"/>
        <v>0</v>
      </c>
      <c r="AU234" s="177">
        <f t="shared" si="826"/>
        <v>0</v>
      </c>
      <c r="AV234" s="177">
        <f t="shared" si="826"/>
        <v>0</v>
      </c>
      <c r="AW234" s="370"/>
      <c r="AX234" s="23"/>
      <c r="AY234" s="177">
        <f t="shared" ref="AY234:BD234" si="827">SUM(AY227:AY233)</f>
        <v>0</v>
      </c>
      <c r="AZ234" s="177">
        <f t="shared" si="827"/>
        <v>0</v>
      </c>
      <c r="BA234" s="177">
        <f t="shared" si="827"/>
        <v>0</v>
      </c>
      <c r="BB234" s="177">
        <f t="shared" si="827"/>
        <v>0</v>
      </c>
      <c r="BC234" s="177">
        <f t="shared" si="827"/>
        <v>0</v>
      </c>
      <c r="BD234" s="177">
        <f t="shared" si="827"/>
        <v>0</v>
      </c>
      <c r="BE234" s="177"/>
      <c r="BF234" s="23"/>
      <c r="BG234" s="371"/>
      <c r="BH234" s="372" t="e">
        <f t="shared" si="811"/>
        <v>#REF!</v>
      </c>
      <c r="BI234" s="419" t="e">
        <f t="shared" ref="BI234:BK234" si="828">+#REF!+C234+K234+S234+AA234+AI234+AQ234+AY234</f>
        <v>#REF!</v>
      </c>
      <c r="BJ234" s="420" t="e">
        <f t="shared" si="828"/>
        <v>#REF!</v>
      </c>
      <c r="BK234" s="420" t="e">
        <f t="shared" si="828"/>
        <v>#REF!</v>
      </c>
      <c r="BL234" s="398" t="e">
        <f t="shared" si="813"/>
        <v>#REF!</v>
      </c>
      <c r="BM234" s="399" t="e">
        <f t="shared" si="814"/>
        <v>#REF!</v>
      </c>
      <c r="BN234" s="400" t="e">
        <f t="shared" si="815"/>
        <v>#REF!</v>
      </c>
      <c r="BO234" s="401" t="e">
        <f t="shared" si="816"/>
        <v>#REF!</v>
      </c>
    </row>
    <row r="235" spans="1:67" ht="16">
      <c r="A235" s="124">
        <v>42567</v>
      </c>
      <c r="B235" s="23"/>
      <c r="C235" s="125">
        <v>0</v>
      </c>
      <c r="D235" s="125">
        <v>0</v>
      </c>
      <c r="E235" s="125">
        <v>0</v>
      </c>
      <c r="F235" s="125">
        <v>0</v>
      </c>
      <c r="G235" s="136">
        <f t="shared" ref="G235:G241" si="829">+E235-F235</f>
        <v>0</v>
      </c>
      <c r="H235" s="125">
        <v>0</v>
      </c>
      <c r="I235" s="126"/>
      <c r="J235" s="23"/>
      <c r="K235" s="125">
        <v>0</v>
      </c>
      <c r="L235" s="125">
        <v>0</v>
      </c>
      <c r="M235" s="125">
        <v>0</v>
      </c>
      <c r="N235" s="125">
        <v>0</v>
      </c>
      <c r="O235" s="136">
        <f t="shared" ref="O235:O241" si="830">+M235-N235</f>
        <v>0</v>
      </c>
      <c r="P235" s="125">
        <v>0</v>
      </c>
      <c r="Q235" s="126"/>
      <c r="R235" s="23"/>
      <c r="S235" s="125">
        <v>0</v>
      </c>
      <c r="T235" s="125">
        <v>0</v>
      </c>
      <c r="U235" s="125">
        <v>0</v>
      </c>
      <c r="V235" s="125">
        <v>0</v>
      </c>
      <c r="W235" s="136">
        <f t="shared" ref="W235:W241" si="831">+U235-V235</f>
        <v>0</v>
      </c>
      <c r="X235" s="125">
        <v>0</v>
      </c>
      <c r="Y235" s="125"/>
      <c r="Z235" s="23"/>
      <c r="AA235" s="125">
        <v>0</v>
      </c>
      <c r="AB235" s="125">
        <v>0</v>
      </c>
      <c r="AC235" s="125">
        <v>0</v>
      </c>
      <c r="AD235" s="125">
        <v>0</v>
      </c>
      <c r="AE235" s="136">
        <f t="shared" ref="AE235:AE241" si="832">+AC235-AD235</f>
        <v>0</v>
      </c>
      <c r="AF235" s="125">
        <v>0</v>
      </c>
      <c r="AG235" s="125"/>
      <c r="AH235" s="23"/>
      <c r="AI235" s="125">
        <v>0</v>
      </c>
      <c r="AJ235" s="125">
        <v>0</v>
      </c>
      <c r="AK235" s="125">
        <v>0</v>
      </c>
      <c r="AL235" s="125">
        <v>0</v>
      </c>
      <c r="AM235" s="136">
        <f t="shared" ref="AM235:AM241" si="833">+AK235-AL235</f>
        <v>0</v>
      </c>
      <c r="AN235" s="125">
        <v>0</v>
      </c>
      <c r="AO235" s="125"/>
      <c r="AP235" s="23"/>
      <c r="AQ235" s="125">
        <v>0</v>
      </c>
      <c r="AR235" s="125">
        <v>0</v>
      </c>
      <c r="AS235" s="125">
        <v>0</v>
      </c>
      <c r="AT235" s="125">
        <v>0</v>
      </c>
      <c r="AU235" s="136">
        <f t="shared" ref="AU235:AU241" si="834">+AS235-AT235</f>
        <v>0</v>
      </c>
      <c r="AV235" s="125">
        <v>0</v>
      </c>
      <c r="AW235" s="126"/>
      <c r="AX235" s="23"/>
      <c r="AY235" s="125">
        <v>0</v>
      </c>
      <c r="AZ235" s="125">
        <v>0</v>
      </c>
      <c r="BA235" s="125">
        <v>0</v>
      </c>
      <c r="BB235" s="125">
        <v>0</v>
      </c>
      <c r="BC235" s="136">
        <f t="shared" ref="BC235:BC241" si="835">+BA235-BB235</f>
        <v>0</v>
      </c>
      <c r="BD235" s="125">
        <v>0</v>
      </c>
      <c r="BE235" s="125"/>
      <c r="BF235" s="23"/>
      <c r="BG235" s="348"/>
      <c r="BH235" s="127"/>
      <c r="BI235" s="127"/>
      <c r="BJ235" s="127"/>
      <c r="BK235" s="127"/>
      <c r="BL235" s="127"/>
      <c r="BM235" s="127"/>
      <c r="BN235" s="127"/>
      <c r="BO235" s="127"/>
    </row>
    <row r="236" spans="1:67" ht="16">
      <c r="A236" s="124">
        <v>42568</v>
      </c>
      <c r="B236" s="23"/>
      <c r="C236" s="125">
        <v>0</v>
      </c>
      <c r="D236" s="125">
        <v>0</v>
      </c>
      <c r="E236" s="125">
        <v>0</v>
      </c>
      <c r="F236" s="125">
        <v>0</v>
      </c>
      <c r="G236" s="136">
        <f t="shared" si="829"/>
        <v>0</v>
      </c>
      <c r="H236" s="125">
        <v>0</v>
      </c>
      <c r="I236" s="126"/>
      <c r="J236" s="23"/>
      <c r="K236" s="125">
        <v>0</v>
      </c>
      <c r="L236" s="125">
        <v>0</v>
      </c>
      <c r="M236" s="125">
        <v>0</v>
      </c>
      <c r="N236" s="125">
        <v>0</v>
      </c>
      <c r="O236" s="136">
        <f t="shared" si="830"/>
        <v>0</v>
      </c>
      <c r="P236" s="125">
        <v>0</v>
      </c>
      <c r="Q236" s="126"/>
      <c r="R236" s="23"/>
      <c r="S236" s="125">
        <v>0</v>
      </c>
      <c r="T236" s="125">
        <v>0</v>
      </c>
      <c r="U236" s="125">
        <v>0</v>
      </c>
      <c r="V236" s="125">
        <v>0</v>
      </c>
      <c r="W236" s="136">
        <f t="shared" si="831"/>
        <v>0</v>
      </c>
      <c r="X236" s="125">
        <v>0</v>
      </c>
      <c r="Y236" s="125"/>
      <c r="Z236" s="23"/>
      <c r="AA236" s="125">
        <v>0</v>
      </c>
      <c r="AB236" s="125">
        <v>0</v>
      </c>
      <c r="AC236" s="125">
        <v>0</v>
      </c>
      <c r="AD236" s="125">
        <v>0</v>
      </c>
      <c r="AE236" s="136">
        <f t="shared" si="832"/>
        <v>0</v>
      </c>
      <c r="AF236" s="125">
        <v>0</v>
      </c>
      <c r="AG236" s="125"/>
      <c r="AH236" s="23"/>
      <c r="AI236" s="125">
        <v>0</v>
      </c>
      <c r="AJ236" s="125">
        <v>0</v>
      </c>
      <c r="AK236" s="125">
        <v>0</v>
      </c>
      <c r="AL236" s="125">
        <v>0</v>
      </c>
      <c r="AM236" s="136">
        <f t="shared" si="833"/>
        <v>0</v>
      </c>
      <c r="AN236" s="125">
        <v>0</v>
      </c>
      <c r="AO236" s="125"/>
      <c r="AP236" s="23"/>
      <c r="AQ236" s="125">
        <v>0</v>
      </c>
      <c r="AR236" s="125">
        <v>0</v>
      </c>
      <c r="AS236" s="125">
        <v>0</v>
      </c>
      <c r="AT236" s="125">
        <v>0</v>
      </c>
      <c r="AU236" s="136">
        <f t="shared" si="834"/>
        <v>0</v>
      </c>
      <c r="AV236" s="125">
        <v>0</v>
      </c>
      <c r="AW236" s="126"/>
      <c r="AX236" s="23"/>
      <c r="AY236" s="125">
        <v>0</v>
      </c>
      <c r="AZ236" s="125">
        <v>0</v>
      </c>
      <c r="BA236" s="125">
        <v>0</v>
      </c>
      <c r="BB236" s="125">
        <v>0</v>
      </c>
      <c r="BC236" s="136">
        <f t="shared" si="835"/>
        <v>0</v>
      </c>
      <c r="BD236" s="125">
        <v>0</v>
      </c>
      <c r="BE236" s="125"/>
      <c r="BF236" s="23"/>
      <c r="BG236" s="348"/>
      <c r="BH236" s="127"/>
      <c r="BI236" s="127"/>
      <c r="BJ236" s="127"/>
      <c r="BK236" s="127"/>
      <c r="BL236" s="127"/>
      <c r="BM236" s="127"/>
      <c r="BN236" s="127"/>
      <c r="BO236" s="127"/>
    </row>
    <row r="237" spans="1:67" ht="16">
      <c r="A237" s="41">
        <v>42569</v>
      </c>
      <c r="B237" s="23"/>
      <c r="C237" s="54">
        <v>8</v>
      </c>
      <c r="D237" s="54">
        <v>389</v>
      </c>
      <c r="E237" s="54">
        <v>20</v>
      </c>
      <c r="F237" s="54">
        <v>20</v>
      </c>
      <c r="G237" s="130">
        <f t="shared" si="829"/>
        <v>0</v>
      </c>
      <c r="H237" s="28"/>
      <c r="I237" s="149">
        <v>597.85</v>
      </c>
      <c r="J237" s="23"/>
      <c r="K237" s="54">
        <v>8</v>
      </c>
      <c r="L237" s="54">
        <v>342</v>
      </c>
      <c r="M237" s="54">
        <v>22</v>
      </c>
      <c r="N237" s="54">
        <v>19</v>
      </c>
      <c r="O237" s="130">
        <f t="shared" si="830"/>
        <v>3</v>
      </c>
      <c r="P237" s="54"/>
      <c r="Q237" s="149">
        <v>653.5</v>
      </c>
      <c r="R237" s="23"/>
      <c r="S237" s="28"/>
      <c r="T237" s="28"/>
      <c r="U237" s="28"/>
      <c r="V237" s="28"/>
      <c r="W237" s="130">
        <f t="shared" si="831"/>
        <v>0</v>
      </c>
      <c r="X237" s="28"/>
      <c r="Y237" s="28"/>
      <c r="Z237" s="23"/>
      <c r="AA237" s="28"/>
      <c r="AB237" s="28"/>
      <c r="AC237" s="28"/>
      <c r="AD237" s="28"/>
      <c r="AE237" s="130">
        <f t="shared" si="832"/>
        <v>0</v>
      </c>
      <c r="AF237" s="28"/>
      <c r="AG237" s="28"/>
      <c r="AH237" s="23"/>
      <c r="AI237" s="54">
        <v>8</v>
      </c>
      <c r="AJ237" s="54">
        <v>420</v>
      </c>
      <c r="AK237" s="54">
        <v>23</v>
      </c>
      <c r="AL237" s="54">
        <v>22</v>
      </c>
      <c r="AM237" s="130">
        <f t="shared" si="833"/>
        <v>1</v>
      </c>
      <c r="AN237" s="28"/>
      <c r="AO237" s="54">
        <v>629.5</v>
      </c>
      <c r="AP237" s="23"/>
      <c r="AQ237" s="54">
        <v>8.75</v>
      </c>
      <c r="AR237" s="54">
        <v>488</v>
      </c>
      <c r="AS237" s="54">
        <v>20</v>
      </c>
      <c r="AT237" s="54">
        <v>19</v>
      </c>
      <c r="AU237" s="130">
        <f t="shared" si="834"/>
        <v>1</v>
      </c>
      <c r="AV237" s="28"/>
      <c r="AW237" s="149">
        <v>604</v>
      </c>
      <c r="AX237" s="23"/>
      <c r="AY237" s="28"/>
      <c r="AZ237" s="28"/>
      <c r="BA237" s="28"/>
      <c r="BB237" s="28"/>
      <c r="BC237" s="130">
        <f t="shared" si="835"/>
        <v>0</v>
      </c>
      <c r="BD237" s="28"/>
      <c r="BE237" s="28"/>
      <c r="BF237" s="23"/>
      <c r="BG237" s="343"/>
      <c r="BH237" s="350" t="e">
        <f t="shared" ref="BH237:BH242" si="836">+#REF!+G237+O237+W237+AE237+AM237+AU237+BC237</f>
        <v>#REF!</v>
      </c>
      <c r="BI237" s="351" t="e">
        <f t="shared" ref="BI237:BK237" si="837">+#REF!+C237+K237+S237+AA237+AI237+AQ237+AY237</f>
        <v>#REF!</v>
      </c>
      <c r="BJ237" s="352" t="e">
        <f t="shared" si="837"/>
        <v>#REF!</v>
      </c>
      <c r="BK237" s="352" t="e">
        <f t="shared" si="837"/>
        <v>#REF!</v>
      </c>
      <c r="BL237" s="363" t="e">
        <f t="shared" ref="BL237:BL242" si="838">BJ237/BK237</f>
        <v>#REF!</v>
      </c>
      <c r="BM237" s="364" t="e">
        <f t="shared" ref="BM237:BM242" si="839">BJ237/BI237</f>
        <v>#REF!</v>
      </c>
      <c r="BN237" s="365" t="e">
        <f t="shared" ref="BN237:BN242" si="840">BK237/BI237</f>
        <v>#REF!</v>
      </c>
      <c r="BO237" s="366" t="e">
        <f t="shared" ref="BO237:BO242" si="841">#REF!/BK237</f>
        <v>#REF!</v>
      </c>
    </row>
    <row r="238" spans="1:67" ht="16">
      <c r="A238" s="41">
        <v>42570</v>
      </c>
      <c r="B238" s="23"/>
      <c r="C238" s="54">
        <v>8</v>
      </c>
      <c r="D238" s="54">
        <v>359</v>
      </c>
      <c r="E238" s="54">
        <v>21</v>
      </c>
      <c r="F238" s="54">
        <v>20</v>
      </c>
      <c r="G238" s="130">
        <f t="shared" si="829"/>
        <v>1</v>
      </c>
      <c r="H238" s="28"/>
      <c r="I238" s="149">
        <v>637</v>
      </c>
      <c r="J238" s="23"/>
      <c r="K238" s="54">
        <v>8</v>
      </c>
      <c r="L238" s="54">
        <v>420</v>
      </c>
      <c r="M238" s="54">
        <v>13</v>
      </c>
      <c r="N238" s="54">
        <v>19</v>
      </c>
      <c r="O238" s="130">
        <f t="shared" si="830"/>
        <v>-6</v>
      </c>
      <c r="P238" s="54"/>
      <c r="Q238" s="149">
        <v>412.5</v>
      </c>
      <c r="R238" s="23"/>
      <c r="S238" s="28"/>
      <c r="T238" s="28"/>
      <c r="U238" s="28"/>
      <c r="V238" s="28"/>
      <c r="W238" s="130">
        <f t="shared" si="831"/>
        <v>0</v>
      </c>
      <c r="X238" s="28"/>
      <c r="Y238" s="28"/>
      <c r="Z238" s="23"/>
      <c r="AA238" s="28"/>
      <c r="AB238" s="28"/>
      <c r="AC238" s="28"/>
      <c r="AD238" s="28"/>
      <c r="AE238" s="130">
        <f t="shared" si="832"/>
        <v>0</v>
      </c>
      <c r="AF238" s="28"/>
      <c r="AG238" s="28"/>
      <c r="AH238" s="23"/>
      <c r="AI238" s="54">
        <v>8</v>
      </c>
      <c r="AJ238" s="54">
        <v>380</v>
      </c>
      <c r="AK238" s="54">
        <v>21</v>
      </c>
      <c r="AL238" s="54">
        <v>22</v>
      </c>
      <c r="AM238" s="130">
        <f t="shared" si="833"/>
        <v>-1</v>
      </c>
      <c r="AN238" s="28"/>
      <c r="AO238" s="54">
        <v>578.20000000000005</v>
      </c>
      <c r="AP238" s="23"/>
      <c r="AQ238" s="54">
        <v>8.5</v>
      </c>
      <c r="AR238" s="54">
        <v>452</v>
      </c>
      <c r="AS238" s="54">
        <v>12</v>
      </c>
      <c r="AT238" s="54">
        <v>19</v>
      </c>
      <c r="AU238" s="130">
        <f t="shared" si="834"/>
        <v>-7</v>
      </c>
      <c r="AV238" s="28"/>
      <c r="AW238" s="149">
        <v>311.5</v>
      </c>
      <c r="AX238" s="23"/>
      <c r="AY238" s="28"/>
      <c r="AZ238" s="28"/>
      <c r="BA238" s="28"/>
      <c r="BB238" s="28"/>
      <c r="BC238" s="130">
        <f t="shared" si="835"/>
        <v>0</v>
      </c>
      <c r="BD238" s="28"/>
      <c r="BE238" s="28"/>
      <c r="BF238" s="23"/>
      <c r="BG238" s="343"/>
      <c r="BH238" s="350" t="e">
        <f t="shared" si="836"/>
        <v>#REF!</v>
      </c>
      <c r="BI238" s="351" t="e">
        <f t="shared" ref="BI238:BK238" si="842">+#REF!+C238+K238+S238+AA238+AI238+AQ238+AY238</f>
        <v>#REF!</v>
      </c>
      <c r="BJ238" s="352" t="e">
        <f t="shared" si="842"/>
        <v>#REF!</v>
      </c>
      <c r="BK238" s="352" t="e">
        <f t="shared" si="842"/>
        <v>#REF!</v>
      </c>
      <c r="BL238" s="363" t="e">
        <f t="shared" si="838"/>
        <v>#REF!</v>
      </c>
      <c r="BM238" s="364" t="e">
        <f t="shared" si="839"/>
        <v>#REF!</v>
      </c>
      <c r="BN238" s="365" t="e">
        <f t="shared" si="840"/>
        <v>#REF!</v>
      </c>
      <c r="BO238" s="366" t="e">
        <f t="shared" si="841"/>
        <v>#REF!</v>
      </c>
    </row>
    <row r="239" spans="1:67" ht="16">
      <c r="A239" s="41">
        <v>42571</v>
      </c>
      <c r="B239" s="23"/>
      <c r="C239" s="54">
        <v>7.5</v>
      </c>
      <c r="D239" s="54">
        <v>410</v>
      </c>
      <c r="E239" s="54">
        <v>12</v>
      </c>
      <c r="F239" s="54">
        <v>20</v>
      </c>
      <c r="G239" s="130">
        <f t="shared" si="829"/>
        <v>-8</v>
      </c>
      <c r="H239" s="28"/>
      <c r="I239" s="149">
        <v>373</v>
      </c>
      <c r="J239" s="23"/>
      <c r="K239" s="54">
        <v>7</v>
      </c>
      <c r="L239" s="54">
        <v>413</v>
      </c>
      <c r="M239" s="54">
        <v>21</v>
      </c>
      <c r="N239" s="54">
        <v>19</v>
      </c>
      <c r="O239" s="130">
        <f t="shared" si="830"/>
        <v>2</v>
      </c>
      <c r="P239" s="28"/>
      <c r="Q239" s="149">
        <v>577.5</v>
      </c>
      <c r="R239" s="23"/>
      <c r="S239" s="28"/>
      <c r="T239" s="28"/>
      <c r="U239" s="28"/>
      <c r="V239" s="28"/>
      <c r="W239" s="130">
        <f t="shared" si="831"/>
        <v>0</v>
      </c>
      <c r="X239" s="28"/>
      <c r="Y239" s="28"/>
      <c r="Z239" s="23"/>
      <c r="AA239" s="28"/>
      <c r="AB239" s="28"/>
      <c r="AC239" s="28"/>
      <c r="AD239" s="28"/>
      <c r="AE239" s="130">
        <f t="shared" si="832"/>
        <v>0</v>
      </c>
      <c r="AF239" s="28"/>
      <c r="AG239" s="28"/>
      <c r="AH239" s="23"/>
      <c r="AI239" s="54">
        <v>7.75</v>
      </c>
      <c r="AJ239" s="54">
        <v>365</v>
      </c>
      <c r="AK239" s="54">
        <v>22</v>
      </c>
      <c r="AL239" s="54">
        <v>22</v>
      </c>
      <c r="AM239" s="130">
        <f t="shared" si="833"/>
        <v>0</v>
      </c>
      <c r="AN239" s="28"/>
      <c r="AO239" s="54">
        <v>669.5</v>
      </c>
      <c r="AP239" s="23"/>
      <c r="AQ239" s="54">
        <v>8</v>
      </c>
      <c r="AR239" s="54">
        <v>369</v>
      </c>
      <c r="AS239" s="54">
        <v>24</v>
      </c>
      <c r="AT239" s="54">
        <v>19</v>
      </c>
      <c r="AU239" s="130">
        <f t="shared" si="834"/>
        <v>5</v>
      </c>
      <c r="AV239" s="28"/>
      <c r="AW239" s="149">
        <v>680.2</v>
      </c>
      <c r="AX239" s="23"/>
      <c r="AY239" s="28"/>
      <c r="AZ239" s="28"/>
      <c r="BA239" s="28"/>
      <c r="BB239" s="28"/>
      <c r="BC239" s="130">
        <f t="shared" si="835"/>
        <v>0</v>
      </c>
      <c r="BD239" s="28"/>
      <c r="BE239" s="28"/>
      <c r="BF239" s="23"/>
      <c r="BG239" s="343"/>
      <c r="BH239" s="350" t="e">
        <f t="shared" si="836"/>
        <v>#REF!</v>
      </c>
      <c r="BI239" s="351" t="e">
        <f t="shared" ref="BI239:BK239" si="843">+#REF!+C239+K239+S239+AA239+AI239+AQ239+AY239</f>
        <v>#REF!</v>
      </c>
      <c r="BJ239" s="352" t="e">
        <f t="shared" si="843"/>
        <v>#REF!</v>
      </c>
      <c r="BK239" s="352" t="e">
        <f t="shared" si="843"/>
        <v>#REF!</v>
      </c>
      <c r="BL239" s="363" t="e">
        <f t="shared" si="838"/>
        <v>#REF!</v>
      </c>
      <c r="BM239" s="364" t="e">
        <f t="shared" si="839"/>
        <v>#REF!</v>
      </c>
      <c r="BN239" s="365" t="e">
        <f t="shared" si="840"/>
        <v>#REF!</v>
      </c>
      <c r="BO239" s="366" t="e">
        <f t="shared" si="841"/>
        <v>#REF!</v>
      </c>
    </row>
    <row r="240" spans="1:67" ht="16">
      <c r="A240" s="41">
        <v>42572</v>
      </c>
      <c r="B240" s="23"/>
      <c r="C240" s="54">
        <v>8</v>
      </c>
      <c r="D240" s="54">
        <v>393</v>
      </c>
      <c r="E240" s="54">
        <v>27</v>
      </c>
      <c r="F240" s="54">
        <v>20</v>
      </c>
      <c r="G240" s="130">
        <f t="shared" si="829"/>
        <v>7</v>
      </c>
      <c r="H240" s="28"/>
      <c r="I240" s="149">
        <v>897</v>
      </c>
      <c r="J240" s="23"/>
      <c r="K240" s="54">
        <v>8</v>
      </c>
      <c r="L240" s="54">
        <v>447</v>
      </c>
      <c r="M240" s="54">
        <v>22</v>
      </c>
      <c r="N240" s="54">
        <v>19</v>
      </c>
      <c r="O240" s="130">
        <f t="shared" si="830"/>
        <v>3</v>
      </c>
      <c r="P240" s="28"/>
      <c r="Q240" s="149">
        <v>591.4</v>
      </c>
      <c r="R240" s="23"/>
      <c r="S240" s="28"/>
      <c r="T240" s="28"/>
      <c r="U240" s="28"/>
      <c r="V240" s="28"/>
      <c r="W240" s="130">
        <f t="shared" si="831"/>
        <v>0</v>
      </c>
      <c r="X240" s="28"/>
      <c r="Y240" s="28"/>
      <c r="Z240" s="23"/>
      <c r="AA240" s="28"/>
      <c r="AB240" s="28"/>
      <c r="AC240" s="28"/>
      <c r="AD240" s="28"/>
      <c r="AE240" s="130">
        <f t="shared" si="832"/>
        <v>0</v>
      </c>
      <c r="AF240" s="28"/>
      <c r="AG240" s="28"/>
      <c r="AH240" s="23"/>
      <c r="AI240" s="54">
        <v>8</v>
      </c>
      <c r="AJ240" s="54">
        <v>422</v>
      </c>
      <c r="AK240" s="54">
        <v>18</v>
      </c>
      <c r="AL240" s="54">
        <v>22</v>
      </c>
      <c r="AM240" s="130">
        <f t="shared" si="833"/>
        <v>-4</v>
      </c>
      <c r="AN240" s="28"/>
      <c r="AO240" s="54">
        <v>521.65</v>
      </c>
      <c r="AP240" s="23"/>
      <c r="AQ240" s="54">
        <v>9</v>
      </c>
      <c r="AR240" s="54">
        <v>479</v>
      </c>
      <c r="AS240" s="54">
        <v>18</v>
      </c>
      <c r="AT240" s="54">
        <v>19</v>
      </c>
      <c r="AU240" s="130">
        <f t="shared" si="834"/>
        <v>-1</v>
      </c>
      <c r="AV240" s="28"/>
      <c r="AW240" s="149">
        <v>526.85</v>
      </c>
      <c r="AX240" s="23"/>
      <c r="AY240" s="28"/>
      <c r="AZ240" s="28"/>
      <c r="BA240" s="28"/>
      <c r="BB240" s="28"/>
      <c r="BC240" s="130">
        <f t="shared" si="835"/>
        <v>0</v>
      </c>
      <c r="BD240" s="28"/>
      <c r="BE240" s="28"/>
      <c r="BF240" s="23"/>
      <c r="BG240" s="343"/>
      <c r="BH240" s="350" t="e">
        <f t="shared" si="836"/>
        <v>#REF!</v>
      </c>
      <c r="BI240" s="351" t="e">
        <f t="shared" ref="BI240:BK240" si="844">+#REF!+C240+K240+S240+AA240+AI240+AQ240+AY240</f>
        <v>#REF!</v>
      </c>
      <c r="BJ240" s="352" t="e">
        <f t="shared" si="844"/>
        <v>#REF!</v>
      </c>
      <c r="BK240" s="352" t="e">
        <f t="shared" si="844"/>
        <v>#REF!</v>
      </c>
      <c r="BL240" s="363" t="e">
        <f t="shared" si="838"/>
        <v>#REF!</v>
      </c>
      <c r="BM240" s="364" t="e">
        <f t="shared" si="839"/>
        <v>#REF!</v>
      </c>
      <c r="BN240" s="365" t="e">
        <f t="shared" si="840"/>
        <v>#REF!</v>
      </c>
      <c r="BO240" s="366" t="e">
        <f t="shared" si="841"/>
        <v>#REF!</v>
      </c>
    </row>
    <row r="241" spans="1:67" ht="16">
      <c r="A241" s="41">
        <v>42573</v>
      </c>
      <c r="B241" s="23"/>
      <c r="C241" s="54">
        <v>8</v>
      </c>
      <c r="D241" s="54">
        <v>473</v>
      </c>
      <c r="E241" s="54">
        <v>17</v>
      </c>
      <c r="F241" s="54">
        <v>20</v>
      </c>
      <c r="G241" s="130">
        <f t="shared" si="829"/>
        <v>-3</v>
      </c>
      <c r="H241" s="28"/>
      <c r="I241" s="149">
        <v>544.54999999999995</v>
      </c>
      <c r="J241" s="23"/>
      <c r="K241" s="54">
        <v>8</v>
      </c>
      <c r="L241" s="54">
        <v>432</v>
      </c>
      <c r="M241" s="54">
        <v>19</v>
      </c>
      <c r="N241" s="54">
        <v>19</v>
      </c>
      <c r="O241" s="130">
        <f t="shared" si="830"/>
        <v>0</v>
      </c>
      <c r="P241" s="28"/>
      <c r="Q241" s="149">
        <v>614.5</v>
      </c>
      <c r="R241" s="23"/>
      <c r="S241" s="28"/>
      <c r="T241" s="28"/>
      <c r="U241" s="28"/>
      <c r="V241" s="28"/>
      <c r="W241" s="130">
        <f t="shared" si="831"/>
        <v>0</v>
      </c>
      <c r="X241" s="28"/>
      <c r="Y241" s="28"/>
      <c r="Z241" s="23"/>
      <c r="AA241" s="28"/>
      <c r="AB241" s="28"/>
      <c r="AC241" s="28"/>
      <c r="AD241" s="28"/>
      <c r="AE241" s="130">
        <f t="shared" si="832"/>
        <v>0</v>
      </c>
      <c r="AF241" s="28"/>
      <c r="AG241" s="28"/>
      <c r="AH241" s="23"/>
      <c r="AI241" s="54">
        <v>8</v>
      </c>
      <c r="AJ241" s="54">
        <v>430</v>
      </c>
      <c r="AK241" s="54">
        <v>16</v>
      </c>
      <c r="AL241" s="54">
        <v>22</v>
      </c>
      <c r="AM241" s="130">
        <f t="shared" si="833"/>
        <v>-6</v>
      </c>
      <c r="AN241" s="28"/>
      <c r="AO241" s="54">
        <v>502.45</v>
      </c>
      <c r="AP241" s="23"/>
      <c r="AQ241" s="54">
        <v>8</v>
      </c>
      <c r="AR241" s="54">
        <v>410</v>
      </c>
      <c r="AS241" s="54">
        <v>23</v>
      </c>
      <c r="AT241" s="54">
        <v>19</v>
      </c>
      <c r="AU241" s="130">
        <f t="shared" si="834"/>
        <v>4</v>
      </c>
      <c r="AV241" s="28"/>
      <c r="AW241" s="149">
        <v>719.5</v>
      </c>
      <c r="AX241" s="23"/>
      <c r="AY241" s="28"/>
      <c r="AZ241" s="28"/>
      <c r="BA241" s="28"/>
      <c r="BB241" s="28"/>
      <c r="BC241" s="130">
        <f t="shared" si="835"/>
        <v>0</v>
      </c>
      <c r="BD241" s="28"/>
      <c r="BE241" s="28"/>
      <c r="BF241" s="23"/>
      <c r="BG241" s="343"/>
      <c r="BH241" s="350" t="e">
        <f t="shared" si="836"/>
        <v>#REF!</v>
      </c>
      <c r="BI241" s="351" t="e">
        <f t="shared" ref="BI241:BK241" si="845">+#REF!+C241+K241+S241+AA241+AI241+AQ241+AY241</f>
        <v>#REF!</v>
      </c>
      <c r="BJ241" s="352" t="e">
        <f t="shared" si="845"/>
        <v>#REF!</v>
      </c>
      <c r="BK241" s="352" t="e">
        <f t="shared" si="845"/>
        <v>#REF!</v>
      </c>
      <c r="BL241" s="363" t="e">
        <f t="shared" si="838"/>
        <v>#REF!</v>
      </c>
      <c r="BM241" s="364" t="e">
        <f t="shared" si="839"/>
        <v>#REF!</v>
      </c>
      <c r="BN241" s="365" t="e">
        <f t="shared" si="840"/>
        <v>#REF!</v>
      </c>
      <c r="BO241" s="366" t="e">
        <f t="shared" si="841"/>
        <v>#REF!</v>
      </c>
    </row>
    <row r="242" spans="1:67" ht="16">
      <c r="A242" s="367" t="s">
        <v>42</v>
      </c>
      <c r="B242" s="368"/>
      <c r="C242" s="177">
        <f t="shared" ref="C242:H242" si="846">SUM(C235:C241)</f>
        <v>39.5</v>
      </c>
      <c r="D242" s="177">
        <f t="shared" si="846"/>
        <v>2024</v>
      </c>
      <c r="E242" s="177">
        <f t="shared" si="846"/>
        <v>97</v>
      </c>
      <c r="F242" s="177">
        <f t="shared" si="846"/>
        <v>100</v>
      </c>
      <c r="G242" s="177">
        <f t="shared" si="846"/>
        <v>-3</v>
      </c>
      <c r="H242" s="177">
        <f t="shared" si="846"/>
        <v>0</v>
      </c>
      <c r="I242" s="370"/>
      <c r="J242" s="23"/>
      <c r="K242" s="177">
        <f t="shared" ref="K242:P242" si="847">SUM(K235:K241)</f>
        <v>39</v>
      </c>
      <c r="L242" s="177">
        <f t="shared" si="847"/>
        <v>2054</v>
      </c>
      <c r="M242" s="177">
        <f t="shared" si="847"/>
        <v>97</v>
      </c>
      <c r="N242" s="177">
        <f t="shared" si="847"/>
        <v>95</v>
      </c>
      <c r="O242" s="177">
        <f t="shared" si="847"/>
        <v>2</v>
      </c>
      <c r="P242" s="177">
        <f t="shared" si="847"/>
        <v>0</v>
      </c>
      <c r="Q242" s="370"/>
      <c r="R242" s="23"/>
      <c r="S242" s="177">
        <f t="shared" ref="S242:X242" si="848">SUM(S235:S241)</f>
        <v>0</v>
      </c>
      <c r="T242" s="177">
        <f t="shared" si="848"/>
        <v>0</v>
      </c>
      <c r="U242" s="177">
        <f t="shared" si="848"/>
        <v>0</v>
      </c>
      <c r="V242" s="177">
        <f t="shared" si="848"/>
        <v>0</v>
      </c>
      <c r="W242" s="177">
        <f t="shared" si="848"/>
        <v>0</v>
      </c>
      <c r="X242" s="177">
        <f t="shared" si="848"/>
        <v>0</v>
      </c>
      <c r="Y242" s="177"/>
      <c r="Z242" s="23"/>
      <c r="AA242" s="177">
        <f t="shared" ref="AA242:AF242" si="849">SUM(AA235:AA241)</f>
        <v>0</v>
      </c>
      <c r="AB242" s="177">
        <f t="shared" si="849"/>
        <v>0</v>
      </c>
      <c r="AC242" s="177">
        <f t="shared" si="849"/>
        <v>0</v>
      </c>
      <c r="AD242" s="177">
        <f t="shared" si="849"/>
        <v>0</v>
      </c>
      <c r="AE242" s="177">
        <f t="shared" si="849"/>
        <v>0</v>
      </c>
      <c r="AF242" s="177">
        <f t="shared" si="849"/>
        <v>0</v>
      </c>
      <c r="AG242" s="177"/>
      <c r="AH242" s="23"/>
      <c r="AI242" s="177">
        <f t="shared" ref="AI242:AN242" si="850">SUM(AI235:AI241)</f>
        <v>39.75</v>
      </c>
      <c r="AJ242" s="177">
        <f t="shared" si="850"/>
        <v>2017</v>
      </c>
      <c r="AK242" s="177">
        <f t="shared" si="850"/>
        <v>100</v>
      </c>
      <c r="AL242" s="177">
        <f t="shared" si="850"/>
        <v>110</v>
      </c>
      <c r="AM242" s="177">
        <f t="shared" si="850"/>
        <v>-10</v>
      </c>
      <c r="AN242" s="177">
        <f t="shared" si="850"/>
        <v>0</v>
      </c>
      <c r="AO242" s="177"/>
      <c r="AP242" s="23"/>
      <c r="AQ242" s="177">
        <f t="shared" ref="AQ242:AV242" si="851">SUM(AQ235:AQ241)</f>
        <v>42.25</v>
      </c>
      <c r="AR242" s="177">
        <f t="shared" si="851"/>
        <v>2198</v>
      </c>
      <c r="AS242" s="177">
        <f t="shared" si="851"/>
        <v>97</v>
      </c>
      <c r="AT242" s="177">
        <f t="shared" si="851"/>
        <v>95</v>
      </c>
      <c r="AU242" s="177">
        <f t="shared" si="851"/>
        <v>2</v>
      </c>
      <c r="AV242" s="177">
        <f t="shared" si="851"/>
        <v>0</v>
      </c>
      <c r="AW242" s="370"/>
      <c r="AX242" s="23"/>
      <c r="AY242" s="177">
        <f t="shared" ref="AY242:BD242" si="852">SUM(AY235:AY241)</f>
        <v>0</v>
      </c>
      <c r="AZ242" s="177">
        <f t="shared" si="852"/>
        <v>0</v>
      </c>
      <c r="BA242" s="177">
        <f t="shared" si="852"/>
        <v>0</v>
      </c>
      <c r="BB242" s="177">
        <f t="shared" si="852"/>
        <v>0</v>
      </c>
      <c r="BC242" s="177">
        <f t="shared" si="852"/>
        <v>0</v>
      </c>
      <c r="BD242" s="177">
        <f t="shared" si="852"/>
        <v>0</v>
      </c>
      <c r="BE242" s="177"/>
      <c r="BF242" s="23"/>
      <c r="BG242" s="371"/>
      <c r="BH242" s="372" t="e">
        <f t="shared" si="836"/>
        <v>#REF!</v>
      </c>
      <c r="BI242" s="419" t="e">
        <f t="shared" ref="BI242:BK242" si="853">+#REF!+C242+K242+S242+AA242+AI242+AQ242+AY242</f>
        <v>#REF!</v>
      </c>
      <c r="BJ242" s="420" t="e">
        <f t="shared" si="853"/>
        <v>#REF!</v>
      </c>
      <c r="BK242" s="420" t="e">
        <f t="shared" si="853"/>
        <v>#REF!</v>
      </c>
      <c r="BL242" s="398" t="e">
        <f t="shared" si="838"/>
        <v>#REF!</v>
      </c>
      <c r="BM242" s="399" t="e">
        <f t="shared" si="839"/>
        <v>#REF!</v>
      </c>
      <c r="BN242" s="400" t="e">
        <f t="shared" si="840"/>
        <v>#REF!</v>
      </c>
      <c r="BO242" s="401" t="e">
        <f t="shared" si="841"/>
        <v>#REF!</v>
      </c>
    </row>
    <row r="243" spans="1:67" ht="16">
      <c r="A243" s="124">
        <v>42574</v>
      </c>
      <c r="B243" s="23"/>
      <c r="C243" s="125">
        <v>0</v>
      </c>
      <c r="D243" s="125">
        <v>0</v>
      </c>
      <c r="E243" s="125">
        <v>0</v>
      </c>
      <c r="F243" s="125">
        <v>0</v>
      </c>
      <c r="G243" s="136">
        <f t="shared" ref="G243:G249" si="854">+E243-F243</f>
        <v>0</v>
      </c>
      <c r="H243" s="125">
        <v>0</v>
      </c>
      <c r="I243" s="126"/>
      <c r="J243" s="23"/>
      <c r="K243" s="125">
        <v>0</v>
      </c>
      <c r="L243" s="125">
        <v>0</v>
      </c>
      <c r="M243" s="125">
        <v>0</v>
      </c>
      <c r="N243" s="125">
        <v>0</v>
      </c>
      <c r="O243" s="136">
        <f t="shared" ref="O243:O249" si="855">+M243-N243</f>
        <v>0</v>
      </c>
      <c r="P243" s="125">
        <v>0</v>
      </c>
      <c r="Q243" s="126"/>
      <c r="R243" s="23"/>
      <c r="S243" s="125">
        <v>0</v>
      </c>
      <c r="T243" s="125">
        <v>0</v>
      </c>
      <c r="U243" s="125">
        <v>0</v>
      </c>
      <c r="V243" s="125">
        <v>0</v>
      </c>
      <c r="W243" s="136">
        <f t="shared" ref="W243:W249" si="856">+U243-V243</f>
        <v>0</v>
      </c>
      <c r="X243" s="125">
        <v>0</v>
      </c>
      <c r="Y243" s="125"/>
      <c r="Z243" s="23"/>
      <c r="AA243" s="125">
        <v>0</v>
      </c>
      <c r="AB243" s="125">
        <v>0</v>
      </c>
      <c r="AC243" s="125">
        <v>0</v>
      </c>
      <c r="AD243" s="125">
        <v>0</v>
      </c>
      <c r="AE243" s="136">
        <f t="shared" ref="AE243:AE249" si="857">+AC243-AD243</f>
        <v>0</v>
      </c>
      <c r="AF243" s="125">
        <v>0</v>
      </c>
      <c r="AG243" s="125"/>
      <c r="AH243" s="23"/>
      <c r="AI243" s="125">
        <v>0</v>
      </c>
      <c r="AJ243" s="125">
        <v>0</v>
      </c>
      <c r="AK243" s="125">
        <v>0</v>
      </c>
      <c r="AL243" s="125">
        <v>0</v>
      </c>
      <c r="AM243" s="136">
        <f t="shared" ref="AM243:AM249" si="858">+AK243-AL243</f>
        <v>0</v>
      </c>
      <c r="AN243" s="125">
        <v>0</v>
      </c>
      <c r="AO243" s="125"/>
      <c r="AP243" s="23"/>
      <c r="AQ243" s="125">
        <v>0</v>
      </c>
      <c r="AR243" s="125">
        <v>0</v>
      </c>
      <c r="AS243" s="125">
        <v>0</v>
      </c>
      <c r="AT243" s="125">
        <v>0</v>
      </c>
      <c r="AU243" s="136">
        <f t="shared" ref="AU243:AU249" si="859">+AS243-AT243</f>
        <v>0</v>
      </c>
      <c r="AV243" s="125">
        <v>0</v>
      </c>
      <c r="AW243" s="126"/>
      <c r="AX243" s="23"/>
      <c r="AY243" s="125">
        <v>0</v>
      </c>
      <c r="AZ243" s="125">
        <v>0</v>
      </c>
      <c r="BA243" s="125">
        <v>0</v>
      </c>
      <c r="BB243" s="125">
        <v>0</v>
      </c>
      <c r="BC243" s="136">
        <f t="shared" ref="BC243:BC249" si="860">+BA243-BB243</f>
        <v>0</v>
      </c>
      <c r="BD243" s="125">
        <v>0</v>
      </c>
      <c r="BE243" s="125"/>
      <c r="BF243" s="23"/>
      <c r="BG243" s="348"/>
      <c r="BH243" s="127"/>
      <c r="BI243" s="127"/>
      <c r="BJ243" s="127"/>
      <c r="BK243" s="127"/>
      <c r="BL243" s="127"/>
      <c r="BM243" s="127"/>
      <c r="BN243" s="127"/>
      <c r="BO243" s="127"/>
    </row>
    <row r="244" spans="1:67" ht="16">
      <c r="A244" s="124">
        <v>42575</v>
      </c>
      <c r="B244" s="23"/>
      <c r="C244" s="125">
        <v>0</v>
      </c>
      <c r="D244" s="125">
        <v>0</v>
      </c>
      <c r="E244" s="125">
        <v>0</v>
      </c>
      <c r="F244" s="125">
        <v>0</v>
      </c>
      <c r="G244" s="136">
        <f t="shared" si="854"/>
        <v>0</v>
      </c>
      <c r="H244" s="125">
        <v>0</v>
      </c>
      <c r="I244" s="126"/>
      <c r="J244" s="23"/>
      <c r="K244" s="125">
        <v>0</v>
      </c>
      <c r="L244" s="125">
        <v>0</v>
      </c>
      <c r="M244" s="125">
        <v>0</v>
      </c>
      <c r="N244" s="125">
        <v>0</v>
      </c>
      <c r="O244" s="136">
        <f t="shared" si="855"/>
        <v>0</v>
      </c>
      <c r="P244" s="125">
        <v>0</v>
      </c>
      <c r="Q244" s="126"/>
      <c r="R244" s="23"/>
      <c r="S244" s="125">
        <v>0</v>
      </c>
      <c r="T244" s="125">
        <v>0</v>
      </c>
      <c r="U244" s="125">
        <v>0</v>
      </c>
      <c r="V244" s="125">
        <v>0</v>
      </c>
      <c r="W244" s="136">
        <f t="shared" si="856"/>
        <v>0</v>
      </c>
      <c r="X244" s="125">
        <v>0</v>
      </c>
      <c r="Y244" s="125"/>
      <c r="Z244" s="23"/>
      <c r="AA244" s="125">
        <v>0</v>
      </c>
      <c r="AB244" s="125">
        <v>0</v>
      </c>
      <c r="AC244" s="125">
        <v>0</v>
      </c>
      <c r="AD244" s="125">
        <v>0</v>
      </c>
      <c r="AE244" s="136">
        <f t="shared" si="857"/>
        <v>0</v>
      </c>
      <c r="AF244" s="125">
        <v>0</v>
      </c>
      <c r="AG244" s="125"/>
      <c r="AH244" s="23"/>
      <c r="AI244" s="125">
        <v>0</v>
      </c>
      <c r="AJ244" s="125">
        <v>0</v>
      </c>
      <c r="AK244" s="125">
        <v>0</v>
      </c>
      <c r="AL244" s="125">
        <v>0</v>
      </c>
      <c r="AM244" s="136">
        <f t="shared" si="858"/>
        <v>0</v>
      </c>
      <c r="AN244" s="125">
        <v>0</v>
      </c>
      <c r="AO244" s="125"/>
      <c r="AP244" s="23"/>
      <c r="AQ244" s="125">
        <v>0</v>
      </c>
      <c r="AR244" s="125">
        <v>0</v>
      </c>
      <c r="AS244" s="125">
        <v>0</v>
      </c>
      <c r="AT244" s="125">
        <v>0</v>
      </c>
      <c r="AU244" s="136">
        <f t="shared" si="859"/>
        <v>0</v>
      </c>
      <c r="AV244" s="125">
        <v>0</v>
      </c>
      <c r="AW244" s="126"/>
      <c r="AX244" s="23"/>
      <c r="AY244" s="125">
        <v>0</v>
      </c>
      <c r="AZ244" s="125">
        <v>0</v>
      </c>
      <c r="BA244" s="125">
        <v>0</v>
      </c>
      <c r="BB244" s="125">
        <v>0</v>
      </c>
      <c r="BC244" s="136">
        <f t="shared" si="860"/>
        <v>0</v>
      </c>
      <c r="BD244" s="125">
        <v>0</v>
      </c>
      <c r="BE244" s="125"/>
      <c r="BF244" s="23"/>
      <c r="BG244" s="348"/>
      <c r="BH244" s="127"/>
      <c r="BI244" s="127"/>
      <c r="BJ244" s="127"/>
      <c r="BK244" s="127"/>
      <c r="BL244" s="127"/>
      <c r="BM244" s="127"/>
      <c r="BN244" s="127"/>
      <c r="BO244" s="127"/>
    </row>
    <row r="245" spans="1:67" ht="16">
      <c r="A245" s="41">
        <v>42576</v>
      </c>
      <c r="B245" s="23"/>
      <c r="C245" s="54">
        <v>8</v>
      </c>
      <c r="D245" s="54">
        <v>463</v>
      </c>
      <c r="E245" s="54">
        <v>22</v>
      </c>
      <c r="F245" s="54">
        <v>20</v>
      </c>
      <c r="G245" s="130">
        <f t="shared" si="854"/>
        <v>2</v>
      </c>
      <c r="H245" s="28"/>
      <c r="I245" s="149">
        <v>683.2</v>
      </c>
      <c r="J245" s="23"/>
      <c r="K245" s="54">
        <v>8</v>
      </c>
      <c r="L245" s="54">
        <v>411</v>
      </c>
      <c r="M245" s="54">
        <v>20</v>
      </c>
      <c r="N245" s="54">
        <v>19</v>
      </c>
      <c r="O245" s="130">
        <f t="shared" si="855"/>
        <v>1</v>
      </c>
      <c r="P245" s="28"/>
      <c r="Q245" s="149">
        <v>595.25</v>
      </c>
      <c r="R245" s="23"/>
      <c r="S245" s="28"/>
      <c r="T245" s="28"/>
      <c r="U245" s="28"/>
      <c r="V245" s="28"/>
      <c r="W245" s="130">
        <f t="shared" si="856"/>
        <v>0</v>
      </c>
      <c r="X245" s="28"/>
      <c r="Y245" s="28"/>
      <c r="Z245" s="23"/>
      <c r="AA245" s="28"/>
      <c r="AB245" s="28"/>
      <c r="AC245" s="28"/>
      <c r="AD245" s="28"/>
      <c r="AE245" s="130">
        <f t="shared" si="857"/>
        <v>0</v>
      </c>
      <c r="AF245" s="28"/>
      <c r="AG245" s="28"/>
      <c r="AH245" s="23"/>
      <c r="AI245" s="54">
        <v>8.25</v>
      </c>
      <c r="AJ245" s="54">
        <v>475</v>
      </c>
      <c r="AK245" s="54">
        <v>25</v>
      </c>
      <c r="AL245" s="54">
        <v>22</v>
      </c>
      <c r="AM245" s="130">
        <f t="shared" si="858"/>
        <v>3</v>
      </c>
      <c r="AN245" s="28"/>
      <c r="AO245" s="54">
        <v>731.85</v>
      </c>
      <c r="AP245" s="23"/>
      <c r="AQ245" s="54">
        <v>9</v>
      </c>
      <c r="AR245" s="54">
        <v>404</v>
      </c>
      <c r="AS245" s="54">
        <v>30</v>
      </c>
      <c r="AT245" s="54">
        <v>19</v>
      </c>
      <c r="AU245" s="130">
        <f t="shared" si="859"/>
        <v>11</v>
      </c>
      <c r="AV245" s="28"/>
      <c r="AW245" s="149">
        <v>911.3</v>
      </c>
      <c r="AX245" s="23"/>
      <c r="AY245" s="28"/>
      <c r="AZ245" s="28"/>
      <c r="BA245" s="28"/>
      <c r="BB245" s="28"/>
      <c r="BC245" s="130">
        <f t="shared" si="860"/>
        <v>0</v>
      </c>
      <c r="BD245" s="28"/>
      <c r="BE245" s="28"/>
      <c r="BF245" s="23"/>
      <c r="BG245" s="343"/>
      <c r="BH245" s="350" t="e">
        <f t="shared" ref="BH245:BH250" si="861">+#REF!+G245+O245+W245+AE245+AM245+AU245+BC245</f>
        <v>#REF!</v>
      </c>
      <c r="BI245" s="351" t="e">
        <f t="shared" ref="BI245:BK245" si="862">+#REF!+C245+K245+S245+AA245+AI245+AQ245+AY245</f>
        <v>#REF!</v>
      </c>
      <c r="BJ245" s="352" t="e">
        <f t="shared" si="862"/>
        <v>#REF!</v>
      </c>
      <c r="BK245" s="352" t="e">
        <f t="shared" si="862"/>
        <v>#REF!</v>
      </c>
      <c r="BL245" s="363" t="e">
        <f t="shared" ref="BL245:BL250" si="863">BJ245/BK245</f>
        <v>#REF!</v>
      </c>
      <c r="BM245" s="364" t="e">
        <f t="shared" ref="BM245:BM250" si="864">BJ245/BI245</f>
        <v>#REF!</v>
      </c>
      <c r="BN245" s="365" t="e">
        <f t="shared" ref="BN245:BN250" si="865">BK245/BI245</f>
        <v>#REF!</v>
      </c>
      <c r="BO245" s="366" t="e">
        <f t="shared" ref="BO245:BO250" si="866">#REF!/BK245</f>
        <v>#REF!</v>
      </c>
    </row>
    <row r="246" spans="1:67" ht="16">
      <c r="A246" s="41">
        <v>42577</v>
      </c>
      <c r="B246" s="23"/>
      <c r="C246" s="54">
        <v>8</v>
      </c>
      <c r="D246" s="54">
        <v>372</v>
      </c>
      <c r="E246" s="54">
        <v>20</v>
      </c>
      <c r="F246" s="54">
        <v>20</v>
      </c>
      <c r="G246" s="130">
        <f t="shared" si="854"/>
        <v>0</v>
      </c>
      <c r="H246" s="28"/>
      <c r="I246" s="149">
        <v>549.04999999999995</v>
      </c>
      <c r="J246" s="23"/>
      <c r="K246" s="54">
        <v>8</v>
      </c>
      <c r="L246" s="54">
        <v>435</v>
      </c>
      <c r="M246" s="54">
        <v>19</v>
      </c>
      <c r="N246" s="54">
        <v>19</v>
      </c>
      <c r="O246" s="130">
        <f t="shared" si="855"/>
        <v>0</v>
      </c>
      <c r="P246" s="28"/>
      <c r="Q246" s="149">
        <v>564.04999999999995</v>
      </c>
      <c r="R246" s="23"/>
      <c r="S246" s="28"/>
      <c r="T246" s="28"/>
      <c r="U246" s="28"/>
      <c r="V246" s="28"/>
      <c r="W246" s="130">
        <f t="shared" si="856"/>
        <v>0</v>
      </c>
      <c r="X246" s="28"/>
      <c r="Y246" s="28"/>
      <c r="Z246" s="23"/>
      <c r="AA246" s="28"/>
      <c r="AB246" s="28"/>
      <c r="AC246" s="28"/>
      <c r="AD246" s="28"/>
      <c r="AE246" s="130">
        <f t="shared" si="857"/>
        <v>0</v>
      </c>
      <c r="AF246" s="28"/>
      <c r="AG246" s="28"/>
      <c r="AH246" s="23"/>
      <c r="AI246" s="54">
        <v>8</v>
      </c>
      <c r="AJ246" s="54">
        <v>400</v>
      </c>
      <c r="AK246" s="54">
        <v>27</v>
      </c>
      <c r="AL246" s="54">
        <v>22</v>
      </c>
      <c r="AM246" s="130">
        <f t="shared" si="858"/>
        <v>5</v>
      </c>
      <c r="AN246" s="28"/>
      <c r="AO246" s="54">
        <v>833</v>
      </c>
      <c r="AP246" s="23"/>
      <c r="AQ246" s="54">
        <v>8</v>
      </c>
      <c r="AR246" s="54">
        <v>484</v>
      </c>
      <c r="AS246" s="54">
        <v>13</v>
      </c>
      <c r="AT246" s="54">
        <v>19</v>
      </c>
      <c r="AU246" s="130">
        <f t="shared" si="859"/>
        <v>-6</v>
      </c>
      <c r="AV246" s="28"/>
      <c r="AW246" s="149">
        <v>416</v>
      </c>
      <c r="AX246" s="23"/>
      <c r="AY246" s="28"/>
      <c r="AZ246" s="28"/>
      <c r="BA246" s="28"/>
      <c r="BB246" s="28"/>
      <c r="BC246" s="130">
        <f t="shared" si="860"/>
        <v>0</v>
      </c>
      <c r="BD246" s="28"/>
      <c r="BE246" s="28"/>
      <c r="BF246" s="23"/>
      <c r="BG246" s="343"/>
      <c r="BH246" s="350" t="e">
        <f t="shared" si="861"/>
        <v>#REF!</v>
      </c>
      <c r="BI246" s="351" t="e">
        <f t="shared" ref="BI246:BK246" si="867">+#REF!+C246+K246+S246+AA246+AI246+AQ246+AY246</f>
        <v>#REF!</v>
      </c>
      <c r="BJ246" s="352" t="e">
        <f t="shared" si="867"/>
        <v>#REF!</v>
      </c>
      <c r="BK246" s="352" t="e">
        <f t="shared" si="867"/>
        <v>#REF!</v>
      </c>
      <c r="BL246" s="363" t="e">
        <f t="shared" si="863"/>
        <v>#REF!</v>
      </c>
      <c r="BM246" s="364" t="e">
        <f t="shared" si="864"/>
        <v>#REF!</v>
      </c>
      <c r="BN246" s="365" t="e">
        <f t="shared" si="865"/>
        <v>#REF!</v>
      </c>
      <c r="BO246" s="366" t="e">
        <f t="shared" si="866"/>
        <v>#REF!</v>
      </c>
    </row>
    <row r="247" spans="1:67" ht="16">
      <c r="A247" s="41">
        <v>42578</v>
      </c>
      <c r="B247" s="23"/>
      <c r="C247" s="54">
        <v>8</v>
      </c>
      <c r="D247" s="54">
        <v>323</v>
      </c>
      <c r="E247" s="54">
        <v>16</v>
      </c>
      <c r="F247" s="54">
        <v>20</v>
      </c>
      <c r="G247" s="130">
        <f t="shared" si="854"/>
        <v>-4</v>
      </c>
      <c r="H247" s="28"/>
      <c r="I247" s="149">
        <v>481.95</v>
      </c>
      <c r="J247" s="23"/>
      <c r="K247" s="54">
        <v>8</v>
      </c>
      <c r="L247" s="54">
        <v>361</v>
      </c>
      <c r="M247" s="54">
        <v>19</v>
      </c>
      <c r="N247" s="54">
        <v>19</v>
      </c>
      <c r="O247" s="130">
        <f t="shared" si="855"/>
        <v>0</v>
      </c>
      <c r="P247" s="28"/>
      <c r="Q247" s="149">
        <v>547.04999999999995</v>
      </c>
      <c r="R247" s="23"/>
      <c r="S247" s="28"/>
      <c r="T247" s="28"/>
      <c r="U247" s="28"/>
      <c r="V247" s="28"/>
      <c r="W247" s="130">
        <f t="shared" si="856"/>
        <v>0</v>
      </c>
      <c r="X247" s="28"/>
      <c r="Y247" s="28"/>
      <c r="Z247" s="23"/>
      <c r="AA247" s="28"/>
      <c r="AB247" s="28"/>
      <c r="AC247" s="28"/>
      <c r="AD247" s="28"/>
      <c r="AE247" s="130">
        <f t="shared" si="857"/>
        <v>0</v>
      </c>
      <c r="AF247" s="28"/>
      <c r="AG247" s="28"/>
      <c r="AH247" s="23"/>
      <c r="AI247" s="54">
        <v>8</v>
      </c>
      <c r="AJ247" s="54">
        <v>411</v>
      </c>
      <c r="AK247" s="54">
        <v>18</v>
      </c>
      <c r="AL247" s="54">
        <v>22</v>
      </c>
      <c r="AM247" s="130">
        <f t="shared" si="858"/>
        <v>-4</v>
      </c>
      <c r="AN247" s="28"/>
      <c r="AO247" s="54">
        <v>546.5</v>
      </c>
      <c r="AP247" s="23"/>
      <c r="AQ247" s="54">
        <v>8</v>
      </c>
      <c r="AR247" s="54">
        <v>302</v>
      </c>
      <c r="AS247" s="54">
        <v>19</v>
      </c>
      <c r="AT247" s="54">
        <v>19</v>
      </c>
      <c r="AU247" s="130">
        <f t="shared" si="859"/>
        <v>0</v>
      </c>
      <c r="AV247" s="28"/>
      <c r="AW247" s="149">
        <v>539</v>
      </c>
      <c r="AX247" s="23"/>
      <c r="AY247" s="28"/>
      <c r="AZ247" s="28"/>
      <c r="BA247" s="28"/>
      <c r="BB247" s="28"/>
      <c r="BC247" s="130">
        <f t="shared" si="860"/>
        <v>0</v>
      </c>
      <c r="BD247" s="28"/>
      <c r="BE247" s="28"/>
      <c r="BF247" s="23"/>
      <c r="BG247" s="343"/>
      <c r="BH247" s="350" t="e">
        <f t="shared" si="861"/>
        <v>#REF!</v>
      </c>
      <c r="BI247" s="351" t="e">
        <f t="shared" ref="BI247:BK247" si="868">+#REF!+C247+K247+S247+AA247+AI247+AQ247+AY247</f>
        <v>#REF!</v>
      </c>
      <c r="BJ247" s="352" t="e">
        <f t="shared" si="868"/>
        <v>#REF!</v>
      </c>
      <c r="BK247" s="352" t="e">
        <f t="shared" si="868"/>
        <v>#REF!</v>
      </c>
      <c r="BL247" s="363" t="e">
        <f t="shared" si="863"/>
        <v>#REF!</v>
      </c>
      <c r="BM247" s="364" t="e">
        <f t="shared" si="864"/>
        <v>#REF!</v>
      </c>
      <c r="BN247" s="365" t="e">
        <f t="shared" si="865"/>
        <v>#REF!</v>
      </c>
      <c r="BO247" s="366" t="e">
        <f t="shared" si="866"/>
        <v>#REF!</v>
      </c>
    </row>
    <row r="248" spans="1:67" ht="16">
      <c r="A248" s="41">
        <v>42579</v>
      </c>
      <c r="B248" s="23"/>
      <c r="C248" s="54">
        <v>8</v>
      </c>
      <c r="D248" s="54">
        <v>450</v>
      </c>
      <c r="E248" s="54">
        <v>21</v>
      </c>
      <c r="F248" s="54">
        <v>20</v>
      </c>
      <c r="G248" s="130">
        <f t="shared" si="854"/>
        <v>1</v>
      </c>
      <c r="H248" s="28"/>
      <c r="I248" s="149">
        <v>578.5</v>
      </c>
      <c r="J248" s="23"/>
      <c r="K248" s="54">
        <v>8</v>
      </c>
      <c r="L248" s="54">
        <v>481</v>
      </c>
      <c r="M248" s="54">
        <v>14</v>
      </c>
      <c r="N248" s="54">
        <v>19</v>
      </c>
      <c r="O248" s="130">
        <f t="shared" si="855"/>
        <v>-5</v>
      </c>
      <c r="P248" s="28"/>
      <c r="Q248" s="149">
        <v>426.5</v>
      </c>
      <c r="R248" s="23"/>
      <c r="S248" s="28"/>
      <c r="T248" s="28"/>
      <c r="U248" s="28"/>
      <c r="V248" s="28"/>
      <c r="W248" s="130">
        <f t="shared" si="856"/>
        <v>0</v>
      </c>
      <c r="X248" s="28"/>
      <c r="Y248" s="28"/>
      <c r="Z248" s="23"/>
      <c r="AA248" s="28"/>
      <c r="AB248" s="28"/>
      <c r="AC248" s="28"/>
      <c r="AD248" s="28"/>
      <c r="AE248" s="130">
        <f t="shared" si="857"/>
        <v>0</v>
      </c>
      <c r="AF248" s="28"/>
      <c r="AG248" s="28"/>
      <c r="AH248" s="23"/>
      <c r="AI248" s="54">
        <v>8</v>
      </c>
      <c r="AJ248" s="54">
        <v>440</v>
      </c>
      <c r="AK248" s="54">
        <v>17</v>
      </c>
      <c r="AL248" s="54">
        <v>22</v>
      </c>
      <c r="AM248" s="130">
        <f t="shared" si="858"/>
        <v>-5</v>
      </c>
      <c r="AN248" s="28"/>
      <c r="AO248" s="54">
        <v>554</v>
      </c>
      <c r="AP248" s="23"/>
      <c r="AQ248" s="54">
        <v>6.5</v>
      </c>
      <c r="AR248" s="54">
        <v>327</v>
      </c>
      <c r="AS248" s="54">
        <v>11</v>
      </c>
      <c r="AT248" s="54">
        <v>19</v>
      </c>
      <c r="AU248" s="130">
        <f t="shared" si="859"/>
        <v>-8</v>
      </c>
      <c r="AV248" s="28"/>
      <c r="AW248" s="149">
        <v>270.5</v>
      </c>
      <c r="AX248" s="23"/>
      <c r="AY248" s="28"/>
      <c r="AZ248" s="28"/>
      <c r="BA248" s="28"/>
      <c r="BB248" s="28"/>
      <c r="BC248" s="130">
        <f t="shared" si="860"/>
        <v>0</v>
      </c>
      <c r="BD248" s="28"/>
      <c r="BE248" s="28"/>
      <c r="BF248" s="23"/>
      <c r="BG248" s="343"/>
      <c r="BH248" s="350" t="e">
        <f t="shared" si="861"/>
        <v>#REF!</v>
      </c>
      <c r="BI248" s="351" t="e">
        <f t="shared" ref="BI248:BK248" si="869">+#REF!+C248+K248+S248+AA248+AI248+AQ248+AY248</f>
        <v>#REF!</v>
      </c>
      <c r="BJ248" s="352" t="e">
        <f t="shared" si="869"/>
        <v>#REF!</v>
      </c>
      <c r="BK248" s="352" t="e">
        <f t="shared" si="869"/>
        <v>#REF!</v>
      </c>
      <c r="BL248" s="363" t="e">
        <f t="shared" si="863"/>
        <v>#REF!</v>
      </c>
      <c r="BM248" s="364" t="e">
        <f t="shared" si="864"/>
        <v>#REF!</v>
      </c>
      <c r="BN248" s="365" t="e">
        <f t="shared" si="865"/>
        <v>#REF!</v>
      </c>
      <c r="BO248" s="366" t="e">
        <f t="shared" si="866"/>
        <v>#REF!</v>
      </c>
    </row>
    <row r="249" spans="1:67" ht="16">
      <c r="A249" s="41">
        <v>42580</v>
      </c>
      <c r="B249" s="23"/>
      <c r="C249" s="54">
        <v>8</v>
      </c>
      <c r="D249" s="54">
        <v>239</v>
      </c>
      <c r="E249" s="54">
        <v>12</v>
      </c>
      <c r="F249" s="54">
        <v>20</v>
      </c>
      <c r="G249" s="130">
        <f t="shared" si="854"/>
        <v>-8</v>
      </c>
      <c r="H249" s="28"/>
      <c r="I249" s="149">
        <v>286.89999999999998</v>
      </c>
      <c r="J249" s="23"/>
      <c r="K249" s="28"/>
      <c r="L249" s="54">
        <v>404</v>
      </c>
      <c r="M249" s="54">
        <v>13</v>
      </c>
      <c r="N249" s="54">
        <v>19</v>
      </c>
      <c r="O249" s="130">
        <f t="shared" si="855"/>
        <v>-6</v>
      </c>
      <c r="P249" s="28"/>
      <c r="Q249" s="149">
        <v>367.5</v>
      </c>
      <c r="R249" s="23"/>
      <c r="S249" s="28"/>
      <c r="T249" s="28"/>
      <c r="U249" s="28"/>
      <c r="V249" s="28"/>
      <c r="W249" s="130">
        <f t="shared" si="856"/>
        <v>0</v>
      </c>
      <c r="X249" s="28"/>
      <c r="Y249" s="28"/>
      <c r="Z249" s="23"/>
      <c r="AA249" s="28"/>
      <c r="AB249" s="28"/>
      <c r="AC249" s="28"/>
      <c r="AD249" s="28"/>
      <c r="AE249" s="130">
        <f t="shared" si="857"/>
        <v>0</v>
      </c>
      <c r="AF249" s="28"/>
      <c r="AG249" s="28"/>
      <c r="AH249" s="23"/>
      <c r="AI249" s="54">
        <v>7</v>
      </c>
      <c r="AJ249" s="54">
        <v>404</v>
      </c>
      <c r="AK249" s="54">
        <v>12</v>
      </c>
      <c r="AL249" s="54">
        <v>22</v>
      </c>
      <c r="AM249" s="130">
        <f t="shared" si="858"/>
        <v>-10</v>
      </c>
      <c r="AN249" s="28"/>
      <c r="AO249" s="54">
        <v>366.75</v>
      </c>
      <c r="AP249" s="23"/>
      <c r="AQ249" s="54">
        <v>9</v>
      </c>
      <c r="AR249" s="54">
        <v>371</v>
      </c>
      <c r="AS249" s="54">
        <v>22</v>
      </c>
      <c r="AT249" s="54">
        <v>19</v>
      </c>
      <c r="AU249" s="130">
        <f t="shared" si="859"/>
        <v>3</v>
      </c>
      <c r="AV249" s="28"/>
      <c r="AW249" s="149">
        <v>623.20000000000005</v>
      </c>
      <c r="AX249" s="23"/>
      <c r="AY249" s="28"/>
      <c r="AZ249" s="28"/>
      <c r="BA249" s="28"/>
      <c r="BB249" s="28"/>
      <c r="BC249" s="130">
        <f t="shared" si="860"/>
        <v>0</v>
      </c>
      <c r="BD249" s="28"/>
      <c r="BE249" s="28"/>
      <c r="BF249" s="23"/>
      <c r="BG249" s="343"/>
      <c r="BH249" s="350" t="e">
        <f t="shared" si="861"/>
        <v>#REF!</v>
      </c>
      <c r="BI249" s="351" t="e">
        <f t="shared" ref="BI249:BK249" si="870">+#REF!+C249+K249+S249+AA249+AI249+AQ249+AY249</f>
        <v>#REF!</v>
      </c>
      <c r="BJ249" s="352" t="e">
        <f t="shared" si="870"/>
        <v>#REF!</v>
      </c>
      <c r="BK249" s="352" t="e">
        <f t="shared" si="870"/>
        <v>#REF!</v>
      </c>
      <c r="BL249" s="363" t="e">
        <f t="shared" si="863"/>
        <v>#REF!</v>
      </c>
      <c r="BM249" s="364" t="e">
        <f t="shared" si="864"/>
        <v>#REF!</v>
      </c>
      <c r="BN249" s="365" t="e">
        <f t="shared" si="865"/>
        <v>#REF!</v>
      </c>
      <c r="BO249" s="366" t="e">
        <f t="shared" si="866"/>
        <v>#REF!</v>
      </c>
    </row>
    <row r="250" spans="1:67" ht="16">
      <c r="A250" s="367" t="s">
        <v>42</v>
      </c>
      <c r="B250" s="368"/>
      <c r="C250" s="177">
        <f t="shared" ref="C250:H250" si="871">SUM(C243:C249)</f>
        <v>40</v>
      </c>
      <c r="D250" s="177">
        <f t="shared" si="871"/>
        <v>1847</v>
      </c>
      <c r="E250" s="177">
        <f t="shared" si="871"/>
        <v>91</v>
      </c>
      <c r="F250" s="177">
        <f t="shared" si="871"/>
        <v>100</v>
      </c>
      <c r="G250" s="177">
        <f t="shared" si="871"/>
        <v>-9</v>
      </c>
      <c r="H250" s="177">
        <f t="shared" si="871"/>
        <v>0</v>
      </c>
      <c r="I250" s="370"/>
      <c r="J250" s="23"/>
      <c r="K250" s="177">
        <f t="shared" ref="K250:P250" si="872">SUM(K243:K249)</f>
        <v>32</v>
      </c>
      <c r="L250" s="177">
        <f t="shared" si="872"/>
        <v>2092</v>
      </c>
      <c r="M250" s="177">
        <f t="shared" si="872"/>
        <v>85</v>
      </c>
      <c r="N250" s="177">
        <f t="shared" si="872"/>
        <v>95</v>
      </c>
      <c r="O250" s="177">
        <f t="shared" si="872"/>
        <v>-10</v>
      </c>
      <c r="P250" s="177">
        <f t="shared" si="872"/>
        <v>0</v>
      </c>
      <c r="Q250" s="370"/>
      <c r="R250" s="23"/>
      <c r="S250" s="177">
        <f t="shared" ref="S250:X250" si="873">SUM(S243:S249)</f>
        <v>0</v>
      </c>
      <c r="T250" s="177">
        <f t="shared" si="873"/>
        <v>0</v>
      </c>
      <c r="U250" s="177">
        <f t="shared" si="873"/>
        <v>0</v>
      </c>
      <c r="V250" s="177">
        <f t="shared" si="873"/>
        <v>0</v>
      </c>
      <c r="W250" s="177">
        <f t="shared" si="873"/>
        <v>0</v>
      </c>
      <c r="X250" s="177">
        <f t="shared" si="873"/>
        <v>0</v>
      </c>
      <c r="Y250" s="177"/>
      <c r="Z250" s="23"/>
      <c r="AA250" s="177">
        <f t="shared" ref="AA250:AF250" si="874">SUM(AA243:AA249)</f>
        <v>0</v>
      </c>
      <c r="AB250" s="177">
        <f t="shared" si="874"/>
        <v>0</v>
      </c>
      <c r="AC250" s="177">
        <f t="shared" si="874"/>
        <v>0</v>
      </c>
      <c r="AD250" s="177">
        <f t="shared" si="874"/>
        <v>0</v>
      </c>
      <c r="AE250" s="177">
        <f t="shared" si="874"/>
        <v>0</v>
      </c>
      <c r="AF250" s="177">
        <f t="shared" si="874"/>
        <v>0</v>
      </c>
      <c r="AG250" s="177"/>
      <c r="AH250" s="23"/>
      <c r="AI250" s="177">
        <f t="shared" ref="AI250:AN250" si="875">SUM(AI243:AI249)</f>
        <v>39.25</v>
      </c>
      <c r="AJ250" s="177">
        <f t="shared" si="875"/>
        <v>2130</v>
      </c>
      <c r="AK250" s="177">
        <f t="shared" si="875"/>
        <v>99</v>
      </c>
      <c r="AL250" s="177">
        <f t="shared" si="875"/>
        <v>110</v>
      </c>
      <c r="AM250" s="177">
        <f t="shared" si="875"/>
        <v>-11</v>
      </c>
      <c r="AN250" s="177">
        <f t="shared" si="875"/>
        <v>0</v>
      </c>
      <c r="AO250" s="177"/>
      <c r="AP250" s="23"/>
      <c r="AQ250" s="177">
        <f t="shared" ref="AQ250:AV250" si="876">SUM(AQ243:AQ249)</f>
        <v>40.5</v>
      </c>
      <c r="AR250" s="177">
        <f t="shared" si="876"/>
        <v>1888</v>
      </c>
      <c r="AS250" s="177">
        <f t="shared" si="876"/>
        <v>95</v>
      </c>
      <c r="AT250" s="177">
        <f t="shared" si="876"/>
        <v>95</v>
      </c>
      <c r="AU250" s="177">
        <f t="shared" si="876"/>
        <v>0</v>
      </c>
      <c r="AV250" s="177">
        <f t="shared" si="876"/>
        <v>0</v>
      </c>
      <c r="AW250" s="370"/>
      <c r="AX250" s="23"/>
      <c r="AY250" s="177">
        <f t="shared" ref="AY250:BD250" si="877">SUM(AY243:AY249)</f>
        <v>0</v>
      </c>
      <c r="AZ250" s="177">
        <f t="shared" si="877"/>
        <v>0</v>
      </c>
      <c r="BA250" s="177">
        <f t="shared" si="877"/>
        <v>0</v>
      </c>
      <c r="BB250" s="177">
        <f t="shared" si="877"/>
        <v>0</v>
      </c>
      <c r="BC250" s="177">
        <f t="shared" si="877"/>
        <v>0</v>
      </c>
      <c r="BD250" s="177">
        <f t="shared" si="877"/>
        <v>0</v>
      </c>
      <c r="BE250" s="177"/>
      <c r="BF250" s="23"/>
      <c r="BG250" s="371"/>
      <c r="BH250" s="372" t="e">
        <f t="shared" si="861"/>
        <v>#REF!</v>
      </c>
      <c r="BI250" s="419" t="e">
        <f t="shared" ref="BI250:BK250" si="878">+#REF!+C250+K250+S250+AA250+AI250+AQ250+AY250</f>
        <v>#REF!</v>
      </c>
      <c r="BJ250" s="420" t="e">
        <f t="shared" si="878"/>
        <v>#REF!</v>
      </c>
      <c r="BK250" s="420" t="e">
        <f t="shared" si="878"/>
        <v>#REF!</v>
      </c>
      <c r="BL250" s="398" t="e">
        <f t="shared" si="863"/>
        <v>#REF!</v>
      </c>
      <c r="BM250" s="399" t="e">
        <f t="shared" si="864"/>
        <v>#REF!</v>
      </c>
      <c r="BN250" s="400" t="e">
        <f t="shared" si="865"/>
        <v>#REF!</v>
      </c>
      <c r="BO250" s="401" t="e">
        <f t="shared" si="866"/>
        <v>#REF!</v>
      </c>
    </row>
    <row r="251" spans="1:67" ht="16">
      <c r="A251" s="124">
        <v>42581</v>
      </c>
      <c r="B251" s="23"/>
      <c r="C251" s="125">
        <v>0</v>
      </c>
      <c r="D251" s="125">
        <v>0</v>
      </c>
      <c r="E251" s="125">
        <v>0</v>
      </c>
      <c r="F251" s="125">
        <v>0</v>
      </c>
      <c r="G251" s="136">
        <f t="shared" ref="G251:G252" si="879">+E251-F251</f>
        <v>0</v>
      </c>
      <c r="H251" s="125">
        <v>0</v>
      </c>
      <c r="I251" s="126"/>
      <c r="J251" s="23"/>
      <c r="K251" s="125">
        <v>0</v>
      </c>
      <c r="L251" s="125">
        <v>0</v>
      </c>
      <c r="M251" s="125">
        <v>0</v>
      </c>
      <c r="N251" s="125">
        <v>0</v>
      </c>
      <c r="O251" s="136">
        <f t="shared" ref="O251:O252" si="880">+M251-N251</f>
        <v>0</v>
      </c>
      <c r="P251" s="125">
        <v>0</v>
      </c>
      <c r="Q251" s="126"/>
      <c r="R251" s="23"/>
      <c r="S251" s="125">
        <v>0</v>
      </c>
      <c r="T251" s="125">
        <v>0</v>
      </c>
      <c r="U251" s="125">
        <v>0</v>
      </c>
      <c r="V251" s="125">
        <v>0</v>
      </c>
      <c r="W251" s="136">
        <f t="shared" ref="W251:W252" si="881">+U251-V251</f>
        <v>0</v>
      </c>
      <c r="X251" s="125">
        <v>0</v>
      </c>
      <c r="Y251" s="125"/>
      <c r="Z251" s="23"/>
      <c r="AA251" s="125">
        <v>0</v>
      </c>
      <c r="AB251" s="125">
        <v>0</v>
      </c>
      <c r="AC251" s="125">
        <v>0</v>
      </c>
      <c r="AD251" s="125">
        <v>0</v>
      </c>
      <c r="AE251" s="136">
        <f t="shared" ref="AE251:AE252" si="882">+AC251-AD251</f>
        <v>0</v>
      </c>
      <c r="AF251" s="125">
        <v>0</v>
      </c>
      <c r="AG251" s="125"/>
      <c r="AH251" s="23"/>
      <c r="AI251" s="125">
        <v>0</v>
      </c>
      <c r="AJ251" s="125">
        <v>0</v>
      </c>
      <c r="AK251" s="125">
        <v>0</v>
      </c>
      <c r="AL251" s="125">
        <v>0</v>
      </c>
      <c r="AM251" s="136">
        <f t="shared" ref="AM251:AM252" si="883">+AK251-AL251</f>
        <v>0</v>
      </c>
      <c r="AN251" s="125">
        <v>0</v>
      </c>
      <c r="AO251" s="125"/>
      <c r="AP251" s="23"/>
      <c r="AQ251" s="125">
        <v>0</v>
      </c>
      <c r="AR251" s="125">
        <v>0</v>
      </c>
      <c r="AS251" s="125">
        <v>0</v>
      </c>
      <c r="AT251" s="125">
        <v>0</v>
      </c>
      <c r="AU251" s="136">
        <f t="shared" ref="AU251:AU252" si="884">+AS251-AT251</f>
        <v>0</v>
      </c>
      <c r="AV251" s="125">
        <v>0</v>
      </c>
      <c r="AW251" s="126"/>
      <c r="AX251" s="23"/>
      <c r="AY251" s="125">
        <v>0</v>
      </c>
      <c r="AZ251" s="125">
        <v>0</v>
      </c>
      <c r="BA251" s="125">
        <v>0</v>
      </c>
      <c r="BB251" s="125">
        <v>0</v>
      </c>
      <c r="BC251" s="136">
        <f t="shared" ref="BC251:BC252" si="885">+BA251-BB251</f>
        <v>0</v>
      </c>
      <c r="BD251" s="125">
        <v>0</v>
      </c>
      <c r="BE251" s="125"/>
      <c r="BF251" s="23"/>
      <c r="BG251" s="348"/>
      <c r="BH251" s="127"/>
      <c r="BI251" s="127"/>
      <c r="BJ251" s="127"/>
      <c r="BK251" s="127"/>
      <c r="BL251" s="127"/>
      <c r="BM251" s="127"/>
      <c r="BN251" s="127"/>
      <c r="BO251" s="127"/>
    </row>
    <row r="252" spans="1:67" ht="16">
      <c r="A252" s="124">
        <v>42582</v>
      </c>
      <c r="B252" s="23"/>
      <c r="C252" s="125">
        <v>0</v>
      </c>
      <c r="D252" s="125">
        <v>0</v>
      </c>
      <c r="E252" s="125">
        <v>0</v>
      </c>
      <c r="F252" s="125">
        <v>0</v>
      </c>
      <c r="G252" s="136">
        <f t="shared" si="879"/>
        <v>0</v>
      </c>
      <c r="H252" s="125">
        <v>0</v>
      </c>
      <c r="I252" s="126"/>
      <c r="J252" s="23"/>
      <c r="K252" s="125">
        <v>0</v>
      </c>
      <c r="L252" s="125">
        <v>0</v>
      </c>
      <c r="M252" s="125">
        <v>0</v>
      </c>
      <c r="N252" s="125">
        <v>0</v>
      </c>
      <c r="O252" s="136">
        <f t="shared" si="880"/>
        <v>0</v>
      </c>
      <c r="P252" s="125">
        <v>0</v>
      </c>
      <c r="Q252" s="126"/>
      <c r="R252" s="23"/>
      <c r="S252" s="125">
        <v>0</v>
      </c>
      <c r="T252" s="125">
        <v>0</v>
      </c>
      <c r="U252" s="125">
        <v>0</v>
      </c>
      <c r="V252" s="125">
        <v>0</v>
      </c>
      <c r="W252" s="136">
        <f t="shared" si="881"/>
        <v>0</v>
      </c>
      <c r="X252" s="125">
        <v>0</v>
      </c>
      <c r="Y252" s="125"/>
      <c r="Z252" s="23"/>
      <c r="AA252" s="125">
        <v>0</v>
      </c>
      <c r="AB252" s="125">
        <v>0</v>
      </c>
      <c r="AC252" s="125">
        <v>0</v>
      </c>
      <c r="AD252" s="125">
        <v>0</v>
      </c>
      <c r="AE252" s="136">
        <f t="shared" si="882"/>
        <v>0</v>
      </c>
      <c r="AF252" s="125">
        <v>0</v>
      </c>
      <c r="AG252" s="125"/>
      <c r="AH252" s="23"/>
      <c r="AI252" s="125">
        <v>0</v>
      </c>
      <c r="AJ252" s="125">
        <v>0</v>
      </c>
      <c r="AK252" s="125">
        <v>0</v>
      </c>
      <c r="AL252" s="125">
        <v>0</v>
      </c>
      <c r="AM252" s="136">
        <f t="shared" si="883"/>
        <v>0</v>
      </c>
      <c r="AN252" s="125">
        <v>0</v>
      </c>
      <c r="AO252" s="125"/>
      <c r="AP252" s="23"/>
      <c r="AQ252" s="125">
        <v>0</v>
      </c>
      <c r="AR252" s="125">
        <v>0</v>
      </c>
      <c r="AS252" s="125">
        <v>0</v>
      </c>
      <c r="AT252" s="125">
        <v>0</v>
      </c>
      <c r="AU252" s="136">
        <f t="shared" si="884"/>
        <v>0</v>
      </c>
      <c r="AV252" s="125">
        <v>0</v>
      </c>
      <c r="AW252" s="126"/>
      <c r="AX252" s="23"/>
      <c r="AY252" s="125">
        <v>0</v>
      </c>
      <c r="AZ252" s="125">
        <v>0</v>
      </c>
      <c r="BA252" s="125">
        <v>0</v>
      </c>
      <c r="BB252" s="125">
        <v>0</v>
      </c>
      <c r="BC252" s="136">
        <f t="shared" si="885"/>
        <v>0</v>
      </c>
      <c r="BD252" s="125">
        <v>0</v>
      </c>
      <c r="BE252" s="125"/>
      <c r="BF252" s="23"/>
      <c r="BG252" s="348"/>
      <c r="BH252" s="127"/>
      <c r="BI252" s="127"/>
      <c r="BJ252" s="127"/>
      <c r="BK252" s="127"/>
      <c r="BL252" s="127"/>
      <c r="BM252" s="127"/>
      <c r="BN252" s="127"/>
      <c r="BO252" s="127"/>
    </row>
    <row r="253" spans="1:67" ht="18">
      <c r="A253" s="379" t="s">
        <v>30</v>
      </c>
      <c r="B253" s="368"/>
      <c r="C253" s="380">
        <f t="shared" ref="C253:H253" si="886">+C252+C251+C250+C242+C234+C226+C217</f>
        <v>141.5</v>
      </c>
      <c r="D253" s="380">
        <f t="shared" si="886"/>
        <v>6635</v>
      </c>
      <c r="E253" s="380">
        <f t="shared" si="886"/>
        <v>347</v>
      </c>
      <c r="F253" s="380">
        <f t="shared" si="886"/>
        <v>360</v>
      </c>
      <c r="G253" s="380">
        <f t="shared" si="886"/>
        <v>-13</v>
      </c>
      <c r="H253" s="380">
        <f t="shared" si="886"/>
        <v>0</v>
      </c>
      <c r="I253" s="382">
        <f>SUM(I217,I222:I225,I229:I233,I237:I241,I245:I249)</f>
        <v>10343.75</v>
      </c>
      <c r="J253" s="23"/>
      <c r="K253" s="380">
        <f t="shared" ref="K253:P253" si="887">+K252+K251+K250+K242+K234+K226+K217</f>
        <v>151</v>
      </c>
      <c r="L253" s="380">
        <f t="shared" si="887"/>
        <v>7866</v>
      </c>
      <c r="M253" s="380">
        <f t="shared" si="887"/>
        <v>402</v>
      </c>
      <c r="N253" s="380">
        <f t="shared" si="887"/>
        <v>380</v>
      </c>
      <c r="O253" s="380">
        <f t="shared" si="887"/>
        <v>22</v>
      </c>
      <c r="P253" s="380">
        <f t="shared" si="887"/>
        <v>0</v>
      </c>
      <c r="Q253" s="382">
        <f>SUM(Q217,Q222:Q225,Q229:Q233,Q237:Q241,Q245:Q249)</f>
        <v>11427.8</v>
      </c>
      <c r="R253" s="23"/>
      <c r="S253" s="380">
        <f t="shared" ref="S253:X253" si="888">+S252+S251+S250+S242+S234+S226+S217</f>
        <v>0</v>
      </c>
      <c r="T253" s="380">
        <f t="shared" si="888"/>
        <v>0</v>
      </c>
      <c r="U253" s="380">
        <f t="shared" si="888"/>
        <v>0</v>
      </c>
      <c r="V253" s="380">
        <f t="shared" si="888"/>
        <v>0</v>
      </c>
      <c r="W253" s="380">
        <f t="shared" si="888"/>
        <v>0</v>
      </c>
      <c r="X253" s="380">
        <f t="shared" si="888"/>
        <v>0</v>
      </c>
      <c r="Y253" s="380"/>
      <c r="Z253" s="23"/>
      <c r="AA253" s="380">
        <f t="shared" ref="AA253:AF253" si="889">+AA252+AA251+AA250+AA242+AA234+AA226+AA217</f>
        <v>0</v>
      </c>
      <c r="AB253" s="380">
        <f t="shared" si="889"/>
        <v>0</v>
      </c>
      <c r="AC253" s="380">
        <f t="shared" si="889"/>
        <v>0</v>
      </c>
      <c r="AD253" s="380">
        <f t="shared" si="889"/>
        <v>0</v>
      </c>
      <c r="AE253" s="380">
        <f t="shared" si="889"/>
        <v>0</v>
      </c>
      <c r="AF253" s="380">
        <f t="shared" si="889"/>
        <v>0</v>
      </c>
      <c r="AG253" s="380"/>
      <c r="AH253" s="23"/>
      <c r="AI253" s="380">
        <f t="shared" ref="AI253:AN253" si="890">+AI252+AI251+AI250+AI242+AI234+AI226+AI217</f>
        <v>143.5</v>
      </c>
      <c r="AJ253" s="380">
        <f t="shared" si="890"/>
        <v>7262</v>
      </c>
      <c r="AK253" s="380">
        <f t="shared" si="890"/>
        <v>392</v>
      </c>
      <c r="AL253" s="380">
        <f t="shared" si="890"/>
        <v>396</v>
      </c>
      <c r="AM253" s="380">
        <f t="shared" si="890"/>
        <v>-2</v>
      </c>
      <c r="AN253" s="380">
        <f t="shared" si="890"/>
        <v>0</v>
      </c>
      <c r="AO253" s="382">
        <f>SUM(AO217,AO222:AO225,AO229:AO233,AO237:AO241,AO245:AO249)</f>
        <v>11235.25</v>
      </c>
      <c r="AP253" s="23"/>
      <c r="AQ253" s="380">
        <f t="shared" ref="AQ253:AV253" si="891">+AQ252+AQ251+AQ250+AQ242+AQ234+AQ226+AQ217</f>
        <v>124.25</v>
      </c>
      <c r="AR253" s="380">
        <f t="shared" si="891"/>
        <v>5854</v>
      </c>
      <c r="AS253" s="380">
        <f t="shared" si="891"/>
        <v>285</v>
      </c>
      <c r="AT253" s="380">
        <f t="shared" si="891"/>
        <v>285</v>
      </c>
      <c r="AU253" s="380">
        <f t="shared" si="891"/>
        <v>1</v>
      </c>
      <c r="AV253" s="380">
        <f t="shared" si="891"/>
        <v>0</v>
      </c>
      <c r="AW253" s="382">
        <f>SUM(AW217,AW222:AW225,AW229:AW233,AW237:AW241,AW245:AW249)</f>
        <v>7904.9</v>
      </c>
      <c r="AX253" s="23"/>
      <c r="AY253" s="380">
        <f t="shared" ref="AY253:BD253" si="892">+AY252+AY251+AY250+AY242+AY234+AY226+AY217</f>
        <v>0</v>
      </c>
      <c r="AZ253" s="380">
        <f t="shared" si="892"/>
        <v>0</v>
      </c>
      <c r="BA253" s="380">
        <f t="shared" si="892"/>
        <v>0</v>
      </c>
      <c r="BB253" s="380">
        <f t="shared" si="892"/>
        <v>0</v>
      </c>
      <c r="BC253" s="380">
        <f t="shared" si="892"/>
        <v>0</v>
      </c>
      <c r="BD253" s="380">
        <f t="shared" si="892"/>
        <v>0</v>
      </c>
      <c r="BE253" s="380">
        <f>SUM(BE217,BE222:BE225,BE229:BE233,BE237:BE241,BE245:BE249)</f>
        <v>0</v>
      </c>
      <c r="BF253" s="23"/>
      <c r="BG253" s="384"/>
      <c r="BH253" s="385" t="e">
        <f t="shared" ref="BH253:BH259" si="893">+#REF!+G253+O253+W253+AE253+AM253+AU253+BC253</f>
        <v>#REF!</v>
      </c>
      <c r="BI253" s="386" t="e">
        <f t="shared" ref="BI253:BK253" si="894">+#REF!+C253+K253+S253+AA253+AI253+AQ253+AY253</f>
        <v>#REF!</v>
      </c>
      <c r="BJ253" s="387" t="e">
        <f t="shared" si="894"/>
        <v>#REF!</v>
      </c>
      <c r="BK253" s="387" t="e">
        <f t="shared" si="894"/>
        <v>#REF!</v>
      </c>
      <c r="BL253" s="394" t="e">
        <f t="shared" ref="BL253:BL259" si="895">BJ253/BK253</f>
        <v>#REF!</v>
      </c>
      <c r="BM253" s="395" t="e">
        <f t="shared" ref="BM253:BM259" si="896">BJ253/BI253</f>
        <v>#REF!</v>
      </c>
      <c r="BN253" s="396" t="e">
        <f t="shared" ref="BN253:BN259" si="897">BK253/BI253</f>
        <v>#REF!</v>
      </c>
      <c r="BO253" s="397" t="e">
        <f t="shared" ref="BO253:BO259" si="898">#REF!/BK253</f>
        <v>#REF!</v>
      </c>
    </row>
    <row r="254" spans="1:67" ht="16">
      <c r="A254" s="41">
        <v>42583</v>
      </c>
      <c r="B254" s="23"/>
      <c r="C254" s="54">
        <v>8</v>
      </c>
      <c r="D254" s="54">
        <v>375</v>
      </c>
      <c r="E254" s="54">
        <v>28</v>
      </c>
      <c r="F254" s="54">
        <v>20</v>
      </c>
      <c r="G254" s="130">
        <f t="shared" ref="G254:G256" si="899">+E254-F254</f>
        <v>8</v>
      </c>
      <c r="H254" s="28"/>
      <c r="I254" s="149">
        <v>838.8</v>
      </c>
      <c r="J254" s="23"/>
      <c r="K254" s="54">
        <v>8</v>
      </c>
      <c r="L254" s="54">
        <v>407</v>
      </c>
      <c r="M254" s="54">
        <v>21</v>
      </c>
      <c r="N254" s="54">
        <v>20</v>
      </c>
      <c r="O254" s="130">
        <f t="shared" ref="O254:O258" si="900">+M254-N254</f>
        <v>1</v>
      </c>
      <c r="P254" s="28"/>
      <c r="Q254" s="149">
        <v>644.70000000000005</v>
      </c>
      <c r="R254" s="23"/>
      <c r="S254" s="28"/>
      <c r="T254" s="28"/>
      <c r="U254" s="28"/>
      <c r="V254" s="28"/>
      <c r="W254" s="130">
        <f t="shared" ref="W254:W258" si="901">+U254-V254</f>
        <v>0</v>
      </c>
      <c r="X254" s="28"/>
      <c r="Y254" s="28"/>
      <c r="Z254" s="23"/>
      <c r="AA254" s="28"/>
      <c r="AB254" s="28"/>
      <c r="AC254" s="28"/>
      <c r="AD254" s="28"/>
      <c r="AE254" s="130">
        <f t="shared" ref="AE254:AE258" si="902">+AC254-AD254</f>
        <v>0</v>
      </c>
      <c r="AF254" s="28"/>
      <c r="AG254" s="28"/>
      <c r="AH254" s="23"/>
      <c r="AI254" s="54">
        <v>8.5</v>
      </c>
      <c r="AJ254" s="54">
        <v>442</v>
      </c>
      <c r="AK254" s="54">
        <v>30</v>
      </c>
      <c r="AL254" s="54">
        <v>22</v>
      </c>
      <c r="AM254" s="130">
        <f t="shared" ref="AM254:AM258" si="903">+AK254-AL254</f>
        <v>8</v>
      </c>
      <c r="AN254" s="28"/>
      <c r="AO254" s="149">
        <v>814.15</v>
      </c>
      <c r="AP254" s="23"/>
      <c r="AQ254" s="54">
        <v>8</v>
      </c>
      <c r="AR254" s="54">
        <v>365</v>
      </c>
      <c r="AS254" s="54">
        <v>14</v>
      </c>
      <c r="AT254" s="54">
        <v>19</v>
      </c>
      <c r="AU254" s="130">
        <f t="shared" ref="AU254:AU258" si="904">+AS254-AT254</f>
        <v>-5</v>
      </c>
      <c r="AV254" s="28"/>
      <c r="AW254" s="149">
        <v>423</v>
      </c>
      <c r="AX254" s="23"/>
      <c r="AY254" s="28"/>
      <c r="AZ254" s="28"/>
      <c r="BA254" s="28"/>
      <c r="BB254" s="28"/>
      <c r="BC254" s="130">
        <f t="shared" ref="BC254:BC258" si="905">+BA254-BB254</f>
        <v>0</v>
      </c>
      <c r="BD254" s="28"/>
      <c r="BE254" s="28"/>
      <c r="BF254" s="23"/>
      <c r="BG254" s="343"/>
      <c r="BH254" s="350" t="e">
        <f t="shared" si="893"/>
        <v>#REF!</v>
      </c>
      <c r="BI254" s="351" t="e">
        <f t="shared" ref="BI254:BK254" si="906">+#REF!+C254+K254+S254+AA254+AI254+AQ254+AY254</f>
        <v>#REF!</v>
      </c>
      <c r="BJ254" s="352" t="e">
        <f t="shared" si="906"/>
        <v>#REF!</v>
      </c>
      <c r="BK254" s="352" t="e">
        <f t="shared" si="906"/>
        <v>#REF!</v>
      </c>
      <c r="BL254" s="363" t="e">
        <f t="shared" si="895"/>
        <v>#REF!</v>
      </c>
      <c r="BM254" s="364" t="e">
        <f t="shared" si="896"/>
        <v>#REF!</v>
      </c>
      <c r="BN254" s="365" t="e">
        <f t="shared" si="897"/>
        <v>#REF!</v>
      </c>
      <c r="BO254" s="366" t="e">
        <f t="shared" si="898"/>
        <v>#REF!</v>
      </c>
    </row>
    <row r="255" spans="1:67" ht="16">
      <c r="A255" s="41">
        <v>42584</v>
      </c>
      <c r="B255" s="23"/>
      <c r="C255" s="54">
        <v>8</v>
      </c>
      <c r="D255" s="54">
        <v>307</v>
      </c>
      <c r="E255" s="54">
        <v>16</v>
      </c>
      <c r="F255" s="54">
        <v>20</v>
      </c>
      <c r="G255" s="130">
        <f t="shared" si="899"/>
        <v>-4</v>
      </c>
      <c r="H255" s="28"/>
      <c r="I255" s="149">
        <v>488.05</v>
      </c>
      <c r="J255" s="23"/>
      <c r="K255" s="54">
        <v>8</v>
      </c>
      <c r="L255" s="54">
        <v>393</v>
      </c>
      <c r="M255" s="54">
        <v>13</v>
      </c>
      <c r="N255" s="54">
        <v>20</v>
      </c>
      <c r="O255" s="130">
        <f t="shared" si="900"/>
        <v>-7</v>
      </c>
      <c r="P255" s="28"/>
      <c r="Q255" s="149">
        <v>391</v>
      </c>
      <c r="R255" s="23"/>
      <c r="S255" s="28"/>
      <c r="T255" s="28"/>
      <c r="U255" s="28"/>
      <c r="V255" s="28"/>
      <c r="W255" s="130">
        <f t="shared" si="901"/>
        <v>0</v>
      </c>
      <c r="X255" s="28"/>
      <c r="Y255" s="28"/>
      <c r="Z255" s="23"/>
      <c r="AA255" s="28"/>
      <c r="AB255" s="28"/>
      <c r="AC255" s="28"/>
      <c r="AD255" s="28"/>
      <c r="AE255" s="130">
        <f t="shared" si="902"/>
        <v>0</v>
      </c>
      <c r="AF255" s="28"/>
      <c r="AG255" s="28"/>
      <c r="AH255" s="23"/>
      <c r="AI255" s="54">
        <v>8</v>
      </c>
      <c r="AJ255" s="54">
        <v>370</v>
      </c>
      <c r="AK255" s="54">
        <v>23</v>
      </c>
      <c r="AL255" s="54">
        <v>22</v>
      </c>
      <c r="AM255" s="130">
        <f t="shared" si="903"/>
        <v>1</v>
      </c>
      <c r="AN255" s="28"/>
      <c r="AO255" s="149">
        <v>697.8</v>
      </c>
      <c r="AP255" s="23"/>
      <c r="AQ255" s="54">
        <v>9</v>
      </c>
      <c r="AR255" s="54">
        <v>375</v>
      </c>
      <c r="AS255" s="54">
        <v>16</v>
      </c>
      <c r="AT255" s="54">
        <v>19</v>
      </c>
      <c r="AU255" s="130">
        <f t="shared" si="904"/>
        <v>-3</v>
      </c>
      <c r="AV255" s="28"/>
      <c r="AW255" s="149">
        <v>462.5</v>
      </c>
      <c r="AX255" s="23"/>
      <c r="AY255" s="28"/>
      <c r="AZ255" s="28"/>
      <c r="BA255" s="28"/>
      <c r="BB255" s="28"/>
      <c r="BC255" s="130">
        <f t="shared" si="905"/>
        <v>0</v>
      </c>
      <c r="BD255" s="28"/>
      <c r="BE255" s="28"/>
      <c r="BF255" s="23"/>
      <c r="BG255" s="343"/>
      <c r="BH255" s="350" t="e">
        <f t="shared" si="893"/>
        <v>#REF!</v>
      </c>
      <c r="BI255" s="351" t="e">
        <f t="shared" ref="BI255:BK255" si="907">+#REF!+C255+K255+S255+AA255+AI255+AQ255+AY255</f>
        <v>#REF!</v>
      </c>
      <c r="BJ255" s="352" t="e">
        <f t="shared" si="907"/>
        <v>#REF!</v>
      </c>
      <c r="BK255" s="352" t="e">
        <f t="shared" si="907"/>
        <v>#REF!</v>
      </c>
      <c r="BL255" s="363" t="e">
        <f t="shared" si="895"/>
        <v>#REF!</v>
      </c>
      <c r="BM255" s="364" t="e">
        <f t="shared" si="896"/>
        <v>#REF!</v>
      </c>
      <c r="BN255" s="365" t="e">
        <f t="shared" si="897"/>
        <v>#REF!</v>
      </c>
      <c r="BO255" s="366" t="e">
        <f t="shared" si="898"/>
        <v>#REF!</v>
      </c>
    </row>
    <row r="256" spans="1:67" ht="16">
      <c r="A256" s="41">
        <v>42585</v>
      </c>
      <c r="B256" s="23"/>
      <c r="C256" s="54">
        <v>8</v>
      </c>
      <c r="D256" s="54">
        <v>426</v>
      </c>
      <c r="E256" s="54">
        <v>18</v>
      </c>
      <c r="F256" s="54">
        <v>20</v>
      </c>
      <c r="G256" s="130">
        <f t="shared" si="899"/>
        <v>-2</v>
      </c>
      <c r="H256" s="28"/>
      <c r="I256" s="149">
        <v>532.45000000000005</v>
      </c>
      <c r="J256" s="23"/>
      <c r="K256" s="54">
        <v>8</v>
      </c>
      <c r="L256" s="54">
        <v>488</v>
      </c>
      <c r="M256" s="54">
        <v>15</v>
      </c>
      <c r="N256" s="54">
        <v>20</v>
      </c>
      <c r="O256" s="130">
        <f t="shared" si="900"/>
        <v>-5</v>
      </c>
      <c r="P256" s="28"/>
      <c r="Q256" s="149">
        <v>474.5</v>
      </c>
      <c r="R256" s="23"/>
      <c r="S256" s="28"/>
      <c r="T256" s="28"/>
      <c r="U256" s="28"/>
      <c r="V256" s="28"/>
      <c r="W256" s="130">
        <f t="shared" si="901"/>
        <v>0</v>
      </c>
      <c r="X256" s="28"/>
      <c r="Y256" s="28"/>
      <c r="Z256" s="23"/>
      <c r="AA256" s="28"/>
      <c r="AB256" s="28"/>
      <c r="AC256" s="28"/>
      <c r="AD256" s="28"/>
      <c r="AE256" s="130">
        <f t="shared" si="902"/>
        <v>0</v>
      </c>
      <c r="AF256" s="28"/>
      <c r="AG256" s="28"/>
      <c r="AH256" s="23"/>
      <c r="AI256" s="54">
        <v>8</v>
      </c>
      <c r="AJ256" s="54">
        <v>481</v>
      </c>
      <c r="AK256" s="54">
        <v>17</v>
      </c>
      <c r="AL256" s="54">
        <v>22</v>
      </c>
      <c r="AM256" s="130">
        <f t="shared" si="903"/>
        <v>-5</v>
      </c>
      <c r="AN256" s="28"/>
      <c r="AO256" s="149">
        <v>472.5</v>
      </c>
      <c r="AP256" s="23"/>
      <c r="AQ256" s="54">
        <v>8</v>
      </c>
      <c r="AR256" s="54">
        <v>336</v>
      </c>
      <c r="AS256" s="54">
        <v>16</v>
      </c>
      <c r="AT256" s="54">
        <v>19</v>
      </c>
      <c r="AU256" s="130">
        <f t="shared" si="904"/>
        <v>-3</v>
      </c>
      <c r="AV256" s="28"/>
      <c r="AW256" s="149">
        <v>492.5</v>
      </c>
      <c r="AX256" s="23"/>
      <c r="AY256" s="28"/>
      <c r="AZ256" s="28"/>
      <c r="BA256" s="28"/>
      <c r="BB256" s="28"/>
      <c r="BC256" s="130">
        <f t="shared" si="905"/>
        <v>0</v>
      </c>
      <c r="BD256" s="28"/>
      <c r="BE256" s="28"/>
      <c r="BF256" s="23"/>
      <c r="BG256" s="343"/>
      <c r="BH256" s="350" t="e">
        <f t="shared" si="893"/>
        <v>#REF!</v>
      </c>
      <c r="BI256" s="351" t="e">
        <f t="shared" ref="BI256:BK256" si="908">+#REF!+C256+K256+S256+AA256+AI256+AQ256+AY256</f>
        <v>#REF!</v>
      </c>
      <c r="BJ256" s="352" t="e">
        <f t="shared" si="908"/>
        <v>#REF!</v>
      </c>
      <c r="BK256" s="352" t="e">
        <f t="shared" si="908"/>
        <v>#REF!</v>
      </c>
      <c r="BL256" s="363" t="e">
        <f t="shared" si="895"/>
        <v>#REF!</v>
      </c>
      <c r="BM256" s="364" t="e">
        <f t="shared" si="896"/>
        <v>#REF!</v>
      </c>
      <c r="BN256" s="365" t="e">
        <f t="shared" si="897"/>
        <v>#REF!</v>
      </c>
      <c r="BO256" s="366" t="e">
        <f t="shared" si="898"/>
        <v>#REF!</v>
      </c>
    </row>
    <row r="257" spans="1:67" ht="16">
      <c r="A257" s="41">
        <v>42586</v>
      </c>
      <c r="B257" s="23"/>
      <c r="C257" s="54">
        <v>8</v>
      </c>
      <c r="D257" s="54">
        <v>373</v>
      </c>
      <c r="E257" s="54">
        <v>20</v>
      </c>
      <c r="F257" s="54">
        <v>20</v>
      </c>
      <c r="G257" s="42">
        <v>20</v>
      </c>
      <c r="H257" s="28"/>
      <c r="I257" s="149">
        <v>615</v>
      </c>
      <c r="J257" s="23"/>
      <c r="K257" s="54">
        <v>8</v>
      </c>
      <c r="L257" s="54">
        <v>334</v>
      </c>
      <c r="M257" s="54">
        <v>28</v>
      </c>
      <c r="N257" s="54">
        <v>20</v>
      </c>
      <c r="O257" s="130">
        <f t="shared" si="900"/>
        <v>8</v>
      </c>
      <c r="P257" s="28"/>
      <c r="Q257" s="149">
        <v>846</v>
      </c>
      <c r="R257" s="23"/>
      <c r="S257" s="28"/>
      <c r="T257" s="28"/>
      <c r="U257" s="28"/>
      <c r="V257" s="28"/>
      <c r="W257" s="130">
        <f t="shared" si="901"/>
        <v>0</v>
      </c>
      <c r="X257" s="28"/>
      <c r="Y257" s="28"/>
      <c r="Z257" s="23"/>
      <c r="AA257" s="28"/>
      <c r="AB257" s="28"/>
      <c r="AC257" s="28"/>
      <c r="AD257" s="28"/>
      <c r="AE257" s="130">
        <f t="shared" si="902"/>
        <v>0</v>
      </c>
      <c r="AF257" s="28"/>
      <c r="AG257" s="28"/>
      <c r="AH257" s="23"/>
      <c r="AI257" s="54">
        <v>8</v>
      </c>
      <c r="AJ257" s="54">
        <v>390</v>
      </c>
      <c r="AK257" s="54">
        <v>32</v>
      </c>
      <c r="AL257" s="54">
        <v>22</v>
      </c>
      <c r="AM257" s="130">
        <f t="shared" si="903"/>
        <v>10</v>
      </c>
      <c r="AN257" s="28"/>
      <c r="AO257" s="149">
        <v>949.5</v>
      </c>
      <c r="AP257" s="23"/>
      <c r="AQ257" s="54">
        <v>8</v>
      </c>
      <c r="AR257" s="54">
        <v>370</v>
      </c>
      <c r="AS257" s="54">
        <v>20</v>
      </c>
      <c r="AT257" s="54">
        <v>19</v>
      </c>
      <c r="AU257" s="130">
        <f t="shared" si="904"/>
        <v>1</v>
      </c>
      <c r="AV257" s="28"/>
      <c r="AW257" s="149">
        <v>634</v>
      </c>
      <c r="AX257" s="23"/>
      <c r="AY257" s="28"/>
      <c r="AZ257" s="28"/>
      <c r="BA257" s="28"/>
      <c r="BB257" s="28"/>
      <c r="BC257" s="130">
        <f t="shared" si="905"/>
        <v>0</v>
      </c>
      <c r="BD257" s="28"/>
      <c r="BE257" s="28"/>
      <c r="BF257" s="23"/>
      <c r="BG257" s="343"/>
      <c r="BH257" s="350" t="e">
        <f t="shared" si="893"/>
        <v>#REF!</v>
      </c>
      <c r="BI257" s="351" t="e">
        <f t="shared" ref="BI257:BK257" si="909">+#REF!+C257+K257+S257+AA257+AI257+AQ257+AY257</f>
        <v>#REF!</v>
      </c>
      <c r="BJ257" s="352" t="e">
        <f t="shared" si="909"/>
        <v>#REF!</v>
      </c>
      <c r="BK257" s="352" t="e">
        <f t="shared" si="909"/>
        <v>#REF!</v>
      </c>
      <c r="BL257" s="363" t="e">
        <f t="shared" si="895"/>
        <v>#REF!</v>
      </c>
      <c r="BM257" s="364" t="e">
        <f t="shared" si="896"/>
        <v>#REF!</v>
      </c>
      <c r="BN257" s="365" t="e">
        <f t="shared" si="897"/>
        <v>#REF!</v>
      </c>
      <c r="BO257" s="366" t="e">
        <f t="shared" si="898"/>
        <v>#REF!</v>
      </c>
    </row>
    <row r="258" spans="1:67" ht="16">
      <c r="A258" s="41">
        <v>42587</v>
      </c>
      <c r="B258" s="23"/>
      <c r="C258" s="54">
        <v>8</v>
      </c>
      <c r="D258" s="54">
        <v>393</v>
      </c>
      <c r="E258" s="54">
        <v>20</v>
      </c>
      <c r="F258" s="54">
        <v>20</v>
      </c>
      <c r="G258" s="42">
        <v>20</v>
      </c>
      <c r="H258" s="28"/>
      <c r="I258" s="149">
        <v>598.25</v>
      </c>
      <c r="J258" s="23"/>
      <c r="K258" s="54">
        <v>8</v>
      </c>
      <c r="L258" s="54">
        <v>386</v>
      </c>
      <c r="M258" s="54">
        <v>28</v>
      </c>
      <c r="N258" s="54">
        <v>20</v>
      </c>
      <c r="O258" s="130">
        <f t="shared" si="900"/>
        <v>8</v>
      </c>
      <c r="P258" s="28"/>
      <c r="Q258" s="149">
        <v>855</v>
      </c>
      <c r="R258" s="23"/>
      <c r="S258" s="28"/>
      <c r="T258" s="28"/>
      <c r="U258" s="28"/>
      <c r="V258" s="28"/>
      <c r="W258" s="130">
        <f t="shared" si="901"/>
        <v>0</v>
      </c>
      <c r="X258" s="28"/>
      <c r="Y258" s="28"/>
      <c r="Z258" s="23"/>
      <c r="AA258" s="28"/>
      <c r="AB258" s="28"/>
      <c r="AC258" s="28"/>
      <c r="AD258" s="28"/>
      <c r="AE258" s="130">
        <f t="shared" si="902"/>
        <v>0</v>
      </c>
      <c r="AF258" s="28"/>
      <c r="AG258" s="28"/>
      <c r="AH258" s="23"/>
      <c r="AI258" s="54">
        <v>7.5</v>
      </c>
      <c r="AJ258" s="54">
        <v>383</v>
      </c>
      <c r="AK258" s="54">
        <v>24</v>
      </c>
      <c r="AL258" s="54">
        <v>22</v>
      </c>
      <c r="AM258" s="130">
        <f t="shared" si="903"/>
        <v>2</v>
      </c>
      <c r="AN258" s="28"/>
      <c r="AO258" s="149">
        <v>665.4</v>
      </c>
      <c r="AP258" s="23"/>
      <c r="AQ258" s="54">
        <v>8</v>
      </c>
      <c r="AR258" s="54">
        <v>352</v>
      </c>
      <c r="AS258" s="54">
        <v>17</v>
      </c>
      <c r="AT258" s="54">
        <v>19</v>
      </c>
      <c r="AU258" s="130">
        <f t="shared" si="904"/>
        <v>-2</v>
      </c>
      <c r="AV258" s="28"/>
      <c r="AW258" s="149">
        <v>533</v>
      </c>
      <c r="AX258" s="23"/>
      <c r="AY258" s="28"/>
      <c r="AZ258" s="28"/>
      <c r="BA258" s="28"/>
      <c r="BB258" s="28"/>
      <c r="BC258" s="130">
        <f t="shared" si="905"/>
        <v>0</v>
      </c>
      <c r="BD258" s="28"/>
      <c r="BE258" s="28"/>
      <c r="BF258" s="23"/>
      <c r="BG258" s="343"/>
      <c r="BH258" s="350" t="e">
        <f t="shared" si="893"/>
        <v>#REF!</v>
      </c>
      <c r="BI258" s="351" t="e">
        <f t="shared" ref="BI258:BK258" si="910">+#REF!+C258+K258+S258+AA258+AI258+AQ258+AY258</f>
        <v>#REF!</v>
      </c>
      <c r="BJ258" s="352" t="e">
        <f t="shared" si="910"/>
        <v>#REF!</v>
      </c>
      <c r="BK258" s="352" t="e">
        <f t="shared" si="910"/>
        <v>#REF!</v>
      </c>
      <c r="BL258" s="363" t="e">
        <f t="shared" si="895"/>
        <v>#REF!</v>
      </c>
      <c r="BM258" s="364" t="e">
        <f t="shared" si="896"/>
        <v>#REF!</v>
      </c>
      <c r="BN258" s="365" t="e">
        <f t="shared" si="897"/>
        <v>#REF!</v>
      </c>
      <c r="BO258" s="366" t="e">
        <f t="shared" si="898"/>
        <v>#REF!</v>
      </c>
    </row>
    <row r="259" spans="1:67" ht="16">
      <c r="A259" s="367" t="s">
        <v>42</v>
      </c>
      <c r="B259" s="368"/>
      <c r="C259" s="177">
        <f t="shared" ref="C259:I259" si="911">SUM(C254:C258)</f>
        <v>40</v>
      </c>
      <c r="D259" s="177">
        <f t="shared" si="911"/>
        <v>1874</v>
      </c>
      <c r="E259" s="177">
        <f t="shared" si="911"/>
        <v>102</v>
      </c>
      <c r="F259" s="177">
        <f t="shared" si="911"/>
        <v>100</v>
      </c>
      <c r="G259" s="177">
        <f t="shared" si="911"/>
        <v>42</v>
      </c>
      <c r="H259" s="177">
        <f t="shared" si="911"/>
        <v>0</v>
      </c>
      <c r="I259" s="370">
        <f t="shared" si="911"/>
        <v>3072.55</v>
      </c>
      <c r="J259" s="23"/>
      <c r="K259" s="177">
        <f t="shared" ref="K259:Q259" si="912">SUM(K254:K258)</f>
        <v>40</v>
      </c>
      <c r="L259" s="177">
        <f t="shared" si="912"/>
        <v>2008</v>
      </c>
      <c r="M259" s="177">
        <f t="shared" si="912"/>
        <v>105</v>
      </c>
      <c r="N259" s="177">
        <f t="shared" si="912"/>
        <v>100</v>
      </c>
      <c r="O259" s="177">
        <f t="shared" si="912"/>
        <v>5</v>
      </c>
      <c r="P259" s="177">
        <f t="shared" si="912"/>
        <v>0</v>
      </c>
      <c r="Q259" s="370">
        <f t="shared" si="912"/>
        <v>3211.2</v>
      </c>
      <c r="R259" s="23"/>
      <c r="S259" s="177">
        <f t="shared" ref="S259:X259" si="913">SUM(S251:S258)</f>
        <v>0</v>
      </c>
      <c r="T259" s="177">
        <f t="shared" si="913"/>
        <v>0</v>
      </c>
      <c r="U259" s="177">
        <f t="shared" si="913"/>
        <v>0</v>
      </c>
      <c r="V259" s="177">
        <f t="shared" si="913"/>
        <v>0</v>
      </c>
      <c r="W259" s="177">
        <f t="shared" si="913"/>
        <v>0</v>
      </c>
      <c r="X259" s="177">
        <f t="shared" si="913"/>
        <v>0</v>
      </c>
      <c r="Y259" s="177"/>
      <c r="Z259" s="23"/>
      <c r="AA259" s="177">
        <f t="shared" ref="AA259:AF259" si="914">SUM(AA251:AA258)</f>
        <v>0</v>
      </c>
      <c r="AB259" s="177">
        <f t="shared" si="914"/>
        <v>0</v>
      </c>
      <c r="AC259" s="177">
        <f t="shared" si="914"/>
        <v>0</v>
      </c>
      <c r="AD259" s="177">
        <f t="shared" si="914"/>
        <v>0</v>
      </c>
      <c r="AE259" s="177">
        <f t="shared" si="914"/>
        <v>0</v>
      </c>
      <c r="AF259" s="177">
        <f t="shared" si="914"/>
        <v>0</v>
      </c>
      <c r="AG259" s="177"/>
      <c r="AH259" s="23"/>
      <c r="AI259" s="177">
        <f t="shared" ref="AI259:AO259" si="915">SUM(AI254:AI258)</f>
        <v>40</v>
      </c>
      <c r="AJ259" s="177">
        <f t="shared" si="915"/>
        <v>2066</v>
      </c>
      <c r="AK259" s="177">
        <f t="shared" si="915"/>
        <v>126</v>
      </c>
      <c r="AL259" s="177">
        <f t="shared" si="915"/>
        <v>110</v>
      </c>
      <c r="AM259" s="177">
        <f t="shared" si="915"/>
        <v>16</v>
      </c>
      <c r="AN259" s="177">
        <f t="shared" si="915"/>
        <v>0</v>
      </c>
      <c r="AO259" s="370">
        <f t="shared" si="915"/>
        <v>3599.35</v>
      </c>
      <c r="AP259" s="23"/>
      <c r="AQ259" s="177">
        <f t="shared" ref="AQ259:AW259" si="916">SUM(AQ254:AQ258)</f>
        <v>41</v>
      </c>
      <c r="AR259" s="177">
        <f t="shared" si="916"/>
        <v>1798</v>
      </c>
      <c r="AS259" s="177">
        <f t="shared" si="916"/>
        <v>83</v>
      </c>
      <c r="AT259" s="177">
        <f t="shared" si="916"/>
        <v>95</v>
      </c>
      <c r="AU259" s="177">
        <f t="shared" si="916"/>
        <v>-12</v>
      </c>
      <c r="AV259" s="177">
        <f t="shared" si="916"/>
        <v>0</v>
      </c>
      <c r="AW259" s="370">
        <f t="shared" si="916"/>
        <v>2545</v>
      </c>
      <c r="AX259" s="23"/>
      <c r="AY259" s="177">
        <f t="shared" ref="AY259:BD259" si="917">SUM(AY251:AY258)</f>
        <v>0</v>
      </c>
      <c r="AZ259" s="177">
        <f t="shared" si="917"/>
        <v>0</v>
      </c>
      <c r="BA259" s="177">
        <f t="shared" si="917"/>
        <v>0</v>
      </c>
      <c r="BB259" s="177">
        <f t="shared" si="917"/>
        <v>0</v>
      </c>
      <c r="BC259" s="177">
        <f t="shared" si="917"/>
        <v>0</v>
      </c>
      <c r="BD259" s="177">
        <f t="shared" si="917"/>
        <v>0</v>
      </c>
      <c r="BE259" s="177">
        <f>SUM(BE254:BE258)</f>
        <v>0</v>
      </c>
      <c r="BF259" s="23"/>
      <c r="BG259" s="371"/>
      <c r="BH259" s="372" t="e">
        <f t="shared" si="893"/>
        <v>#REF!</v>
      </c>
      <c r="BI259" s="419" t="e">
        <f t="shared" ref="BI259:BK259" si="918">+#REF!+C259+K259+S259+AA259+AI259+AQ259+AY259</f>
        <v>#REF!</v>
      </c>
      <c r="BJ259" s="420" t="e">
        <f t="shared" si="918"/>
        <v>#REF!</v>
      </c>
      <c r="BK259" s="420" t="e">
        <f t="shared" si="918"/>
        <v>#REF!</v>
      </c>
      <c r="BL259" s="398" t="e">
        <f t="shared" si="895"/>
        <v>#REF!</v>
      </c>
      <c r="BM259" s="399" t="e">
        <f t="shared" si="896"/>
        <v>#REF!</v>
      </c>
      <c r="BN259" s="400" t="e">
        <f t="shared" si="897"/>
        <v>#REF!</v>
      </c>
      <c r="BO259" s="401" t="e">
        <f t="shared" si="898"/>
        <v>#REF!</v>
      </c>
    </row>
    <row r="260" spans="1:67" ht="16">
      <c r="A260" s="124">
        <v>42588</v>
      </c>
      <c r="B260" s="23"/>
      <c r="C260" s="125">
        <v>0</v>
      </c>
      <c r="D260" s="125">
        <v>0</v>
      </c>
      <c r="E260" s="125">
        <v>0</v>
      </c>
      <c r="F260" s="125">
        <v>0</v>
      </c>
      <c r="G260" s="136">
        <f t="shared" ref="G260:G266" si="919">+E260-F260</f>
        <v>0</v>
      </c>
      <c r="H260" s="125">
        <v>0</v>
      </c>
      <c r="I260" s="126"/>
      <c r="J260" s="23"/>
      <c r="K260" s="125">
        <v>0</v>
      </c>
      <c r="L260" s="125">
        <v>0</v>
      </c>
      <c r="M260" s="125">
        <v>0</v>
      </c>
      <c r="N260" s="125">
        <v>0</v>
      </c>
      <c r="O260" s="136">
        <f t="shared" ref="O260:O266" si="920">+M260-N260</f>
        <v>0</v>
      </c>
      <c r="P260" s="125">
        <v>0</v>
      </c>
      <c r="Q260" s="126"/>
      <c r="R260" s="23"/>
      <c r="S260" s="125">
        <v>0</v>
      </c>
      <c r="T260" s="125">
        <v>0</v>
      </c>
      <c r="U260" s="125">
        <v>0</v>
      </c>
      <c r="V260" s="125">
        <v>0</v>
      </c>
      <c r="W260" s="136">
        <f t="shared" ref="W260:W266" si="921">+U260-V260</f>
        <v>0</v>
      </c>
      <c r="X260" s="125">
        <v>0</v>
      </c>
      <c r="Y260" s="125"/>
      <c r="Z260" s="23"/>
      <c r="AA260" s="125">
        <v>0</v>
      </c>
      <c r="AB260" s="125">
        <v>0</v>
      </c>
      <c r="AC260" s="125">
        <v>0</v>
      </c>
      <c r="AD260" s="125">
        <v>0</v>
      </c>
      <c r="AE260" s="136">
        <f t="shared" ref="AE260:AE266" si="922">+AC260-AD260</f>
        <v>0</v>
      </c>
      <c r="AF260" s="125">
        <v>0</v>
      </c>
      <c r="AG260" s="125"/>
      <c r="AH260" s="23"/>
      <c r="AI260" s="125">
        <v>0</v>
      </c>
      <c r="AJ260" s="125">
        <v>0</v>
      </c>
      <c r="AK260" s="125">
        <v>0</v>
      </c>
      <c r="AL260" s="125">
        <v>0</v>
      </c>
      <c r="AM260" s="136">
        <f t="shared" ref="AM260:AM266" si="923">+AK260-AL260</f>
        <v>0</v>
      </c>
      <c r="AN260" s="125">
        <v>0</v>
      </c>
      <c r="AO260" s="126"/>
      <c r="AP260" s="23"/>
      <c r="AQ260" s="125">
        <v>0</v>
      </c>
      <c r="AR260" s="125">
        <v>0</v>
      </c>
      <c r="AS260" s="125">
        <v>0</v>
      </c>
      <c r="AT260" s="125">
        <v>0</v>
      </c>
      <c r="AU260" s="136">
        <f t="shared" ref="AU260:AU266" si="924">+AS260-AT260</f>
        <v>0</v>
      </c>
      <c r="AV260" s="125">
        <v>0</v>
      </c>
      <c r="AW260" s="126"/>
      <c r="AX260" s="23"/>
      <c r="AY260" s="125">
        <v>0</v>
      </c>
      <c r="AZ260" s="125">
        <v>0</v>
      </c>
      <c r="BA260" s="125">
        <v>0</v>
      </c>
      <c r="BB260" s="125">
        <v>0</v>
      </c>
      <c r="BC260" s="136">
        <f t="shared" ref="BC260:BC266" si="925">+BA260-BB260</f>
        <v>0</v>
      </c>
      <c r="BD260" s="125">
        <v>0</v>
      </c>
      <c r="BE260" s="125"/>
      <c r="BF260" s="23"/>
      <c r="BG260" s="348"/>
      <c r="BH260" s="127"/>
      <c r="BI260" s="127"/>
      <c r="BJ260" s="127"/>
      <c r="BK260" s="127"/>
      <c r="BL260" s="127"/>
      <c r="BM260" s="127"/>
      <c r="BN260" s="127"/>
      <c r="BO260" s="127"/>
    </row>
    <row r="261" spans="1:67" ht="16">
      <c r="A261" s="124">
        <v>42589</v>
      </c>
      <c r="B261" s="23"/>
      <c r="C261" s="125">
        <v>0</v>
      </c>
      <c r="D261" s="125">
        <v>0</v>
      </c>
      <c r="E261" s="125">
        <v>0</v>
      </c>
      <c r="F261" s="125">
        <v>0</v>
      </c>
      <c r="G261" s="136">
        <f t="shared" si="919"/>
        <v>0</v>
      </c>
      <c r="H261" s="125">
        <v>0</v>
      </c>
      <c r="I261" s="126"/>
      <c r="J261" s="23"/>
      <c r="K261" s="125">
        <v>0</v>
      </c>
      <c r="L261" s="125">
        <v>0</v>
      </c>
      <c r="M261" s="125">
        <v>0</v>
      </c>
      <c r="N261" s="125">
        <v>0</v>
      </c>
      <c r="O261" s="136">
        <f t="shared" si="920"/>
        <v>0</v>
      </c>
      <c r="P261" s="125">
        <v>0</v>
      </c>
      <c r="Q261" s="126"/>
      <c r="R261" s="23"/>
      <c r="S261" s="125">
        <v>0</v>
      </c>
      <c r="T261" s="125">
        <v>0</v>
      </c>
      <c r="U261" s="125">
        <v>0</v>
      </c>
      <c r="V261" s="125">
        <v>0</v>
      </c>
      <c r="W261" s="136">
        <f t="shared" si="921"/>
        <v>0</v>
      </c>
      <c r="X261" s="125">
        <v>0</v>
      </c>
      <c r="Y261" s="125"/>
      <c r="Z261" s="23"/>
      <c r="AA261" s="125">
        <v>0</v>
      </c>
      <c r="AB261" s="125">
        <v>0</v>
      </c>
      <c r="AC261" s="125">
        <v>0</v>
      </c>
      <c r="AD261" s="125">
        <v>0</v>
      </c>
      <c r="AE261" s="136">
        <f t="shared" si="922"/>
        <v>0</v>
      </c>
      <c r="AF261" s="125">
        <v>0</v>
      </c>
      <c r="AG261" s="125"/>
      <c r="AH261" s="23"/>
      <c r="AI261" s="125">
        <v>0</v>
      </c>
      <c r="AJ261" s="125">
        <v>0</v>
      </c>
      <c r="AK261" s="125">
        <v>0</v>
      </c>
      <c r="AL261" s="125">
        <v>0</v>
      </c>
      <c r="AM261" s="136">
        <f t="shared" si="923"/>
        <v>0</v>
      </c>
      <c r="AN261" s="125">
        <v>0</v>
      </c>
      <c r="AO261" s="126"/>
      <c r="AP261" s="23"/>
      <c r="AQ261" s="125">
        <v>0</v>
      </c>
      <c r="AR261" s="125">
        <v>0</v>
      </c>
      <c r="AS261" s="125">
        <v>0</v>
      </c>
      <c r="AT261" s="125">
        <v>0</v>
      </c>
      <c r="AU261" s="136">
        <f t="shared" si="924"/>
        <v>0</v>
      </c>
      <c r="AV261" s="125">
        <v>0</v>
      </c>
      <c r="AW261" s="126"/>
      <c r="AX261" s="23"/>
      <c r="AY261" s="125">
        <v>0</v>
      </c>
      <c r="AZ261" s="125">
        <v>0</v>
      </c>
      <c r="BA261" s="125">
        <v>0</v>
      </c>
      <c r="BB261" s="125">
        <v>0</v>
      </c>
      <c r="BC261" s="136">
        <f t="shared" si="925"/>
        <v>0</v>
      </c>
      <c r="BD261" s="125">
        <v>0</v>
      </c>
      <c r="BE261" s="125"/>
      <c r="BF261" s="23"/>
      <c r="BG261" s="348"/>
      <c r="BH261" s="127"/>
      <c r="BI261" s="127"/>
      <c r="BJ261" s="127"/>
      <c r="BK261" s="127"/>
      <c r="BL261" s="127"/>
      <c r="BM261" s="127"/>
      <c r="BN261" s="127"/>
      <c r="BO261" s="127"/>
    </row>
    <row r="262" spans="1:67" ht="16">
      <c r="A262" s="41">
        <v>42590</v>
      </c>
      <c r="B262" s="23"/>
      <c r="C262" s="54">
        <v>8</v>
      </c>
      <c r="D262" s="54">
        <v>350</v>
      </c>
      <c r="E262" s="54">
        <v>29</v>
      </c>
      <c r="F262" s="54">
        <v>20</v>
      </c>
      <c r="G262" s="130">
        <f t="shared" si="919"/>
        <v>9</v>
      </c>
      <c r="H262" s="54"/>
      <c r="I262" s="149">
        <v>952.6</v>
      </c>
      <c r="J262" s="23"/>
      <c r="K262" s="54">
        <v>8</v>
      </c>
      <c r="L262" s="54">
        <v>382</v>
      </c>
      <c r="M262" s="54">
        <v>28</v>
      </c>
      <c r="N262" s="54">
        <v>20</v>
      </c>
      <c r="O262" s="130">
        <f t="shared" si="920"/>
        <v>8</v>
      </c>
      <c r="P262" s="28"/>
      <c r="Q262" s="149">
        <v>830.5</v>
      </c>
      <c r="R262" s="23"/>
      <c r="S262" s="28"/>
      <c r="T262" s="28"/>
      <c r="U262" s="28"/>
      <c r="V262" s="28"/>
      <c r="W262" s="130">
        <f t="shared" si="921"/>
        <v>0</v>
      </c>
      <c r="X262" s="28"/>
      <c r="Y262" s="28"/>
      <c r="Z262" s="23"/>
      <c r="AA262" s="28"/>
      <c r="AB262" s="28"/>
      <c r="AC262" s="28"/>
      <c r="AD262" s="28"/>
      <c r="AE262" s="130">
        <f t="shared" si="922"/>
        <v>0</v>
      </c>
      <c r="AF262" s="28"/>
      <c r="AG262" s="28"/>
      <c r="AH262" s="23"/>
      <c r="AI262" s="54">
        <v>8</v>
      </c>
      <c r="AJ262" s="54">
        <v>409</v>
      </c>
      <c r="AK262" s="54">
        <v>29</v>
      </c>
      <c r="AL262" s="54">
        <v>22</v>
      </c>
      <c r="AM262" s="130">
        <f t="shared" si="923"/>
        <v>7</v>
      </c>
      <c r="AN262" s="28"/>
      <c r="AO262" s="149">
        <v>852</v>
      </c>
      <c r="AP262" s="23"/>
      <c r="AQ262" s="54">
        <v>8</v>
      </c>
      <c r="AR262" s="54">
        <v>304</v>
      </c>
      <c r="AS262" s="54">
        <v>21</v>
      </c>
      <c r="AT262" s="54">
        <v>19</v>
      </c>
      <c r="AU262" s="130">
        <f t="shared" si="924"/>
        <v>2</v>
      </c>
      <c r="AV262" s="28"/>
      <c r="AW262" s="149">
        <v>628.5</v>
      </c>
      <c r="AX262" s="23"/>
      <c r="AY262" s="28"/>
      <c r="AZ262" s="28"/>
      <c r="BA262" s="28"/>
      <c r="BB262" s="28"/>
      <c r="BC262" s="130">
        <f t="shared" si="925"/>
        <v>0</v>
      </c>
      <c r="BD262" s="28"/>
      <c r="BE262" s="28"/>
      <c r="BF262" s="23"/>
      <c r="BG262" s="343"/>
      <c r="BH262" s="350" t="e">
        <f t="shared" ref="BH262:BH267" si="926">+#REF!+G262+O262+W262+AE262+AM262+AU262+BC262</f>
        <v>#REF!</v>
      </c>
      <c r="BI262" s="351" t="e">
        <f t="shared" ref="BI262:BK262" si="927">+#REF!+C262+K262+S262+AA262+AI262+AQ262+AY262</f>
        <v>#REF!</v>
      </c>
      <c r="BJ262" s="352" t="e">
        <f t="shared" si="927"/>
        <v>#REF!</v>
      </c>
      <c r="BK262" s="352" t="e">
        <f t="shared" si="927"/>
        <v>#REF!</v>
      </c>
      <c r="BL262" s="363" t="e">
        <f t="shared" ref="BL262:BL267" si="928">BJ262/BK262</f>
        <v>#REF!</v>
      </c>
      <c r="BM262" s="364" t="e">
        <f t="shared" ref="BM262:BM267" si="929">BJ262/BI262</f>
        <v>#REF!</v>
      </c>
      <c r="BN262" s="365" t="e">
        <f t="shared" ref="BN262:BN267" si="930">BK262/BI262</f>
        <v>#REF!</v>
      </c>
      <c r="BO262" s="366" t="e">
        <f t="shared" ref="BO262:BO267" si="931">#REF!/BK262</f>
        <v>#REF!</v>
      </c>
    </row>
    <row r="263" spans="1:67" ht="16">
      <c r="A263" s="41">
        <v>42591</v>
      </c>
      <c r="B263" s="23"/>
      <c r="C263" s="54">
        <v>8</v>
      </c>
      <c r="D263" s="54">
        <v>381</v>
      </c>
      <c r="E263" s="54">
        <v>26</v>
      </c>
      <c r="F263" s="54">
        <v>20</v>
      </c>
      <c r="G263" s="130">
        <f t="shared" si="919"/>
        <v>6</v>
      </c>
      <c r="H263" s="28"/>
      <c r="I263" s="149">
        <v>819.5</v>
      </c>
      <c r="J263" s="23"/>
      <c r="K263" s="54">
        <v>8</v>
      </c>
      <c r="L263" s="54">
        <v>431</v>
      </c>
      <c r="M263" s="54">
        <v>27</v>
      </c>
      <c r="N263" s="54">
        <v>20</v>
      </c>
      <c r="O263" s="130">
        <f t="shared" si="920"/>
        <v>7</v>
      </c>
      <c r="P263" s="28"/>
      <c r="Q263" s="149">
        <v>809.5</v>
      </c>
      <c r="R263" s="23"/>
      <c r="S263" s="28"/>
      <c r="T263" s="28"/>
      <c r="U263" s="28"/>
      <c r="V263" s="28"/>
      <c r="W263" s="130">
        <f t="shared" si="921"/>
        <v>0</v>
      </c>
      <c r="X263" s="28"/>
      <c r="Y263" s="28"/>
      <c r="Z263" s="23"/>
      <c r="AA263" s="28"/>
      <c r="AB263" s="28"/>
      <c r="AC263" s="28"/>
      <c r="AD263" s="28"/>
      <c r="AE263" s="130">
        <f t="shared" si="922"/>
        <v>0</v>
      </c>
      <c r="AF263" s="28"/>
      <c r="AG263" s="28"/>
      <c r="AH263" s="23"/>
      <c r="AI263" s="54">
        <v>7.75</v>
      </c>
      <c r="AJ263" s="54">
        <v>445</v>
      </c>
      <c r="AK263" s="54">
        <v>22</v>
      </c>
      <c r="AL263" s="54">
        <v>22</v>
      </c>
      <c r="AM263" s="130">
        <f t="shared" si="923"/>
        <v>0</v>
      </c>
      <c r="AN263" s="28"/>
      <c r="AO263" s="149">
        <v>616.35</v>
      </c>
      <c r="AP263" s="23"/>
      <c r="AQ263" s="54">
        <v>8</v>
      </c>
      <c r="AR263" s="54">
        <v>426</v>
      </c>
      <c r="AS263" s="54">
        <v>15</v>
      </c>
      <c r="AT263" s="54">
        <v>19</v>
      </c>
      <c r="AU263" s="130">
        <f t="shared" si="924"/>
        <v>-4</v>
      </c>
      <c r="AV263" s="28"/>
      <c r="AW263" s="149">
        <v>492.5</v>
      </c>
      <c r="AX263" s="23"/>
      <c r="AY263" s="28"/>
      <c r="AZ263" s="28"/>
      <c r="BA263" s="28"/>
      <c r="BB263" s="28"/>
      <c r="BC263" s="130">
        <f t="shared" si="925"/>
        <v>0</v>
      </c>
      <c r="BD263" s="28"/>
      <c r="BE263" s="28"/>
      <c r="BF263" s="23"/>
      <c r="BG263" s="343"/>
      <c r="BH263" s="350" t="e">
        <f t="shared" si="926"/>
        <v>#REF!</v>
      </c>
      <c r="BI263" s="351" t="e">
        <f t="shared" ref="BI263:BK263" si="932">+#REF!+C263+K263+S263+AA263+AI263+AQ263+AY263</f>
        <v>#REF!</v>
      </c>
      <c r="BJ263" s="352" t="e">
        <f t="shared" si="932"/>
        <v>#REF!</v>
      </c>
      <c r="BK263" s="352" t="e">
        <f t="shared" si="932"/>
        <v>#REF!</v>
      </c>
      <c r="BL263" s="363" t="e">
        <f t="shared" si="928"/>
        <v>#REF!</v>
      </c>
      <c r="BM263" s="364" t="e">
        <f t="shared" si="929"/>
        <v>#REF!</v>
      </c>
      <c r="BN263" s="365" t="e">
        <f t="shared" si="930"/>
        <v>#REF!</v>
      </c>
      <c r="BO263" s="366" t="e">
        <f t="shared" si="931"/>
        <v>#REF!</v>
      </c>
    </row>
    <row r="264" spans="1:67" ht="16">
      <c r="A264" s="41">
        <v>42592</v>
      </c>
      <c r="B264" s="23"/>
      <c r="C264" s="28"/>
      <c r="D264" s="28"/>
      <c r="E264" s="28"/>
      <c r="F264" s="54">
        <v>20</v>
      </c>
      <c r="G264" s="130">
        <f t="shared" si="919"/>
        <v>-20</v>
      </c>
      <c r="H264" s="28"/>
      <c r="I264" s="153"/>
      <c r="J264" s="23"/>
      <c r="K264" s="54">
        <v>8</v>
      </c>
      <c r="L264" s="54">
        <v>372</v>
      </c>
      <c r="M264" s="54">
        <v>33</v>
      </c>
      <c r="N264" s="54">
        <v>20</v>
      </c>
      <c r="O264" s="130">
        <f t="shared" si="920"/>
        <v>13</v>
      </c>
      <c r="P264" s="28"/>
      <c r="Q264" s="149">
        <v>996.05</v>
      </c>
      <c r="R264" s="23"/>
      <c r="S264" s="28"/>
      <c r="T264" s="28"/>
      <c r="U264" s="28"/>
      <c r="V264" s="28"/>
      <c r="W264" s="130">
        <f t="shared" si="921"/>
        <v>0</v>
      </c>
      <c r="X264" s="28"/>
      <c r="Y264" s="28"/>
      <c r="Z264" s="23"/>
      <c r="AA264" s="28"/>
      <c r="AB264" s="28"/>
      <c r="AC264" s="28"/>
      <c r="AD264" s="28"/>
      <c r="AE264" s="130">
        <f t="shared" si="922"/>
        <v>0</v>
      </c>
      <c r="AF264" s="28"/>
      <c r="AG264" s="28"/>
      <c r="AH264" s="23"/>
      <c r="AI264" s="54">
        <v>8</v>
      </c>
      <c r="AJ264" s="54">
        <v>362</v>
      </c>
      <c r="AK264" s="54">
        <v>28</v>
      </c>
      <c r="AL264" s="54">
        <v>22</v>
      </c>
      <c r="AM264" s="130">
        <f t="shared" si="923"/>
        <v>6</v>
      </c>
      <c r="AN264" s="28"/>
      <c r="AO264" s="149">
        <v>854.15</v>
      </c>
      <c r="AP264" s="23"/>
      <c r="AQ264" s="54">
        <v>8</v>
      </c>
      <c r="AR264" s="54">
        <v>337</v>
      </c>
      <c r="AS264" s="54">
        <v>22</v>
      </c>
      <c r="AT264" s="54">
        <v>19</v>
      </c>
      <c r="AU264" s="130">
        <f t="shared" si="924"/>
        <v>3</v>
      </c>
      <c r="AV264" s="28"/>
      <c r="AW264" s="149">
        <v>746</v>
      </c>
      <c r="AX264" s="23"/>
      <c r="AY264" s="28"/>
      <c r="AZ264" s="28"/>
      <c r="BA264" s="28"/>
      <c r="BB264" s="28"/>
      <c r="BC264" s="130">
        <f t="shared" si="925"/>
        <v>0</v>
      </c>
      <c r="BD264" s="28"/>
      <c r="BE264" s="28"/>
      <c r="BF264" s="23"/>
      <c r="BG264" s="343"/>
      <c r="BH264" s="350" t="e">
        <f t="shared" si="926"/>
        <v>#REF!</v>
      </c>
      <c r="BI264" s="351" t="e">
        <f t="shared" ref="BI264:BK264" si="933">+#REF!+C264+K264+S264+AA264+AI264+AQ264+AY264</f>
        <v>#REF!</v>
      </c>
      <c r="BJ264" s="352" t="e">
        <f t="shared" si="933"/>
        <v>#REF!</v>
      </c>
      <c r="BK264" s="352" t="e">
        <f t="shared" si="933"/>
        <v>#REF!</v>
      </c>
      <c r="BL264" s="363" t="e">
        <f t="shared" si="928"/>
        <v>#REF!</v>
      </c>
      <c r="BM264" s="364" t="e">
        <f t="shared" si="929"/>
        <v>#REF!</v>
      </c>
      <c r="BN264" s="365" t="e">
        <f t="shared" si="930"/>
        <v>#REF!</v>
      </c>
      <c r="BO264" s="366" t="e">
        <f t="shared" si="931"/>
        <v>#REF!</v>
      </c>
    </row>
    <row r="265" spans="1:67" ht="16">
      <c r="A265" s="41">
        <v>42593</v>
      </c>
      <c r="B265" s="23"/>
      <c r="C265" s="54">
        <v>8</v>
      </c>
      <c r="D265" s="54">
        <v>454</v>
      </c>
      <c r="E265" s="54">
        <v>26</v>
      </c>
      <c r="F265" s="54">
        <v>20</v>
      </c>
      <c r="G265" s="130">
        <f t="shared" si="919"/>
        <v>6</v>
      </c>
      <c r="H265" s="28"/>
      <c r="I265" s="149">
        <v>819.5</v>
      </c>
      <c r="J265" s="23"/>
      <c r="K265" s="54">
        <v>8</v>
      </c>
      <c r="L265" s="54">
        <v>403</v>
      </c>
      <c r="M265" s="54">
        <v>17</v>
      </c>
      <c r="N265" s="54">
        <v>20</v>
      </c>
      <c r="O265" s="130">
        <f t="shared" si="920"/>
        <v>-3</v>
      </c>
      <c r="P265" s="28"/>
      <c r="Q265" s="149">
        <v>533</v>
      </c>
      <c r="R265" s="23"/>
      <c r="S265" s="28"/>
      <c r="T265" s="28"/>
      <c r="U265" s="28"/>
      <c r="V265" s="28"/>
      <c r="W265" s="130">
        <f t="shared" si="921"/>
        <v>0</v>
      </c>
      <c r="X265" s="28"/>
      <c r="Y265" s="28"/>
      <c r="Z265" s="23"/>
      <c r="AA265" s="28"/>
      <c r="AB265" s="28"/>
      <c r="AC265" s="28"/>
      <c r="AD265" s="28"/>
      <c r="AE265" s="130">
        <f t="shared" si="922"/>
        <v>0</v>
      </c>
      <c r="AF265" s="28"/>
      <c r="AG265" s="28"/>
      <c r="AH265" s="23"/>
      <c r="AI265" s="54">
        <v>10</v>
      </c>
      <c r="AJ265" s="54">
        <v>426</v>
      </c>
      <c r="AK265" s="54">
        <v>28</v>
      </c>
      <c r="AL265" s="54">
        <v>22</v>
      </c>
      <c r="AM265" s="130">
        <f t="shared" si="923"/>
        <v>6</v>
      </c>
      <c r="AN265" s="28"/>
      <c r="AO265" s="149">
        <v>856.4</v>
      </c>
      <c r="AP265" s="23"/>
      <c r="AQ265" s="54">
        <v>8</v>
      </c>
      <c r="AR265" s="54">
        <v>392</v>
      </c>
      <c r="AS265" s="54">
        <v>18</v>
      </c>
      <c r="AT265" s="54">
        <v>19</v>
      </c>
      <c r="AU265" s="130">
        <f t="shared" si="924"/>
        <v>-1</v>
      </c>
      <c r="AV265" s="28"/>
      <c r="AW265" s="149">
        <v>524</v>
      </c>
      <c r="AX265" s="23"/>
      <c r="AY265" s="28"/>
      <c r="AZ265" s="28"/>
      <c r="BA265" s="28"/>
      <c r="BB265" s="28"/>
      <c r="BC265" s="130">
        <f t="shared" si="925"/>
        <v>0</v>
      </c>
      <c r="BD265" s="28"/>
      <c r="BE265" s="28"/>
      <c r="BF265" s="23"/>
      <c r="BG265" s="343"/>
      <c r="BH265" s="350" t="e">
        <f t="shared" si="926"/>
        <v>#REF!</v>
      </c>
      <c r="BI265" s="351" t="e">
        <f t="shared" ref="BI265:BK265" si="934">+#REF!+C265+K265+S265+AA265+AI265+AQ265+AY265</f>
        <v>#REF!</v>
      </c>
      <c r="BJ265" s="352" t="e">
        <f t="shared" si="934"/>
        <v>#REF!</v>
      </c>
      <c r="BK265" s="352" t="e">
        <f t="shared" si="934"/>
        <v>#REF!</v>
      </c>
      <c r="BL265" s="363" t="e">
        <f t="shared" si="928"/>
        <v>#REF!</v>
      </c>
      <c r="BM265" s="364" t="e">
        <f t="shared" si="929"/>
        <v>#REF!</v>
      </c>
      <c r="BN265" s="365" t="e">
        <f t="shared" si="930"/>
        <v>#REF!</v>
      </c>
      <c r="BO265" s="366" t="e">
        <f t="shared" si="931"/>
        <v>#REF!</v>
      </c>
    </row>
    <row r="266" spans="1:67" ht="16">
      <c r="A266" s="41">
        <v>42594</v>
      </c>
      <c r="B266" s="23"/>
      <c r="C266" s="54">
        <v>8</v>
      </c>
      <c r="D266" s="54">
        <v>298</v>
      </c>
      <c r="E266" s="54">
        <v>16</v>
      </c>
      <c r="F266" s="54">
        <v>20</v>
      </c>
      <c r="G266" s="130">
        <f t="shared" si="919"/>
        <v>-4</v>
      </c>
      <c r="H266" s="28"/>
      <c r="I266" s="149">
        <v>486.45</v>
      </c>
      <c r="J266" s="23"/>
      <c r="K266" s="54">
        <v>8</v>
      </c>
      <c r="L266" s="54">
        <v>407</v>
      </c>
      <c r="M266" s="54">
        <v>24</v>
      </c>
      <c r="N266" s="54">
        <v>20</v>
      </c>
      <c r="O266" s="130">
        <f t="shared" si="920"/>
        <v>4</v>
      </c>
      <c r="P266" s="28"/>
      <c r="Q266" s="149">
        <v>729.5</v>
      </c>
      <c r="R266" s="23"/>
      <c r="S266" s="28"/>
      <c r="T266" s="28"/>
      <c r="U266" s="28"/>
      <c r="V266" s="28"/>
      <c r="W266" s="130">
        <f t="shared" si="921"/>
        <v>0</v>
      </c>
      <c r="X266" s="28"/>
      <c r="Y266" s="28"/>
      <c r="Z266" s="23"/>
      <c r="AA266" s="28"/>
      <c r="AB266" s="28"/>
      <c r="AC266" s="28"/>
      <c r="AD266" s="28"/>
      <c r="AE266" s="130">
        <f t="shared" si="922"/>
        <v>0</v>
      </c>
      <c r="AF266" s="28"/>
      <c r="AG266" s="28"/>
      <c r="AH266" s="23"/>
      <c r="AI266" s="54">
        <v>7</v>
      </c>
      <c r="AJ266" s="54">
        <v>355</v>
      </c>
      <c r="AK266" s="54">
        <v>20</v>
      </c>
      <c r="AL266" s="54">
        <v>22</v>
      </c>
      <c r="AM266" s="130">
        <f t="shared" si="923"/>
        <v>-2</v>
      </c>
      <c r="AN266" s="28"/>
      <c r="AO266" s="149">
        <v>519.95000000000005</v>
      </c>
      <c r="AP266" s="23"/>
      <c r="AQ266" s="28"/>
      <c r="AR266" s="28"/>
      <c r="AS266" s="28"/>
      <c r="AT266" s="28"/>
      <c r="AU266" s="130">
        <f t="shared" si="924"/>
        <v>0</v>
      </c>
      <c r="AV266" s="28"/>
      <c r="AW266" s="153"/>
      <c r="AX266" s="23"/>
      <c r="AY266" s="28"/>
      <c r="AZ266" s="28"/>
      <c r="BA266" s="28"/>
      <c r="BB266" s="28"/>
      <c r="BC266" s="130">
        <f t="shared" si="925"/>
        <v>0</v>
      </c>
      <c r="BD266" s="28"/>
      <c r="BE266" s="28"/>
      <c r="BF266" s="23"/>
      <c r="BG266" s="343"/>
      <c r="BH266" s="350" t="e">
        <f t="shared" si="926"/>
        <v>#REF!</v>
      </c>
      <c r="BI266" s="351" t="e">
        <f t="shared" ref="BI266:BK266" si="935">+#REF!+C266+K266+S266+AA266+AI266+AQ266+AY266</f>
        <v>#REF!</v>
      </c>
      <c r="BJ266" s="352" t="e">
        <f t="shared" si="935"/>
        <v>#REF!</v>
      </c>
      <c r="BK266" s="352" t="e">
        <f t="shared" si="935"/>
        <v>#REF!</v>
      </c>
      <c r="BL266" s="363" t="e">
        <f t="shared" si="928"/>
        <v>#REF!</v>
      </c>
      <c r="BM266" s="364" t="e">
        <f t="shared" si="929"/>
        <v>#REF!</v>
      </c>
      <c r="BN266" s="365" t="e">
        <f t="shared" si="930"/>
        <v>#REF!</v>
      </c>
      <c r="BO266" s="366" t="e">
        <f t="shared" si="931"/>
        <v>#REF!</v>
      </c>
    </row>
    <row r="267" spans="1:67" ht="16">
      <c r="A267" s="367" t="s">
        <v>42</v>
      </c>
      <c r="B267" s="368"/>
      <c r="C267" s="177">
        <f t="shared" ref="C267:H267" si="936">SUM(C260:C266)</f>
        <v>32</v>
      </c>
      <c r="D267" s="177">
        <f t="shared" si="936"/>
        <v>1483</v>
      </c>
      <c r="E267" s="177">
        <f t="shared" si="936"/>
        <v>97</v>
      </c>
      <c r="F267" s="177">
        <f t="shared" si="936"/>
        <v>100</v>
      </c>
      <c r="G267" s="177">
        <f t="shared" si="936"/>
        <v>-3</v>
      </c>
      <c r="H267" s="177">
        <f t="shared" si="936"/>
        <v>0</v>
      </c>
      <c r="I267" s="370">
        <f>SUM(I262:I266)</f>
        <v>3078.0499999999997</v>
      </c>
      <c r="J267" s="23"/>
      <c r="K267" s="177">
        <f t="shared" ref="K267:P267" si="937">SUM(K260:K266)</f>
        <v>40</v>
      </c>
      <c r="L267" s="177">
        <f t="shared" si="937"/>
        <v>1995</v>
      </c>
      <c r="M267" s="177">
        <f t="shared" si="937"/>
        <v>129</v>
      </c>
      <c r="N267" s="177">
        <f t="shared" si="937"/>
        <v>100</v>
      </c>
      <c r="O267" s="177">
        <f t="shared" si="937"/>
        <v>29</v>
      </c>
      <c r="P267" s="177">
        <f t="shared" si="937"/>
        <v>0</v>
      </c>
      <c r="Q267" s="370">
        <f>SUM(Q262:Q266)</f>
        <v>3898.55</v>
      </c>
      <c r="R267" s="23"/>
      <c r="S267" s="177">
        <f t="shared" ref="S267:X267" si="938">SUM(S260:S266)</f>
        <v>0</v>
      </c>
      <c r="T267" s="177">
        <f t="shared" si="938"/>
        <v>0</v>
      </c>
      <c r="U267" s="177">
        <f t="shared" si="938"/>
        <v>0</v>
      </c>
      <c r="V267" s="177">
        <f t="shared" si="938"/>
        <v>0</v>
      </c>
      <c r="W267" s="177">
        <f t="shared" si="938"/>
        <v>0</v>
      </c>
      <c r="X267" s="177">
        <f t="shared" si="938"/>
        <v>0</v>
      </c>
      <c r="Y267" s="177"/>
      <c r="Z267" s="23"/>
      <c r="AA267" s="177">
        <f t="shared" ref="AA267:AF267" si="939">SUM(AA260:AA266)</f>
        <v>0</v>
      </c>
      <c r="AB267" s="177">
        <f t="shared" si="939"/>
        <v>0</v>
      </c>
      <c r="AC267" s="177">
        <f t="shared" si="939"/>
        <v>0</v>
      </c>
      <c r="AD267" s="177">
        <f t="shared" si="939"/>
        <v>0</v>
      </c>
      <c r="AE267" s="177">
        <f t="shared" si="939"/>
        <v>0</v>
      </c>
      <c r="AF267" s="177">
        <f t="shared" si="939"/>
        <v>0</v>
      </c>
      <c r="AG267" s="177"/>
      <c r="AH267" s="23"/>
      <c r="AI267" s="177">
        <f t="shared" ref="AI267:AN267" si="940">SUM(AI260:AI266)</f>
        <v>40.75</v>
      </c>
      <c r="AJ267" s="177">
        <f t="shared" si="940"/>
        <v>1997</v>
      </c>
      <c r="AK267" s="177">
        <f t="shared" si="940"/>
        <v>127</v>
      </c>
      <c r="AL267" s="177">
        <f t="shared" si="940"/>
        <v>110</v>
      </c>
      <c r="AM267" s="177">
        <f t="shared" si="940"/>
        <v>17</v>
      </c>
      <c r="AN267" s="177">
        <f t="shared" si="940"/>
        <v>0</v>
      </c>
      <c r="AO267" s="370">
        <f>SUM(AO262:AO266)</f>
        <v>3698.8500000000004</v>
      </c>
      <c r="AP267" s="23"/>
      <c r="AQ267" s="177">
        <f t="shared" ref="AQ267:AV267" si="941">SUM(AQ260:AQ266)</f>
        <v>32</v>
      </c>
      <c r="AR267" s="177">
        <f t="shared" si="941"/>
        <v>1459</v>
      </c>
      <c r="AS267" s="177">
        <f t="shared" si="941"/>
        <v>76</v>
      </c>
      <c r="AT267" s="177">
        <f t="shared" si="941"/>
        <v>76</v>
      </c>
      <c r="AU267" s="177">
        <f t="shared" si="941"/>
        <v>0</v>
      </c>
      <c r="AV267" s="177">
        <f t="shared" si="941"/>
        <v>0</v>
      </c>
      <c r="AW267" s="370">
        <f>SUM(AW262:AW266)</f>
        <v>2391</v>
      </c>
      <c r="AX267" s="23"/>
      <c r="AY267" s="177">
        <f t="shared" ref="AY267:BD267" si="942">SUM(AY260:AY266)</f>
        <v>0</v>
      </c>
      <c r="AZ267" s="177">
        <f t="shared" si="942"/>
        <v>0</v>
      </c>
      <c r="BA267" s="177">
        <f t="shared" si="942"/>
        <v>0</v>
      </c>
      <c r="BB267" s="177">
        <f t="shared" si="942"/>
        <v>0</v>
      </c>
      <c r="BC267" s="177">
        <f t="shared" si="942"/>
        <v>0</v>
      </c>
      <c r="BD267" s="177">
        <f t="shared" si="942"/>
        <v>0</v>
      </c>
      <c r="BE267" s="177">
        <f>SUM(BE262:BE266)</f>
        <v>0</v>
      </c>
      <c r="BF267" s="23"/>
      <c r="BG267" s="371"/>
      <c r="BH267" s="372" t="e">
        <f t="shared" si="926"/>
        <v>#REF!</v>
      </c>
      <c r="BI267" s="419" t="e">
        <f t="shared" ref="BI267:BK267" si="943">+#REF!+C267+K267+S267+AA267+AI267+AQ267+AY267</f>
        <v>#REF!</v>
      </c>
      <c r="BJ267" s="420" t="e">
        <f t="shared" si="943"/>
        <v>#REF!</v>
      </c>
      <c r="BK267" s="420" t="e">
        <f t="shared" si="943"/>
        <v>#REF!</v>
      </c>
      <c r="BL267" s="398" t="e">
        <f t="shared" si="928"/>
        <v>#REF!</v>
      </c>
      <c r="BM267" s="399" t="e">
        <f t="shared" si="929"/>
        <v>#REF!</v>
      </c>
      <c r="BN267" s="400" t="e">
        <f t="shared" si="930"/>
        <v>#REF!</v>
      </c>
      <c r="BO267" s="401" t="e">
        <f t="shared" si="931"/>
        <v>#REF!</v>
      </c>
    </row>
    <row r="268" spans="1:67" ht="16">
      <c r="A268" s="124">
        <v>42595</v>
      </c>
      <c r="B268" s="23"/>
      <c r="C268" s="125">
        <v>0</v>
      </c>
      <c r="D268" s="125">
        <v>0</v>
      </c>
      <c r="E268" s="125">
        <v>0</v>
      </c>
      <c r="F268" s="125">
        <v>0</v>
      </c>
      <c r="G268" s="136">
        <f t="shared" ref="G268:G274" si="944">+E268-F268</f>
        <v>0</v>
      </c>
      <c r="H268" s="125">
        <v>0</v>
      </c>
      <c r="I268" s="126"/>
      <c r="J268" s="23"/>
      <c r="K268" s="125">
        <v>0</v>
      </c>
      <c r="L268" s="125">
        <v>0</v>
      </c>
      <c r="M268" s="125">
        <v>0</v>
      </c>
      <c r="N268" s="125">
        <v>0</v>
      </c>
      <c r="O268" s="136">
        <f t="shared" ref="O268:O274" si="945">+M268-N268</f>
        <v>0</v>
      </c>
      <c r="P268" s="125">
        <v>0</v>
      </c>
      <c r="Q268" s="126"/>
      <c r="R268" s="23"/>
      <c r="S268" s="125">
        <v>0</v>
      </c>
      <c r="T268" s="125">
        <v>0</v>
      </c>
      <c r="U268" s="125">
        <v>0</v>
      </c>
      <c r="V268" s="125">
        <v>0</v>
      </c>
      <c r="W268" s="136">
        <f t="shared" ref="W268:W274" si="946">+U268-V268</f>
        <v>0</v>
      </c>
      <c r="X268" s="125">
        <v>0</v>
      </c>
      <c r="Y268" s="125"/>
      <c r="Z268" s="23"/>
      <c r="AA268" s="125">
        <v>0</v>
      </c>
      <c r="AB268" s="125">
        <v>0</v>
      </c>
      <c r="AC268" s="125">
        <v>0</v>
      </c>
      <c r="AD268" s="125">
        <v>0</v>
      </c>
      <c r="AE268" s="136">
        <f t="shared" ref="AE268:AE274" si="947">+AC268-AD268</f>
        <v>0</v>
      </c>
      <c r="AF268" s="125">
        <v>0</v>
      </c>
      <c r="AG268" s="125"/>
      <c r="AH268" s="23"/>
      <c r="AI268" s="125">
        <v>0</v>
      </c>
      <c r="AJ268" s="125">
        <v>0</v>
      </c>
      <c r="AK268" s="125">
        <v>0</v>
      </c>
      <c r="AL268" s="125">
        <v>0</v>
      </c>
      <c r="AM268" s="136">
        <f t="shared" ref="AM268:AM274" si="948">+AK268-AL268</f>
        <v>0</v>
      </c>
      <c r="AN268" s="125">
        <v>0</v>
      </c>
      <c r="AO268" s="126"/>
      <c r="AP268" s="23"/>
      <c r="AQ268" s="125">
        <v>0</v>
      </c>
      <c r="AR268" s="125">
        <v>0</v>
      </c>
      <c r="AS268" s="125">
        <v>0</v>
      </c>
      <c r="AT268" s="125">
        <v>0</v>
      </c>
      <c r="AU268" s="136">
        <f t="shared" ref="AU268:AU274" si="949">+AS268-AT268</f>
        <v>0</v>
      </c>
      <c r="AV268" s="125">
        <v>0</v>
      </c>
      <c r="AW268" s="126"/>
      <c r="AX268" s="23"/>
      <c r="AY268" s="125">
        <v>0</v>
      </c>
      <c r="AZ268" s="125">
        <v>0</v>
      </c>
      <c r="BA268" s="125">
        <v>0</v>
      </c>
      <c r="BB268" s="125">
        <v>0</v>
      </c>
      <c r="BC268" s="136">
        <f t="shared" ref="BC268:BC274" si="950">+BA268-BB268</f>
        <v>0</v>
      </c>
      <c r="BD268" s="125">
        <v>0</v>
      </c>
      <c r="BE268" s="125"/>
      <c r="BF268" s="23"/>
      <c r="BG268" s="348"/>
      <c r="BH268" s="127"/>
      <c r="BI268" s="127"/>
      <c r="BJ268" s="127"/>
      <c r="BK268" s="127"/>
      <c r="BL268" s="127"/>
      <c r="BM268" s="127"/>
      <c r="BN268" s="127"/>
      <c r="BO268" s="127"/>
    </row>
    <row r="269" spans="1:67" ht="16">
      <c r="A269" s="124">
        <v>42596</v>
      </c>
      <c r="B269" s="23"/>
      <c r="C269" s="125">
        <v>0</v>
      </c>
      <c r="D269" s="125">
        <v>0</v>
      </c>
      <c r="E269" s="125">
        <v>0</v>
      </c>
      <c r="F269" s="125">
        <v>0</v>
      </c>
      <c r="G269" s="136">
        <f t="shared" si="944"/>
        <v>0</v>
      </c>
      <c r="H269" s="125">
        <v>0</v>
      </c>
      <c r="I269" s="126"/>
      <c r="J269" s="23"/>
      <c r="K269" s="125">
        <v>0</v>
      </c>
      <c r="L269" s="125">
        <v>0</v>
      </c>
      <c r="M269" s="125">
        <v>0</v>
      </c>
      <c r="N269" s="125">
        <v>0</v>
      </c>
      <c r="O269" s="136">
        <f t="shared" si="945"/>
        <v>0</v>
      </c>
      <c r="P269" s="125">
        <v>0</v>
      </c>
      <c r="Q269" s="126"/>
      <c r="R269" s="23"/>
      <c r="S269" s="125">
        <v>0</v>
      </c>
      <c r="T269" s="125">
        <v>0</v>
      </c>
      <c r="U269" s="125">
        <v>0</v>
      </c>
      <c r="V269" s="125">
        <v>0</v>
      </c>
      <c r="W269" s="136">
        <f t="shared" si="946"/>
        <v>0</v>
      </c>
      <c r="X269" s="125">
        <v>0</v>
      </c>
      <c r="Y269" s="125"/>
      <c r="Z269" s="23"/>
      <c r="AA269" s="125">
        <v>0</v>
      </c>
      <c r="AB269" s="125">
        <v>0</v>
      </c>
      <c r="AC269" s="125">
        <v>0</v>
      </c>
      <c r="AD269" s="125">
        <v>0</v>
      </c>
      <c r="AE269" s="136">
        <f t="shared" si="947"/>
        <v>0</v>
      </c>
      <c r="AF269" s="125">
        <v>0</v>
      </c>
      <c r="AG269" s="125"/>
      <c r="AH269" s="23"/>
      <c r="AI269" s="125">
        <v>0</v>
      </c>
      <c r="AJ269" s="125">
        <v>0</v>
      </c>
      <c r="AK269" s="125">
        <v>0</v>
      </c>
      <c r="AL269" s="125">
        <v>0</v>
      </c>
      <c r="AM269" s="136">
        <f t="shared" si="948"/>
        <v>0</v>
      </c>
      <c r="AN269" s="125">
        <v>0</v>
      </c>
      <c r="AO269" s="126"/>
      <c r="AP269" s="23"/>
      <c r="AQ269" s="125">
        <v>0</v>
      </c>
      <c r="AR269" s="125">
        <v>0</v>
      </c>
      <c r="AS269" s="125">
        <v>0</v>
      </c>
      <c r="AT269" s="125">
        <v>0</v>
      </c>
      <c r="AU269" s="136">
        <f t="shared" si="949"/>
        <v>0</v>
      </c>
      <c r="AV269" s="125">
        <v>0</v>
      </c>
      <c r="AW269" s="126"/>
      <c r="AX269" s="23"/>
      <c r="AY269" s="125">
        <v>0</v>
      </c>
      <c r="AZ269" s="125">
        <v>0</v>
      </c>
      <c r="BA269" s="125">
        <v>0</v>
      </c>
      <c r="BB269" s="125">
        <v>0</v>
      </c>
      <c r="BC269" s="136">
        <f t="shared" si="950"/>
        <v>0</v>
      </c>
      <c r="BD269" s="125">
        <v>0</v>
      </c>
      <c r="BE269" s="125"/>
      <c r="BF269" s="23"/>
      <c r="BG269" s="348"/>
      <c r="BH269" s="127"/>
      <c r="BI269" s="127"/>
      <c r="BJ269" s="127"/>
      <c r="BK269" s="127"/>
      <c r="BL269" s="127"/>
      <c r="BM269" s="127"/>
      <c r="BN269" s="127"/>
      <c r="BO269" s="127"/>
    </row>
    <row r="270" spans="1:67" ht="16">
      <c r="A270" s="41">
        <v>42597</v>
      </c>
      <c r="B270" s="23"/>
      <c r="C270" s="54">
        <v>8</v>
      </c>
      <c r="D270" s="54">
        <v>300</v>
      </c>
      <c r="E270" s="54">
        <v>30</v>
      </c>
      <c r="F270" s="54">
        <v>20</v>
      </c>
      <c r="G270" s="130">
        <f t="shared" si="944"/>
        <v>10</v>
      </c>
      <c r="H270" s="28"/>
      <c r="I270" s="149">
        <v>779.3</v>
      </c>
      <c r="J270" s="23"/>
      <c r="K270" s="54">
        <v>8</v>
      </c>
      <c r="L270" s="54">
        <v>393</v>
      </c>
      <c r="M270" s="54">
        <v>35</v>
      </c>
      <c r="N270" s="54">
        <v>20</v>
      </c>
      <c r="O270" s="130">
        <f t="shared" si="945"/>
        <v>15</v>
      </c>
      <c r="P270" s="28"/>
      <c r="Q270" s="149">
        <v>989.85</v>
      </c>
      <c r="R270" s="23"/>
      <c r="S270" s="28"/>
      <c r="T270" s="28"/>
      <c r="U270" s="28"/>
      <c r="V270" s="28"/>
      <c r="W270" s="130">
        <f t="shared" si="946"/>
        <v>0</v>
      </c>
      <c r="X270" s="28"/>
      <c r="Y270" s="28"/>
      <c r="Z270" s="23"/>
      <c r="AA270" s="28"/>
      <c r="AB270" s="28"/>
      <c r="AC270" s="28"/>
      <c r="AD270" s="28"/>
      <c r="AE270" s="130">
        <f t="shared" si="947"/>
        <v>0</v>
      </c>
      <c r="AF270" s="28"/>
      <c r="AG270" s="28"/>
      <c r="AH270" s="23"/>
      <c r="AI270" s="54">
        <v>7.5</v>
      </c>
      <c r="AJ270" s="54">
        <v>327</v>
      </c>
      <c r="AK270" s="54">
        <v>31</v>
      </c>
      <c r="AL270" s="54">
        <v>22</v>
      </c>
      <c r="AM270" s="130">
        <f t="shared" si="948"/>
        <v>9</v>
      </c>
      <c r="AN270" s="28"/>
      <c r="AO270" s="149">
        <v>957.9</v>
      </c>
      <c r="AP270" s="23"/>
      <c r="AQ270" s="28"/>
      <c r="AR270" s="28"/>
      <c r="AS270" s="28"/>
      <c r="AT270" s="28"/>
      <c r="AU270" s="130">
        <f t="shared" si="949"/>
        <v>0</v>
      </c>
      <c r="AV270" s="28"/>
      <c r="AW270" s="153"/>
      <c r="AX270" s="23"/>
      <c r="AY270" s="28"/>
      <c r="AZ270" s="28"/>
      <c r="BA270" s="28"/>
      <c r="BB270" s="28"/>
      <c r="BC270" s="130">
        <f t="shared" si="950"/>
        <v>0</v>
      </c>
      <c r="BD270" s="28"/>
      <c r="BE270" s="28"/>
      <c r="BF270" s="23"/>
      <c r="BG270" s="343"/>
      <c r="BH270" s="350" t="e">
        <f t="shared" ref="BH270:BH275" si="951">+#REF!+G270+O270+W270+AE270+AM270+AU270+BC270</f>
        <v>#REF!</v>
      </c>
      <c r="BI270" s="351" t="e">
        <f t="shared" ref="BI270:BK270" si="952">+#REF!+C270+K270+S270+AA270+AI270+AQ270+AY270</f>
        <v>#REF!</v>
      </c>
      <c r="BJ270" s="352" t="e">
        <f t="shared" si="952"/>
        <v>#REF!</v>
      </c>
      <c r="BK270" s="352" t="e">
        <f t="shared" si="952"/>
        <v>#REF!</v>
      </c>
      <c r="BL270" s="363" t="e">
        <f t="shared" ref="BL270:BL275" si="953">BJ270/BK270</f>
        <v>#REF!</v>
      </c>
      <c r="BM270" s="364" t="e">
        <f t="shared" ref="BM270:BM275" si="954">BJ270/BI270</f>
        <v>#REF!</v>
      </c>
      <c r="BN270" s="365" t="e">
        <f t="shared" ref="BN270:BN275" si="955">BK270/BI270</f>
        <v>#REF!</v>
      </c>
      <c r="BO270" s="366" t="e">
        <f t="shared" ref="BO270:BO275" si="956">#REF!/BK270</f>
        <v>#REF!</v>
      </c>
    </row>
    <row r="271" spans="1:67" ht="16">
      <c r="A271" s="41">
        <v>42598</v>
      </c>
      <c r="B271" s="23"/>
      <c r="C271" s="54">
        <v>8</v>
      </c>
      <c r="D271" s="54">
        <v>320</v>
      </c>
      <c r="E271" s="54">
        <v>23</v>
      </c>
      <c r="F271" s="54">
        <v>20</v>
      </c>
      <c r="G271" s="130">
        <f t="shared" si="944"/>
        <v>3</v>
      </c>
      <c r="H271" s="28"/>
      <c r="I271" s="149">
        <v>755.5</v>
      </c>
      <c r="J271" s="23"/>
      <c r="K271" s="54">
        <v>8</v>
      </c>
      <c r="L271" s="54">
        <v>392</v>
      </c>
      <c r="M271" s="54">
        <v>31</v>
      </c>
      <c r="N271" s="54">
        <v>20</v>
      </c>
      <c r="O271" s="130">
        <f t="shared" si="945"/>
        <v>11</v>
      </c>
      <c r="P271" s="28"/>
      <c r="Q271" s="149">
        <v>952.9</v>
      </c>
      <c r="R271" s="23"/>
      <c r="S271" s="28"/>
      <c r="T271" s="28"/>
      <c r="U271" s="28"/>
      <c r="V271" s="28"/>
      <c r="W271" s="130">
        <f t="shared" si="946"/>
        <v>0</v>
      </c>
      <c r="X271" s="28"/>
      <c r="Y271" s="28"/>
      <c r="Z271" s="23"/>
      <c r="AA271" s="28"/>
      <c r="AB271" s="28"/>
      <c r="AC271" s="28"/>
      <c r="AD271" s="28"/>
      <c r="AE271" s="130">
        <f t="shared" si="947"/>
        <v>0</v>
      </c>
      <c r="AF271" s="28"/>
      <c r="AG271" s="28"/>
      <c r="AH271" s="23"/>
      <c r="AI271" s="54">
        <v>7.5</v>
      </c>
      <c r="AJ271" s="54">
        <v>413</v>
      </c>
      <c r="AK271" s="54">
        <v>30</v>
      </c>
      <c r="AL271" s="54">
        <v>22</v>
      </c>
      <c r="AM271" s="130">
        <f t="shared" si="948"/>
        <v>8</v>
      </c>
      <c r="AN271" s="28"/>
      <c r="AO271" s="149">
        <v>869</v>
      </c>
      <c r="AP271" s="23"/>
      <c r="AQ271" s="54">
        <v>8.5</v>
      </c>
      <c r="AR271" s="54">
        <v>406</v>
      </c>
      <c r="AS271" s="54">
        <v>24</v>
      </c>
      <c r="AT271" s="54">
        <v>19</v>
      </c>
      <c r="AU271" s="130">
        <f t="shared" si="949"/>
        <v>5</v>
      </c>
      <c r="AV271" s="28"/>
      <c r="AW271" s="149">
        <v>776</v>
      </c>
      <c r="AX271" s="23"/>
      <c r="AY271" s="28"/>
      <c r="AZ271" s="28"/>
      <c r="BA271" s="28"/>
      <c r="BB271" s="28"/>
      <c r="BC271" s="130">
        <f t="shared" si="950"/>
        <v>0</v>
      </c>
      <c r="BD271" s="28"/>
      <c r="BE271" s="28"/>
      <c r="BF271" s="23"/>
      <c r="BG271" s="343"/>
      <c r="BH271" s="350" t="e">
        <f t="shared" si="951"/>
        <v>#REF!</v>
      </c>
      <c r="BI271" s="351" t="e">
        <f t="shared" ref="BI271:BK271" si="957">+#REF!+C271+K271+S271+AA271+AI271+AQ271+AY271</f>
        <v>#REF!</v>
      </c>
      <c r="BJ271" s="352" t="e">
        <f t="shared" si="957"/>
        <v>#REF!</v>
      </c>
      <c r="BK271" s="352" t="e">
        <f t="shared" si="957"/>
        <v>#REF!</v>
      </c>
      <c r="BL271" s="363" t="e">
        <f t="shared" si="953"/>
        <v>#REF!</v>
      </c>
      <c r="BM271" s="364" t="e">
        <f t="shared" si="954"/>
        <v>#REF!</v>
      </c>
      <c r="BN271" s="365" t="e">
        <f t="shared" si="955"/>
        <v>#REF!</v>
      </c>
      <c r="BO271" s="366" t="e">
        <f t="shared" si="956"/>
        <v>#REF!</v>
      </c>
    </row>
    <row r="272" spans="1:67" ht="16">
      <c r="A272" s="41">
        <v>42599</v>
      </c>
      <c r="B272" s="23"/>
      <c r="C272" s="54">
        <v>8</v>
      </c>
      <c r="D272" s="54">
        <v>300</v>
      </c>
      <c r="E272" s="54">
        <v>17</v>
      </c>
      <c r="F272" s="54">
        <v>20</v>
      </c>
      <c r="G272" s="130">
        <f t="shared" si="944"/>
        <v>-3</v>
      </c>
      <c r="H272" s="28"/>
      <c r="I272" s="149">
        <v>523</v>
      </c>
      <c r="J272" s="23"/>
      <c r="K272" s="54">
        <v>8</v>
      </c>
      <c r="L272" s="54">
        <v>400</v>
      </c>
      <c r="M272" s="54">
        <v>22</v>
      </c>
      <c r="N272" s="54">
        <v>20</v>
      </c>
      <c r="O272" s="130">
        <f t="shared" si="945"/>
        <v>2</v>
      </c>
      <c r="P272" s="28"/>
      <c r="Q272" s="149">
        <v>705</v>
      </c>
      <c r="R272" s="23"/>
      <c r="S272" s="28"/>
      <c r="T272" s="28"/>
      <c r="U272" s="28"/>
      <c r="V272" s="28"/>
      <c r="W272" s="130">
        <f t="shared" si="946"/>
        <v>0</v>
      </c>
      <c r="X272" s="28"/>
      <c r="Y272" s="28"/>
      <c r="Z272" s="23"/>
      <c r="AA272" s="28"/>
      <c r="AB272" s="28"/>
      <c r="AC272" s="28"/>
      <c r="AD272" s="28"/>
      <c r="AE272" s="130">
        <f t="shared" si="947"/>
        <v>0</v>
      </c>
      <c r="AF272" s="28"/>
      <c r="AG272" s="28"/>
      <c r="AH272" s="23"/>
      <c r="AI272" s="54">
        <v>7.5</v>
      </c>
      <c r="AJ272" s="54">
        <v>365</v>
      </c>
      <c r="AK272" s="54">
        <v>19</v>
      </c>
      <c r="AL272" s="54">
        <v>22</v>
      </c>
      <c r="AM272" s="130">
        <f t="shared" si="948"/>
        <v>-3</v>
      </c>
      <c r="AN272" s="28"/>
      <c r="AO272" s="149">
        <v>578.5</v>
      </c>
      <c r="AP272" s="23"/>
      <c r="AQ272" s="54">
        <v>8</v>
      </c>
      <c r="AR272" s="54">
        <v>294</v>
      </c>
      <c r="AS272" s="54">
        <v>26</v>
      </c>
      <c r="AT272" s="54">
        <v>19</v>
      </c>
      <c r="AU272" s="130">
        <f t="shared" si="949"/>
        <v>7</v>
      </c>
      <c r="AV272" s="28"/>
      <c r="AW272" s="149">
        <v>693.6</v>
      </c>
      <c r="AX272" s="23"/>
      <c r="AY272" s="28"/>
      <c r="AZ272" s="28"/>
      <c r="BA272" s="28"/>
      <c r="BB272" s="28"/>
      <c r="BC272" s="130">
        <f t="shared" si="950"/>
        <v>0</v>
      </c>
      <c r="BD272" s="28"/>
      <c r="BE272" s="28"/>
      <c r="BF272" s="23"/>
      <c r="BG272" s="343"/>
      <c r="BH272" s="350" t="e">
        <f t="shared" si="951"/>
        <v>#REF!</v>
      </c>
      <c r="BI272" s="351" t="e">
        <f t="shared" ref="BI272:BK272" si="958">+#REF!+C272+K272+S272+AA272+AI272+AQ272+AY272</f>
        <v>#REF!</v>
      </c>
      <c r="BJ272" s="352" t="e">
        <f t="shared" si="958"/>
        <v>#REF!</v>
      </c>
      <c r="BK272" s="352" t="e">
        <f t="shared" si="958"/>
        <v>#REF!</v>
      </c>
      <c r="BL272" s="363" t="e">
        <f t="shared" si="953"/>
        <v>#REF!</v>
      </c>
      <c r="BM272" s="364" t="e">
        <f t="shared" si="954"/>
        <v>#REF!</v>
      </c>
      <c r="BN272" s="365" t="e">
        <f t="shared" si="955"/>
        <v>#REF!</v>
      </c>
      <c r="BO272" s="366" t="e">
        <f t="shared" si="956"/>
        <v>#REF!</v>
      </c>
    </row>
    <row r="273" spans="1:67" ht="16">
      <c r="A273" s="41">
        <v>42600</v>
      </c>
      <c r="B273" s="23"/>
      <c r="C273" s="54">
        <v>8</v>
      </c>
      <c r="D273" s="54">
        <v>354</v>
      </c>
      <c r="E273" s="54">
        <v>20</v>
      </c>
      <c r="F273" s="54">
        <v>20</v>
      </c>
      <c r="G273" s="130">
        <f t="shared" si="944"/>
        <v>0</v>
      </c>
      <c r="H273" s="28"/>
      <c r="I273" s="149">
        <v>623</v>
      </c>
      <c r="J273" s="23"/>
      <c r="K273" s="54">
        <v>8</v>
      </c>
      <c r="L273" s="54">
        <v>415</v>
      </c>
      <c r="M273" s="54">
        <v>17</v>
      </c>
      <c r="N273" s="54">
        <v>20</v>
      </c>
      <c r="O273" s="130">
        <f t="shared" si="945"/>
        <v>-3</v>
      </c>
      <c r="P273" s="28"/>
      <c r="Q273" s="149">
        <v>526.5</v>
      </c>
      <c r="R273" s="23"/>
      <c r="S273" s="28"/>
      <c r="T273" s="28"/>
      <c r="U273" s="28"/>
      <c r="V273" s="28"/>
      <c r="W273" s="130">
        <f t="shared" si="946"/>
        <v>0</v>
      </c>
      <c r="X273" s="28"/>
      <c r="Y273" s="28"/>
      <c r="Z273" s="23"/>
      <c r="AA273" s="28"/>
      <c r="AB273" s="28"/>
      <c r="AC273" s="28"/>
      <c r="AD273" s="28"/>
      <c r="AE273" s="130">
        <f t="shared" si="947"/>
        <v>0</v>
      </c>
      <c r="AF273" s="28"/>
      <c r="AG273" s="28"/>
      <c r="AH273" s="23"/>
      <c r="AI273" s="54">
        <v>8</v>
      </c>
      <c r="AJ273" s="54">
        <v>400</v>
      </c>
      <c r="AK273" s="54">
        <v>31</v>
      </c>
      <c r="AL273" s="54">
        <v>22</v>
      </c>
      <c r="AM273" s="130">
        <f t="shared" si="948"/>
        <v>9</v>
      </c>
      <c r="AN273" s="28"/>
      <c r="AO273" s="149">
        <v>888</v>
      </c>
      <c r="AP273" s="23"/>
      <c r="AQ273" s="54">
        <v>6</v>
      </c>
      <c r="AR273" s="54">
        <v>286</v>
      </c>
      <c r="AS273" s="54">
        <v>12</v>
      </c>
      <c r="AT273" s="54">
        <v>19</v>
      </c>
      <c r="AU273" s="130">
        <f t="shared" si="949"/>
        <v>-7</v>
      </c>
      <c r="AV273" s="28"/>
      <c r="AW273" s="149">
        <v>262</v>
      </c>
      <c r="AX273" s="23"/>
      <c r="AY273" s="28"/>
      <c r="AZ273" s="28"/>
      <c r="BA273" s="28"/>
      <c r="BB273" s="28"/>
      <c r="BC273" s="130">
        <f t="shared" si="950"/>
        <v>0</v>
      </c>
      <c r="BD273" s="28"/>
      <c r="BE273" s="28"/>
      <c r="BF273" s="23"/>
      <c r="BG273" s="343"/>
      <c r="BH273" s="350" t="e">
        <f t="shared" si="951"/>
        <v>#REF!</v>
      </c>
      <c r="BI273" s="351" t="e">
        <f t="shared" ref="BI273:BK273" si="959">+#REF!+C273+K273+S273+AA273+AI273+AQ273+AY273</f>
        <v>#REF!</v>
      </c>
      <c r="BJ273" s="352" t="e">
        <f t="shared" si="959"/>
        <v>#REF!</v>
      </c>
      <c r="BK273" s="352" t="e">
        <f t="shared" si="959"/>
        <v>#REF!</v>
      </c>
      <c r="BL273" s="363" t="e">
        <f t="shared" si="953"/>
        <v>#REF!</v>
      </c>
      <c r="BM273" s="364" t="e">
        <f t="shared" si="954"/>
        <v>#REF!</v>
      </c>
      <c r="BN273" s="365" t="e">
        <f t="shared" si="955"/>
        <v>#REF!</v>
      </c>
      <c r="BO273" s="366" t="e">
        <f t="shared" si="956"/>
        <v>#REF!</v>
      </c>
    </row>
    <row r="274" spans="1:67" ht="16">
      <c r="A274" s="41">
        <v>42601</v>
      </c>
      <c r="B274" s="23"/>
      <c r="C274" s="54">
        <v>8</v>
      </c>
      <c r="D274" s="54">
        <v>325</v>
      </c>
      <c r="E274" s="54">
        <v>11</v>
      </c>
      <c r="F274" s="54">
        <v>20</v>
      </c>
      <c r="G274" s="130">
        <f t="shared" si="944"/>
        <v>-9</v>
      </c>
      <c r="H274" s="28"/>
      <c r="I274" s="149">
        <v>352</v>
      </c>
      <c r="J274" s="23"/>
      <c r="K274" s="54">
        <v>8</v>
      </c>
      <c r="L274" s="54">
        <v>415</v>
      </c>
      <c r="M274" s="54">
        <v>24</v>
      </c>
      <c r="N274" s="54">
        <v>20</v>
      </c>
      <c r="O274" s="130">
        <f t="shared" si="945"/>
        <v>4</v>
      </c>
      <c r="P274" s="28"/>
      <c r="Q274" s="149">
        <v>645.4</v>
      </c>
      <c r="R274" s="23"/>
      <c r="S274" s="28"/>
      <c r="T274" s="28"/>
      <c r="U274" s="28"/>
      <c r="V274" s="28"/>
      <c r="W274" s="130">
        <f t="shared" si="946"/>
        <v>0</v>
      </c>
      <c r="X274" s="28"/>
      <c r="Y274" s="28"/>
      <c r="Z274" s="23"/>
      <c r="AA274" s="28"/>
      <c r="AB274" s="28"/>
      <c r="AC274" s="28"/>
      <c r="AD274" s="28"/>
      <c r="AE274" s="130">
        <f t="shared" si="947"/>
        <v>0</v>
      </c>
      <c r="AF274" s="28"/>
      <c r="AG274" s="28"/>
      <c r="AH274" s="23"/>
      <c r="AI274" s="54">
        <v>7</v>
      </c>
      <c r="AJ274" s="54">
        <v>330</v>
      </c>
      <c r="AK274" s="54">
        <v>18</v>
      </c>
      <c r="AL274" s="54">
        <v>22</v>
      </c>
      <c r="AM274" s="130">
        <f t="shared" si="948"/>
        <v>-4</v>
      </c>
      <c r="AN274" s="28"/>
      <c r="AO274" s="149">
        <v>516.5</v>
      </c>
      <c r="AP274" s="23"/>
      <c r="AQ274" s="28"/>
      <c r="AR274" s="54">
        <v>285</v>
      </c>
      <c r="AS274" s="54">
        <v>18</v>
      </c>
      <c r="AT274" s="54">
        <v>19</v>
      </c>
      <c r="AU274" s="130">
        <f t="shared" si="949"/>
        <v>-1</v>
      </c>
      <c r="AV274" s="28"/>
      <c r="AW274" s="149">
        <v>586.75</v>
      </c>
      <c r="AX274" s="23"/>
      <c r="AY274" s="28"/>
      <c r="AZ274" s="28"/>
      <c r="BA274" s="28"/>
      <c r="BB274" s="28"/>
      <c r="BC274" s="130">
        <f t="shared" si="950"/>
        <v>0</v>
      </c>
      <c r="BD274" s="28"/>
      <c r="BE274" s="28"/>
      <c r="BF274" s="23"/>
      <c r="BG274" s="343"/>
      <c r="BH274" s="350" t="e">
        <f t="shared" si="951"/>
        <v>#REF!</v>
      </c>
      <c r="BI274" s="351" t="e">
        <f t="shared" ref="BI274:BK274" si="960">+#REF!+C274+K274+S274+AA274+AI274+AQ274+AY274</f>
        <v>#REF!</v>
      </c>
      <c r="BJ274" s="352" t="e">
        <f t="shared" si="960"/>
        <v>#REF!</v>
      </c>
      <c r="BK274" s="352" t="e">
        <f t="shared" si="960"/>
        <v>#REF!</v>
      </c>
      <c r="BL274" s="363" t="e">
        <f t="shared" si="953"/>
        <v>#REF!</v>
      </c>
      <c r="BM274" s="364" t="e">
        <f t="shared" si="954"/>
        <v>#REF!</v>
      </c>
      <c r="BN274" s="365" t="e">
        <f t="shared" si="955"/>
        <v>#REF!</v>
      </c>
      <c r="BO274" s="366" t="e">
        <f t="shared" si="956"/>
        <v>#REF!</v>
      </c>
    </row>
    <row r="275" spans="1:67" ht="16">
      <c r="A275" s="367" t="s">
        <v>42</v>
      </c>
      <c r="B275" s="368"/>
      <c r="C275" s="177">
        <f t="shared" ref="C275:H275" si="961">SUM(C268:C274)</f>
        <v>40</v>
      </c>
      <c r="D275" s="177">
        <f t="shared" si="961"/>
        <v>1599</v>
      </c>
      <c r="E275" s="177">
        <f t="shared" si="961"/>
        <v>101</v>
      </c>
      <c r="F275" s="177">
        <f t="shared" si="961"/>
        <v>100</v>
      </c>
      <c r="G275" s="177">
        <f t="shared" si="961"/>
        <v>1</v>
      </c>
      <c r="H275" s="177">
        <f t="shared" si="961"/>
        <v>0</v>
      </c>
      <c r="I275" s="370">
        <f>SUM(I270:I274)</f>
        <v>3032.8</v>
      </c>
      <c r="J275" s="23"/>
      <c r="K275" s="177">
        <f t="shared" ref="K275:P275" si="962">SUM(K268:K274)</f>
        <v>40</v>
      </c>
      <c r="L275" s="177">
        <f t="shared" si="962"/>
        <v>2015</v>
      </c>
      <c r="M275" s="177">
        <f t="shared" si="962"/>
        <v>129</v>
      </c>
      <c r="N275" s="177">
        <f t="shared" si="962"/>
        <v>100</v>
      </c>
      <c r="O275" s="177">
        <f t="shared" si="962"/>
        <v>29</v>
      </c>
      <c r="P275" s="177">
        <f t="shared" si="962"/>
        <v>0</v>
      </c>
      <c r="Q275" s="370">
        <f>SUM(Q270:Q274)</f>
        <v>3819.65</v>
      </c>
      <c r="R275" s="23"/>
      <c r="S275" s="177">
        <f t="shared" ref="S275:X275" si="963">SUM(S268:S274)</f>
        <v>0</v>
      </c>
      <c r="T275" s="177">
        <f t="shared" si="963"/>
        <v>0</v>
      </c>
      <c r="U275" s="177">
        <f t="shared" si="963"/>
        <v>0</v>
      </c>
      <c r="V275" s="177">
        <f t="shared" si="963"/>
        <v>0</v>
      </c>
      <c r="W275" s="177">
        <f t="shared" si="963"/>
        <v>0</v>
      </c>
      <c r="X275" s="177">
        <f t="shared" si="963"/>
        <v>0</v>
      </c>
      <c r="Y275" s="177"/>
      <c r="Z275" s="23"/>
      <c r="AA275" s="177">
        <f t="shared" ref="AA275:AF275" si="964">SUM(AA268:AA274)</f>
        <v>0</v>
      </c>
      <c r="AB275" s="177">
        <f t="shared" si="964"/>
        <v>0</v>
      </c>
      <c r="AC275" s="177">
        <f t="shared" si="964"/>
        <v>0</v>
      </c>
      <c r="AD275" s="177">
        <f t="shared" si="964"/>
        <v>0</v>
      </c>
      <c r="AE275" s="177">
        <f t="shared" si="964"/>
        <v>0</v>
      </c>
      <c r="AF275" s="177">
        <f t="shared" si="964"/>
        <v>0</v>
      </c>
      <c r="AG275" s="177"/>
      <c r="AH275" s="23"/>
      <c r="AI275" s="177">
        <f t="shared" ref="AI275:AN275" si="965">SUM(AI268:AI274)</f>
        <v>37.5</v>
      </c>
      <c r="AJ275" s="177">
        <f t="shared" si="965"/>
        <v>1835</v>
      </c>
      <c r="AK275" s="177">
        <f t="shared" si="965"/>
        <v>129</v>
      </c>
      <c r="AL275" s="177">
        <f t="shared" si="965"/>
        <v>110</v>
      </c>
      <c r="AM275" s="177">
        <f t="shared" si="965"/>
        <v>19</v>
      </c>
      <c r="AN275" s="177">
        <f t="shared" si="965"/>
        <v>0</v>
      </c>
      <c r="AO275" s="370">
        <f>SUM(AO270:AO274)</f>
        <v>3809.9</v>
      </c>
      <c r="AP275" s="23"/>
      <c r="AQ275" s="177">
        <f t="shared" ref="AQ275:AV275" si="966">SUM(AQ268:AQ274)</f>
        <v>22.5</v>
      </c>
      <c r="AR275" s="177">
        <f t="shared" si="966"/>
        <v>1271</v>
      </c>
      <c r="AS275" s="177">
        <f t="shared" si="966"/>
        <v>80</v>
      </c>
      <c r="AT275" s="177">
        <f t="shared" si="966"/>
        <v>76</v>
      </c>
      <c r="AU275" s="177">
        <f t="shared" si="966"/>
        <v>4</v>
      </c>
      <c r="AV275" s="177">
        <f t="shared" si="966"/>
        <v>0</v>
      </c>
      <c r="AW275" s="370">
        <f>SUM(AW270:AW274)</f>
        <v>2318.35</v>
      </c>
      <c r="AX275" s="23"/>
      <c r="AY275" s="177">
        <f t="shared" ref="AY275:BD275" si="967">SUM(AY268:AY274)</f>
        <v>0</v>
      </c>
      <c r="AZ275" s="177">
        <f t="shared" si="967"/>
        <v>0</v>
      </c>
      <c r="BA275" s="177">
        <f t="shared" si="967"/>
        <v>0</v>
      </c>
      <c r="BB275" s="177">
        <f t="shared" si="967"/>
        <v>0</v>
      </c>
      <c r="BC275" s="177">
        <f t="shared" si="967"/>
        <v>0</v>
      </c>
      <c r="BD275" s="177">
        <f t="shared" si="967"/>
        <v>0</v>
      </c>
      <c r="BE275" s="177">
        <f>SUM(BE270:BE274)</f>
        <v>0</v>
      </c>
      <c r="BF275" s="23"/>
      <c r="BG275" s="371"/>
      <c r="BH275" s="372" t="e">
        <f t="shared" si="951"/>
        <v>#REF!</v>
      </c>
      <c r="BI275" s="419" t="e">
        <f t="shared" ref="BI275:BK275" si="968">+#REF!+C275+K275+S275+AA275+AI275+AQ275+AY275</f>
        <v>#REF!</v>
      </c>
      <c r="BJ275" s="420" t="e">
        <f t="shared" si="968"/>
        <v>#REF!</v>
      </c>
      <c r="BK275" s="420" t="e">
        <f t="shared" si="968"/>
        <v>#REF!</v>
      </c>
      <c r="BL275" s="398" t="e">
        <f t="shared" si="953"/>
        <v>#REF!</v>
      </c>
      <c r="BM275" s="399" t="e">
        <f t="shared" si="954"/>
        <v>#REF!</v>
      </c>
      <c r="BN275" s="400" t="e">
        <f t="shared" si="955"/>
        <v>#REF!</v>
      </c>
      <c r="BO275" s="401" t="e">
        <f t="shared" si="956"/>
        <v>#REF!</v>
      </c>
    </row>
    <row r="276" spans="1:67" ht="16">
      <c r="A276" s="124">
        <v>42602</v>
      </c>
      <c r="B276" s="23"/>
      <c r="C276" s="125">
        <v>0</v>
      </c>
      <c r="D276" s="125">
        <v>0</v>
      </c>
      <c r="E276" s="125">
        <v>0</v>
      </c>
      <c r="F276" s="125">
        <v>0</v>
      </c>
      <c r="G276" s="136">
        <f t="shared" ref="G276:G282" si="969">+E276-F276</f>
        <v>0</v>
      </c>
      <c r="H276" s="125">
        <v>0</v>
      </c>
      <c r="I276" s="126"/>
      <c r="J276" s="23"/>
      <c r="K276" s="125">
        <v>0</v>
      </c>
      <c r="L276" s="125">
        <v>0</v>
      </c>
      <c r="M276" s="125">
        <v>0</v>
      </c>
      <c r="N276" s="125">
        <v>0</v>
      </c>
      <c r="O276" s="136">
        <f t="shared" ref="O276:O281" si="970">+M276-N276</f>
        <v>0</v>
      </c>
      <c r="P276" s="125">
        <v>0</v>
      </c>
      <c r="Q276" s="126"/>
      <c r="R276" s="23"/>
      <c r="S276" s="125">
        <v>0</v>
      </c>
      <c r="T276" s="125">
        <v>0</v>
      </c>
      <c r="U276" s="125">
        <v>0</v>
      </c>
      <c r="V276" s="125">
        <v>0</v>
      </c>
      <c r="W276" s="136">
        <f t="shared" ref="W276:W282" si="971">+U276-V276</f>
        <v>0</v>
      </c>
      <c r="X276" s="125">
        <v>0</v>
      </c>
      <c r="Y276" s="125"/>
      <c r="Z276" s="23"/>
      <c r="AA276" s="125">
        <v>0</v>
      </c>
      <c r="AB276" s="125">
        <v>0</v>
      </c>
      <c r="AC276" s="125">
        <v>0</v>
      </c>
      <c r="AD276" s="125">
        <v>0</v>
      </c>
      <c r="AE276" s="136">
        <f t="shared" ref="AE276:AE282" si="972">+AC276-AD276</f>
        <v>0</v>
      </c>
      <c r="AF276" s="125">
        <v>0</v>
      </c>
      <c r="AG276" s="125"/>
      <c r="AH276" s="23"/>
      <c r="AI276" s="125">
        <v>0</v>
      </c>
      <c r="AJ276" s="125">
        <v>0</v>
      </c>
      <c r="AK276" s="125">
        <v>0</v>
      </c>
      <c r="AL276" s="125">
        <v>0</v>
      </c>
      <c r="AM276" s="136">
        <f t="shared" ref="AM276:AM282" si="973">+AK276-AL276</f>
        <v>0</v>
      </c>
      <c r="AN276" s="125">
        <v>0</v>
      </c>
      <c r="AO276" s="126"/>
      <c r="AP276" s="23"/>
      <c r="AQ276" s="125">
        <v>0</v>
      </c>
      <c r="AR276" s="125">
        <v>0</v>
      </c>
      <c r="AS276" s="125">
        <v>0</v>
      </c>
      <c r="AT276" s="125">
        <v>0</v>
      </c>
      <c r="AU276" s="136">
        <f t="shared" ref="AU276:AU282" si="974">+AS276-AT276</f>
        <v>0</v>
      </c>
      <c r="AV276" s="125">
        <v>0</v>
      </c>
      <c r="AW276" s="126"/>
      <c r="AX276" s="23"/>
      <c r="AY276" s="125">
        <v>0</v>
      </c>
      <c r="AZ276" s="125">
        <v>0</v>
      </c>
      <c r="BA276" s="125">
        <v>0</v>
      </c>
      <c r="BB276" s="125">
        <v>0</v>
      </c>
      <c r="BC276" s="136">
        <f t="shared" ref="BC276:BC282" si="975">+BA276-BB276</f>
        <v>0</v>
      </c>
      <c r="BD276" s="125">
        <v>0</v>
      </c>
      <c r="BE276" s="125"/>
      <c r="BF276" s="23"/>
      <c r="BG276" s="348"/>
      <c r="BH276" s="127"/>
      <c r="BI276" s="127"/>
      <c r="BJ276" s="127"/>
      <c r="BK276" s="127"/>
      <c r="BL276" s="127"/>
      <c r="BM276" s="127"/>
      <c r="BN276" s="127"/>
      <c r="BO276" s="127"/>
    </row>
    <row r="277" spans="1:67" ht="16">
      <c r="A277" s="124">
        <v>42603</v>
      </c>
      <c r="B277" s="23"/>
      <c r="C277" s="125">
        <v>0</v>
      </c>
      <c r="D277" s="125">
        <v>0</v>
      </c>
      <c r="E277" s="125">
        <v>0</v>
      </c>
      <c r="F277" s="125">
        <v>0</v>
      </c>
      <c r="G277" s="136">
        <f t="shared" si="969"/>
        <v>0</v>
      </c>
      <c r="H277" s="125">
        <v>0</v>
      </c>
      <c r="I277" s="126"/>
      <c r="J277" s="23"/>
      <c r="K277" s="125">
        <v>0</v>
      </c>
      <c r="L277" s="125">
        <v>0</v>
      </c>
      <c r="M277" s="125">
        <v>0</v>
      </c>
      <c r="N277" s="125">
        <v>0</v>
      </c>
      <c r="O277" s="136">
        <f t="shared" si="970"/>
        <v>0</v>
      </c>
      <c r="P277" s="125">
        <v>0</v>
      </c>
      <c r="Q277" s="126"/>
      <c r="R277" s="23"/>
      <c r="S277" s="125">
        <v>0</v>
      </c>
      <c r="T277" s="125">
        <v>0</v>
      </c>
      <c r="U277" s="125">
        <v>0</v>
      </c>
      <c r="V277" s="125">
        <v>0</v>
      </c>
      <c r="W277" s="136">
        <f t="shared" si="971"/>
        <v>0</v>
      </c>
      <c r="X277" s="125">
        <v>0</v>
      </c>
      <c r="Y277" s="125"/>
      <c r="Z277" s="23"/>
      <c r="AA277" s="125">
        <v>0</v>
      </c>
      <c r="AB277" s="125">
        <v>0</v>
      </c>
      <c r="AC277" s="125">
        <v>0</v>
      </c>
      <c r="AD277" s="125">
        <v>0</v>
      </c>
      <c r="AE277" s="136">
        <f t="shared" si="972"/>
        <v>0</v>
      </c>
      <c r="AF277" s="125">
        <v>0</v>
      </c>
      <c r="AG277" s="125"/>
      <c r="AH277" s="23"/>
      <c r="AI277" s="125">
        <v>0</v>
      </c>
      <c r="AJ277" s="125">
        <v>0</v>
      </c>
      <c r="AK277" s="125">
        <v>0</v>
      </c>
      <c r="AL277" s="125">
        <v>0</v>
      </c>
      <c r="AM277" s="136">
        <f t="shared" si="973"/>
        <v>0</v>
      </c>
      <c r="AN277" s="125">
        <v>0</v>
      </c>
      <c r="AO277" s="126"/>
      <c r="AP277" s="23"/>
      <c r="AQ277" s="125">
        <v>0</v>
      </c>
      <c r="AR277" s="125">
        <v>0</v>
      </c>
      <c r="AS277" s="125">
        <v>0</v>
      </c>
      <c r="AT277" s="125">
        <v>0</v>
      </c>
      <c r="AU277" s="136">
        <f t="shared" si="974"/>
        <v>0</v>
      </c>
      <c r="AV277" s="125">
        <v>0</v>
      </c>
      <c r="AW277" s="126"/>
      <c r="AX277" s="23"/>
      <c r="AY277" s="125">
        <v>0</v>
      </c>
      <c r="AZ277" s="125">
        <v>0</v>
      </c>
      <c r="BA277" s="125">
        <v>0</v>
      </c>
      <c r="BB277" s="125">
        <v>0</v>
      </c>
      <c r="BC277" s="136">
        <f t="shared" si="975"/>
        <v>0</v>
      </c>
      <c r="BD277" s="125">
        <v>0</v>
      </c>
      <c r="BE277" s="125"/>
      <c r="BF277" s="23"/>
      <c r="BG277" s="348"/>
      <c r="BH277" s="127"/>
      <c r="BI277" s="127"/>
      <c r="BJ277" s="127"/>
      <c r="BK277" s="127"/>
      <c r="BL277" s="127"/>
      <c r="BM277" s="127"/>
      <c r="BN277" s="127"/>
      <c r="BO277" s="127"/>
    </row>
    <row r="278" spans="1:67" ht="16">
      <c r="A278" s="41">
        <v>42604</v>
      </c>
      <c r="B278" s="23"/>
      <c r="C278" s="54">
        <v>7</v>
      </c>
      <c r="D278" s="54">
        <v>352</v>
      </c>
      <c r="E278" s="54">
        <v>23</v>
      </c>
      <c r="F278" s="54">
        <v>20</v>
      </c>
      <c r="G278" s="130">
        <f t="shared" si="969"/>
        <v>3</v>
      </c>
      <c r="H278" s="28"/>
      <c r="I278" s="149">
        <v>677.5</v>
      </c>
      <c r="J278" s="23"/>
      <c r="K278" s="54">
        <v>8</v>
      </c>
      <c r="L278" s="54">
        <v>365</v>
      </c>
      <c r="M278" s="54">
        <v>23</v>
      </c>
      <c r="N278" s="54">
        <v>20</v>
      </c>
      <c r="O278" s="130">
        <f t="shared" si="970"/>
        <v>3</v>
      </c>
      <c r="P278" s="28"/>
      <c r="Q278" s="149">
        <v>668.5</v>
      </c>
      <c r="R278" s="23"/>
      <c r="S278" s="28"/>
      <c r="T278" s="28"/>
      <c r="U278" s="28"/>
      <c r="V278" s="28"/>
      <c r="W278" s="130">
        <f t="shared" si="971"/>
        <v>0</v>
      </c>
      <c r="X278" s="28"/>
      <c r="Y278" s="28"/>
      <c r="Z278" s="23"/>
      <c r="AA278" s="28"/>
      <c r="AB278" s="28"/>
      <c r="AC278" s="28"/>
      <c r="AD278" s="28"/>
      <c r="AE278" s="130">
        <f t="shared" si="972"/>
        <v>0</v>
      </c>
      <c r="AF278" s="28"/>
      <c r="AG278" s="28"/>
      <c r="AH278" s="23"/>
      <c r="AI278" s="54">
        <v>8</v>
      </c>
      <c r="AJ278" s="54">
        <v>375</v>
      </c>
      <c r="AK278" s="54">
        <v>30</v>
      </c>
      <c r="AL278" s="54">
        <v>22</v>
      </c>
      <c r="AM278" s="130">
        <f t="shared" si="973"/>
        <v>8</v>
      </c>
      <c r="AN278" s="28"/>
      <c r="AO278" s="149">
        <v>903</v>
      </c>
      <c r="AP278" s="23"/>
      <c r="AQ278" s="54">
        <v>7.75</v>
      </c>
      <c r="AR278" s="54">
        <v>357</v>
      </c>
      <c r="AS278" s="54">
        <v>20</v>
      </c>
      <c r="AT278" s="54">
        <v>19</v>
      </c>
      <c r="AU278" s="130">
        <f t="shared" si="974"/>
        <v>1</v>
      </c>
      <c r="AV278" s="28"/>
      <c r="AW278" s="149">
        <v>572</v>
      </c>
      <c r="AX278" s="23"/>
      <c r="AY278" s="28"/>
      <c r="AZ278" s="28"/>
      <c r="BA278" s="28"/>
      <c r="BB278" s="28"/>
      <c r="BC278" s="130">
        <f t="shared" si="975"/>
        <v>0</v>
      </c>
      <c r="BD278" s="28"/>
      <c r="BE278" s="28"/>
      <c r="BF278" s="23"/>
      <c r="BG278" s="343"/>
      <c r="BH278" s="350" t="e">
        <f t="shared" ref="BH278:BH283" si="976">+#REF!+G278+O278+W278+AE278+AM278+AU278+BC278</f>
        <v>#REF!</v>
      </c>
      <c r="BI278" s="351" t="e">
        <f t="shared" ref="BI278:BK278" si="977">+#REF!+C278+K278+S278+AA278+AI278+AQ278+AY278</f>
        <v>#REF!</v>
      </c>
      <c r="BJ278" s="352" t="e">
        <f t="shared" si="977"/>
        <v>#REF!</v>
      </c>
      <c r="BK278" s="352" t="e">
        <f t="shared" si="977"/>
        <v>#REF!</v>
      </c>
      <c r="BL278" s="363" t="e">
        <f t="shared" ref="BL278:BL283" si="978">BJ278/BK278</f>
        <v>#REF!</v>
      </c>
      <c r="BM278" s="364" t="e">
        <f t="shared" ref="BM278:BM283" si="979">BJ278/BI278</f>
        <v>#REF!</v>
      </c>
      <c r="BN278" s="365" t="e">
        <f t="shared" ref="BN278:BN283" si="980">BK278/BI278</f>
        <v>#REF!</v>
      </c>
      <c r="BO278" s="366" t="e">
        <f t="shared" ref="BO278:BO283" si="981">#REF!/BK278</f>
        <v>#REF!</v>
      </c>
    </row>
    <row r="279" spans="1:67" ht="16">
      <c r="A279" s="41">
        <v>42605</v>
      </c>
      <c r="B279" s="23"/>
      <c r="C279" s="54">
        <v>8</v>
      </c>
      <c r="D279" s="54">
        <v>330</v>
      </c>
      <c r="E279" s="54">
        <v>22</v>
      </c>
      <c r="F279" s="54">
        <v>20</v>
      </c>
      <c r="G279" s="130">
        <f t="shared" si="969"/>
        <v>2</v>
      </c>
      <c r="H279" s="28"/>
      <c r="I279" s="149">
        <v>631</v>
      </c>
      <c r="J279" s="23"/>
      <c r="K279" s="54">
        <v>8</v>
      </c>
      <c r="L279" s="54">
        <v>427</v>
      </c>
      <c r="M279" s="54">
        <v>29</v>
      </c>
      <c r="N279" s="54">
        <v>20</v>
      </c>
      <c r="O279" s="130">
        <f t="shared" si="970"/>
        <v>9</v>
      </c>
      <c r="P279" s="28"/>
      <c r="Q279" s="149">
        <v>880.5</v>
      </c>
      <c r="R279" s="23"/>
      <c r="S279" s="28"/>
      <c r="T279" s="28"/>
      <c r="U279" s="28"/>
      <c r="V279" s="28"/>
      <c r="W279" s="130">
        <f t="shared" si="971"/>
        <v>0</v>
      </c>
      <c r="X279" s="28"/>
      <c r="Y279" s="28"/>
      <c r="Z279" s="23"/>
      <c r="AA279" s="28"/>
      <c r="AB279" s="28"/>
      <c r="AC279" s="28"/>
      <c r="AD279" s="28"/>
      <c r="AE279" s="130">
        <f t="shared" si="972"/>
        <v>0</v>
      </c>
      <c r="AF279" s="28"/>
      <c r="AG279" s="28"/>
      <c r="AH279" s="23"/>
      <c r="AI279" s="54">
        <v>7.5</v>
      </c>
      <c r="AJ279" s="54">
        <v>390</v>
      </c>
      <c r="AK279" s="54">
        <v>24</v>
      </c>
      <c r="AL279" s="54">
        <v>22</v>
      </c>
      <c r="AM279" s="130">
        <f t="shared" si="973"/>
        <v>2</v>
      </c>
      <c r="AN279" s="28"/>
      <c r="AO279" s="149">
        <v>724.95</v>
      </c>
      <c r="AP279" s="23"/>
      <c r="AQ279" s="54">
        <v>7.5</v>
      </c>
      <c r="AR279" s="54">
        <v>365</v>
      </c>
      <c r="AS279" s="54">
        <v>21</v>
      </c>
      <c r="AT279" s="54">
        <v>19</v>
      </c>
      <c r="AU279" s="130">
        <f t="shared" si="974"/>
        <v>2</v>
      </c>
      <c r="AV279" s="28"/>
      <c r="AW279" s="149">
        <v>598.5</v>
      </c>
      <c r="AX279" s="23"/>
      <c r="AY279" s="28"/>
      <c r="AZ279" s="28"/>
      <c r="BA279" s="28"/>
      <c r="BB279" s="28"/>
      <c r="BC279" s="130">
        <f t="shared" si="975"/>
        <v>0</v>
      </c>
      <c r="BD279" s="28"/>
      <c r="BE279" s="28"/>
      <c r="BF279" s="23"/>
      <c r="BG279" s="343"/>
      <c r="BH279" s="350" t="e">
        <f t="shared" si="976"/>
        <v>#REF!</v>
      </c>
      <c r="BI279" s="351" t="e">
        <f t="shared" ref="BI279:BK279" si="982">+#REF!+C279+K279+S279+AA279+AI279+AQ279+AY279</f>
        <v>#REF!</v>
      </c>
      <c r="BJ279" s="352" t="e">
        <f t="shared" si="982"/>
        <v>#REF!</v>
      </c>
      <c r="BK279" s="352" t="e">
        <f t="shared" si="982"/>
        <v>#REF!</v>
      </c>
      <c r="BL279" s="363" t="e">
        <f t="shared" si="978"/>
        <v>#REF!</v>
      </c>
      <c r="BM279" s="364" t="e">
        <f t="shared" si="979"/>
        <v>#REF!</v>
      </c>
      <c r="BN279" s="365" t="e">
        <f t="shared" si="980"/>
        <v>#REF!</v>
      </c>
      <c r="BO279" s="366" t="e">
        <f t="shared" si="981"/>
        <v>#REF!</v>
      </c>
    </row>
    <row r="280" spans="1:67" ht="16">
      <c r="A280" s="41">
        <v>42606</v>
      </c>
      <c r="B280" s="23"/>
      <c r="C280" s="54">
        <v>8</v>
      </c>
      <c r="D280" s="54">
        <v>342</v>
      </c>
      <c r="E280" s="54">
        <v>20</v>
      </c>
      <c r="F280" s="54">
        <v>20</v>
      </c>
      <c r="G280" s="130">
        <f t="shared" si="969"/>
        <v>0</v>
      </c>
      <c r="H280" s="28"/>
      <c r="I280" s="149">
        <v>613.95000000000005</v>
      </c>
      <c r="J280" s="23"/>
      <c r="K280" s="54">
        <v>8</v>
      </c>
      <c r="L280" s="54">
        <v>397</v>
      </c>
      <c r="M280" s="54">
        <v>22</v>
      </c>
      <c r="N280" s="54">
        <v>20</v>
      </c>
      <c r="O280" s="130">
        <f t="shared" si="970"/>
        <v>2</v>
      </c>
      <c r="P280" s="28"/>
      <c r="Q280" s="149">
        <v>629.79999999999995</v>
      </c>
      <c r="R280" s="23"/>
      <c r="S280" s="28"/>
      <c r="T280" s="28"/>
      <c r="U280" s="28"/>
      <c r="V280" s="28"/>
      <c r="W280" s="130">
        <f t="shared" si="971"/>
        <v>0</v>
      </c>
      <c r="X280" s="28"/>
      <c r="Y280" s="28"/>
      <c r="Z280" s="23"/>
      <c r="AA280" s="28"/>
      <c r="AB280" s="28"/>
      <c r="AC280" s="28"/>
      <c r="AD280" s="28"/>
      <c r="AE280" s="130">
        <f t="shared" si="972"/>
        <v>0</v>
      </c>
      <c r="AF280" s="28"/>
      <c r="AG280" s="28"/>
      <c r="AH280" s="23"/>
      <c r="AI280" s="54">
        <v>8</v>
      </c>
      <c r="AJ280" s="54">
        <v>453</v>
      </c>
      <c r="AK280" s="54">
        <v>28</v>
      </c>
      <c r="AL280" s="54">
        <v>22</v>
      </c>
      <c r="AM280" s="130">
        <f t="shared" si="973"/>
        <v>6</v>
      </c>
      <c r="AN280" s="28"/>
      <c r="AO280" s="149">
        <v>698.2</v>
      </c>
      <c r="AP280" s="23"/>
      <c r="AQ280" s="54">
        <v>8</v>
      </c>
      <c r="AR280" s="54">
        <v>322</v>
      </c>
      <c r="AS280" s="54">
        <v>17</v>
      </c>
      <c r="AT280" s="54">
        <v>19</v>
      </c>
      <c r="AU280" s="130">
        <f t="shared" si="974"/>
        <v>-2</v>
      </c>
      <c r="AV280" s="28"/>
      <c r="AW280" s="149">
        <v>506</v>
      </c>
      <c r="AX280" s="23"/>
      <c r="AY280" s="28"/>
      <c r="AZ280" s="28"/>
      <c r="BA280" s="28"/>
      <c r="BB280" s="28"/>
      <c r="BC280" s="130">
        <f t="shared" si="975"/>
        <v>0</v>
      </c>
      <c r="BD280" s="28"/>
      <c r="BE280" s="28"/>
      <c r="BF280" s="23"/>
      <c r="BG280" s="343"/>
      <c r="BH280" s="350" t="e">
        <f t="shared" si="976"/>
        <v>#REF!</v>
      </c>
      <c r="BI280" s="351" t="e">
        <f t="shared" ref="BI280:BK280" si="983">+#REF!+C280+K280+S280+AA280+AI280+AQ280+AY280</f>
        <v>#REF!</v>
      </c>
      <c r="BJ280" s="352" t="e">
        <f t="shared" si="983"/>
        <v>#REF!</v>
      </c>
      <c r="BK280" s="352" t="e">
        <f t="shared" si="983"/>
        <v>#REF!</v>
      </c>
      <c r="BL280" s="363" t="e">
        <f t="shared" si="978"/>
        <v>#REF!</v>
      </c>
      <c r="BM280" s="364" t="e">
        <f t="shared" si="979"/>
        <v>#REF!</v>
      </c>
      <c r="BN280" s="365" t="e">
        <f t="shared" si="980"/>
        <v>#REF!</v>
      </c>
      <c r="BO280" s="366" t="e">
        <f t="shared" si="981"/>
        <v>#REF!</v>
      </c>
    </row>
    <row r="281" spans="1:67" ht="16">
      <c r="A281" s="41">
        <v>42607</v>
      </c>
      <c r="B281" s="23"/>
      <c r="C281" s="54">
        <v>7</v>
      </c>
      <c r="D281" s="54">
        <v>250</v>
      </c>
      <c r="E281" s="54">
        <v>15</v>
      </c>
      <c r="F281" s="54">
        <v>20</v>
      </c>
      <c r="G281" s="130">
        <f t="shared" si="969"/>
        <v>-5</v>
      </c>
      <c r="H281" s="28"/>
      <c r="I281" s="149">
        <v>382</v>
      </c>
      <c r="J281" s="23"/>
      <c r="K281" s="54">
        <v>7</v>
      </c>
      <c r="L281" s="54">
        <v>318</v>
      </c>
      <c r="M281" s="54">
        <v>14</v>
      </c>
      <c r="N281" s="54">
        <v>20</v>
      </c>
      <c r="O281" s="130">
        <f t="shared" si="970"/>
        <v>-6</v>
      </c>
      <c r="P281" s="28"/>
      <c r="Q281" s="149">
        <v>438.5</v>
      </c>
      <c r="R281" s="23"/>
      <c r="S281" s="28"/>
      <c r="T281" s="28"/>
      <c r="U281" s="28"/>
      <c r="V281" s="28"/>
      <c r="W281" s="130">
        <f t="shared" si="971"/>
        <v>0</v>
      </c>
      <c r="X281" s="28"/>
      <c r="Y281" s="28"/>
      <c r="Z281" s="23"/>
      <c r="AA281" s="28"/>
      <c r="AB281" s="28"/>
      <c r="AC281" s="28"/>
      <c r="AD281" s="28"/>
      <c r="AE281" s="130">
        <f t="shared" si="972"/>
        <v>0</v>
      </c>
      <c r="AF281" s="28"/>
      <c r="AG281" s="28"/>
      <c r="AH281" s="23"/>
      <c r="AI281" s="54">
        <v>7.75</v>
      </c>
      <c r="AJ281" s="54">
        <v>400</v>
      </c>
      <c r="AK281" s="54">
        <v>18</v>
      </c>
      <c r="AL281" s="54">
        <v>22</v>
      </c>
      <c r="AM281" s="130">
        <f t="shared" si="973"/>
        <v>-4</v>
      </c>
      <c r="AN281" s="28"/>
      <c r="AO281" s="149">
        <v>527.04999999999995</v>
      </c>
      <c r="AP281" s="23"/>
      <c r="AQ281" s="54">
        <v>7</v>
      </c>
      <c r="AR281" s="54">
        <v>290</v>
      </c>
      <c r="AS281" s="54">
        <v>15</v>
      </c>
      <c r="AT281" s="54">
        <v>19</v>
      </c>
      <c r="AU281" s="130">
        <f t="shared" si="974"/>
        <v>-4</v>
      </c>
      <c r="AV281" s="28"/>
      <c r="AW281" s="149">
        <v>483</v>
      </c>
      <c r="AX281" s="23"/>
      <c r="AY281" s="28"/>
      <c r="AZ281" s="28"/>
      <c r="BA281" s="28"/>
      <c r="BB281" s="28"/>
      <c r="BC281" s="130">
        <f t="shared" si="975"/>
        <v>0</v>
      </c>
      <c r="BD281" s="28"/>
      <c r="BE281" s="28"/>
      <c r="BF281" s="23"/>
      <c r="BG281" s="343"/>
      <c r="BH281" s="350" t="e">
        <f t="shared" si="976"/>
        <v>#REF!</v>
      </c>
      <c r="BI281" s="351" t="e">
        <f t="shared" ref="BI281:BK281" si="984">+#REF!+C281+K281+S281+AA281+AI281+AQ281+AY281</f>
        <v>#REF!</v>
      </c>
      <c r="BJ281" s="352" t="e">
        <f t="shared" si="984"/>
        <v>#REF!</v>
      </c>
      <c r="BK281" s="352" t="e">
        <f t="shared" si="984"/>
        <v>#REF!</v>
      </c>
      <c r="BL281" s="363" t="e">
        <f t="shared" si="978"/>
        <v>#REF!</v>
      </c>
      <c r="BM281" s="364" t="e">
        <f t="shared" si="979"/>
        <v>#REF!</v>
      </c>
      <c r="BN281" s="365" t="e">
        <f t="shared" si="980"/>
        <v>#REF!</v>
      </c>
      <c r="BO281" s="366" t="e">
        <f t="shared" si="981"/>
        <v>#REF!</v>
      </c>
    </row>
    <row r="282" spans="1:67" ht="16">
      <c r="A282" s="41">
        <v>42608</v>
      </c>
      <c r="B282" s="23"/>
      <c r="C282" s="54">
        <v>8</v>
      </c>
      <c r="D282" s="54">
        <v>376</v>
      </c>
      <c r="E282" s="54">
        <v>14</v>
      </c>
      <c r="F282" s="54">
        <v>20</v>
      </c>
      <c r="G282" s="130">
        <f t="shared" si="969"/>
        <v>-6</v>
      </c>
      <c r="H282" s="28"/>
      <c r="I282" s="149">
        <v>467.5</v>
      </c>
      <c r="J282" s="23"/>
      <c r="K282" s="54">
        <v>8</v>
      </c>
      <c r="L282" s="54">
        <v>450</v>
      </c>
      <c r="M282" s="54">
        <v>24</v>
      </c>
      <c r="N282" s="54">
        <v>20</v>
      </c>
      <c r="O282" s="42">
        <v>4</v>
      </c>
      <c r="P282" s="28"/>
      <c r="Q282" s="149">
        <v>717.3</v>
      </c>
      <c r="R282" s="23"/>
      <c r="S282" s="28"/>
      <c r="T282" s="28"/>
      <c r="U282" s="28"/>
      <c r="V282" s="28"/>
      <c r="W282" s="130">
        <f t="shared" si="971"/>
        <v>0</v>
      </c>
      <c r="X282" s="28"/>
      <c r="Y282" s="28"/>
      <c r="Z282" s="23"/>
      <c r="AA282" s="28"/>
      <c r="AB282" s="28"/>
      <c r="AC282" s="28"/>
      <c r="AD282" s="28"/>
      <c r="AE282" s="130">
        <f t="shared" si="972"/>
        <v>0</v>
      </c>
      <c r="AF282" s="28"/>
      <c r="AG282" s="28"/>
      <c r="AH282" s="23"/>
      <c r="AI282" s="54">
        <v>8</v>
      </c>
      <c r="AJ282" s="54">
        <v>450</v>
      </c>
      <c r="AK282" s="54">
        <v>24</v>
      </c>
      <c r="AL282" s="54">
        <v>22</v>
      </c>
      <c r="AM282" s="130">
        <f t="shared" si="973"/>
        <v>2</v>
      </c>
      <c r="AN282" s="28"/>
      <c r="AO282" s="149">
        <v>713.45</v>
      </c>
      <c r="AP282" s="23"/>
      <c r="AQ282" s="54">
        <v>7.5</v>
      </c>
      <c r="AR282" s="54">
        <v>311</v>
      </c>
      <c r="AS282" s="54">
        <v>20</v>
      </c>
      <c r="AT282" s="54">
        <v>19</v>
      </c>
      <c r="AU282" s="130">
        <f t="shared" si="974"/>
        <v>1</v>
      </c>
      <c r="AV282" s="28"/>
      <c r="AW282" s="149">
        <v>597.54</v>
      </c>
      <c r="AX282" s="23"/>
      <c r="AY282" s="28"/>
      <c r="AZ282" s="28"/>
      <c r="BA282" s="28"/>
      <c r="BB282" s="28"/>
      <c r="BC282" s="130">
        <f t="shared" si="975"/>
        <v>0</v>
      </c>
      <c r="BD282" s="28"/>
      <c r="BE282" s="28"/>
      <c r="BF282" s="23"/>
      <c r="BG282" s="343"/>
      <c r="BH282" s="350" t="e">
        <f t="shared" si="976"/>
        <v>#REF!</v>
      </c>
      <c r="BI282" s="351" t="e">
        <f t="shared" ref="BI282:BK282" si="985">+#REF!+C282+K282+S282+AA282+AI282+AQ282+AY282</f>
        <v>#REF!</v>
      </c>
      <c r="BJ282" s="352" t="e">
        <f t="shared" si="985"/>
        <v>#REF!</v>
      </c>
      <c r="BK282" s="352" t="e">
        <f t="shared" si="985"/>
        <v>#REF!</v>
      </c>
      <c r="BL282" s="363" t="e">
        <f t="shared" si="978"/>
        <v>#REF!</v>
      </c>
      <c r="BM282" s="364" t="e">
        <f t="shared" si="979"/>
        <v>#REF!</v>
      </c>
      <c r="BN282" s="365" t="e">
        <f t="shared" si="980"/>
        <v>#REF!</v>
      </c>
      <c r="BO282" s="366" t="e">
        <f t="shared" si="981"/>
        <v>#REF!</v>
      </c>
    </row>
    <row r="283" spans="1:67" ht="16">
      <c r="A283" s="367" t="s">
        <v>42</v>
      </c>
      <c r="B283" s="368"/>
      <c r="C283" s="177">
        <f t="shared" ref="C283:H283" si="986">SUM(C276:C282)</f>
        <v>38</v>
      </c>
      <c r="D283" s="177">
        <f t="shared" si="986"/>
        <v>1650</v>
      </c>
      <c r="E283" s="177">
        <f t="shared" si="986"/>
        <v>94</v>
      </c>
      <c r="F283" s="177">
        <f t="shared" si="986"/>
        <v>100</v>
      </c>
      <c r="G283" s="177">
        <f t="shared" si="986"/>
        <v>-6</v>
      </c>
      <c r="H283" s="177">
        <f t="shared" si="986"/>
        <v>0</v>
      </c>
      <c r="I283" s="370">
        <f>SUM(I278:I282)</f>
        <v>2771.95</v>
      </c>
      <c r="J283" s="23"/>
      <c r="K283" s="177">
        <f t="shared" ref="K283:P283" si="987">SUM(K276:K282)</f>
        <v>39</v>
      </c>
      <c r="L283" s="177">
        <f t="shared" si="987"/>
        <v>1957</v>
      </c>
      <c r="M283" s="177">
        <f t="shared" si="987"/>
        <v>112</v>
      </c>
      <c r="N283" s="177">
        <f t="shared" si="987"/>
        <v>100</v>
      </c>
      <c r="O283" s="177">
        <f t="shared" si="987"/>
        <v>12</v>
      </c>
      <c r="P283" s="177">
        <f t="shared" si="987"/>
        <v>0</v>
      </c>
      <c r="Q283" s="370">
        <f>SUM(Q278:Q282)</f>
        <v>3334.6000000000004</v>
      </c>
      <c r="R283" s="23"/>
      <c r="S283" s="177">
        <f t="shared" ref="S283:X283" si="988">SUM(S276:S282)</f>
        <v>0</v>
      </c>
      <c r="T283" s="177">
        <f t="shared" si="988"/>
        <v>0</v>
      </c>
      <c r="U283" s="177">
        <f t="shared" si="988"/>
        <v>0</v>
      </c>
      <c r="V283" s="177">
        <f t="shared" si="988"/>
        <v>0</v>
      </c>
      <c r="W283" s="177">
        <f t="shared" si="988"/>
        <v>0</v>
      </c>
      <c r="X283" s="177">
        <f t="shared" si="988"/>
        <v>0</v>
      </c>
      <c r="Y283" s="177"/>
      <c r="Z283" s="23"/>
      <c r="AA283" s="177">
        <f t="shared" ref="AA283:AF283" si="989">SUM(AA276:AA282)</f>
        <v>0</v>
      </c>
      <c r="AB283" s="177">
        <f t="shared" si="989"/>
        <v>0</v>
      </c>
      <c r="AC283" s="177">
        <f t="shared" si="989"/>
        <v>0</v>
      </c>
      <c r="AD283" s="177">
        <f t="shared" si="989"/>
        <v>0</v>
      </c>
      <c r="AE283" s="177">
        <f t="shared" si="989"/>
        <v>0</v>
      </c>
      <c r="AF283" s="177">
        <f t="shared" si="989"/>
        <v>0</v>
      </c>
      <c r="AG283" s="177"/>
      <c r="AH283" s="23"/>
      <c r="AI283" s="177">
        <f t="shared" ref="AI283:AN283" si="990">SUM(AI276:AI282)</f>
        <v>39.25</v>
      </c>
      <c r="AJ283" s="177">
        <f t="shared" si="990"/>
        <v>2068</v>
      </c>
      <c r="AK283" s="177">
        <f t="shared" si="990"/>
        <v>124</v>
      </c>
      <c r="AL283" s="177">
        <f t="shared" si="990"/>
        <v>110</v>
      </c>
      <c r="AM283" s="177">
        <f t="shared" si="990"/>
        <v>14</v>
      </c>
      <c r="AN283" s="177">
        <f t="shared" si="990"/>
        <v>0</v>
      </c>
      <c r="AO283" s="370">
        <f>SUM(AO278:AO282)</f>
        <v>3566.6499999999996</v>
      </c>
      <c r="AP283" s="23"/>
      <c r="AQ283" s="177">
        <f t="shared" ref="AQ283:AV283" si="991">SUM(AQ276:AQ282)</f>
        <v>37.75</v>
      </c>
      <c r="AR283" s="177">
        <f t="shared" si="991"/>
        <v>1645</v>
      </c>
      <c r="AS283" s="177">
        <f t="shared" si="991"/>
        <v>93</v>
      </c>
      <c r="AT283" s="177">
        <f t="shared" si="991"/>
        <v>95</v>
      </c>
      <c r="AU283" s="177">
        <f t="shared" si="991"/>
        <v>-2</v>
      </c>
      <c r="AV283" s="177">
        <f t="shared" si="991"/>
        <v>0</v>
      </c>
      <c r="AW283" s="370">
        <f>SUM(AW278:AW282)</f>
        <v>2757.04</v>
      </c>
      <c r="AX283" s="23"/>
      <c r="AY283" s="177">
        <f t="shared" ref="AY283:BD283" si="992">SUM(AY276:AY282)</f>
        <v>0</v>
      </c>
      <c r="AZ283" s="177">
        <f t="shared" si="992"/>
        <v>0</v>
      </c>
      <c r="BA283" s="177">
        <f t="shared" si="992"/>
        <v>0</v>
      </c>
      <c r="BB283" s="177">
        <f t="shared" si="992"/>
        <v>0</v>
      </c>
      <c r="BC283" s="177">
        <f t="shared" si="992"/>
        <v>0</v>
      </c>
      <c r="BD283" s="177">
        <f t="shared" si="992"/>
        <v>0</v>
      </c>
      <c r="BE283" s="177">
        <f>SUM(BE278:BE282)</f>
        <v>0</v>
      </c>
      <c r="BF283" s="23"/>
      <c r="BG283" s="371"/>
      <c r="BH283" s="372" t="e">
        <f t="shared" si="976"/>
        <v>#REF!</v>
      </c>
      <c r="BI283" s="419" t="e">
        <f t="shared" ref="BI283:BK283" si="993">+#REF!+C283+K283+S283+AA283+AI283+AQ283+AY283</f>
        <v>#REF!</v>
      </c>
      <c r="BJ283" s="420" t="e">
        <f t="shared" si="993"/>
        <v>#REF!</v>
      </c>
      <c r="BK283" s="420" t="e">
        <f t="shared" si="993"/>
        <v>#REF!</v>
      </c>
      <c r="BL283" s="398" t="e">
        <f t="shared" si="978"/>
        <v>#REF!</v>
      </c>
      <c r="BM283" s="399" t="e">
        <f t="shared" si="979"/>
        <v>#REF!</v>
      </c>
      <c r="BN283" s="400" t="e">
        <f t="shared" si="980"/>
        <v>#REF!</v>
      </c>
      <c r="BO283" s="401" t="e">
        <f t="shared" si="981"/>
        <v>#REF!</v>
      </c>
    </row>
    <row r="284" spans="1:67" ht="16">
      <c r="A284" s="124">
        <v>42609</v>
      </c>
      <c r="B284" s="23"/>
      <c r="C284" s="125">
        <v>0</v>
      </c>
      <c r="D284" s="125">
        <v>0</v>
      </c>
      <c r="E284" s="125">
        <v>0</v>
      </c>
      <c r="F284" s="125">
        <v>0</v>
      </c>
      <c r="G284" s="136">
        <f t="shared" ref="G284:G288" si="994">+E284-F284</f>
        <v>0</v>
      </c>
      <c r="H284" s="125">
        <v>0</v>
      </c>
      <c r="I284" s="126"/>
      <c r="J284" s="23"/>
      <c r="K284" s="125">
        <v>0</v>
      </c>
      <c r="L284" s="125">
        <v>0</v>
      </c>
      <c r="M284" s="125">
        <v>0</v>
      </c>
      <c r="N284" s="125">
        <v>0</v>
      </c>
      <c r="O284" s="136">
        <f t="shared" ref="O284:O288" si="995">+M284-N284</f>
        <v>0</v>
      </c>
      <c r="P284" s="125">
        <v>0</v>
      </c>
      <c r="Q284" s="126"/>
      <c r="R284" s="23"/>
      <c r="S284" s="125">
        <v>0</v>
      </c>
      <c r="T284" s="125">
        <v>0</v>
      </c>
      <c r="U284" s="125">
        <v>0</v>
      </c>
      <c r="V284" s="125">
        <v>0</v>
      </c>
      <c r="W284" s="136">
        <f t="shared" ref="W284:W288" si="996">+U284-V284</f>
        <v>0</v>
      </c>
      <c r="X284" s="125">
        <v>0</v>
      </c>
      <c r="Y284" s="125"/>
      <c r="Z284" s="23"/>
      <c r="AA284" s="125">
        <v>0</v>
      </c>
      <c r="AB284" s="125">
        <v>0</v>
      </c>
      <c r="AC284" s="125">
        <v>0</v>
      </c>
      <c r="AD284" s="125">
        <v>0</v>
      </c>
      <c r="AE284" s="136">
        <f t="shared" ref="AE284:AE288" si="997">+AC284-AD284</f>
        <v>0</v>
      </c>
      <c r="AF284" s="125">
        <v>0</v>
      </c>
      <c r="AG284" s="125"/>
      <c r="AH284" s="23"/>
      <c r="AI284" s="125">
        <v>0</v>
      </c>
      <c r="AJ284" s="125">
        <v>0</v>
      </c>
      <c r="AK284" s="125">
        <v>0</v>
      </c>
      <c r="AL284" s="125">
        <v>0</v>
      </c>
      <c r="AM284" s="136">
        <f t="shared" ref="AM284:AM288" si="998">+AK284-AL284</f>
        <v>0</v>
      </c>
      <c r="AN284" s="125">
        <v>0</v>
      </c>
      <c r="AO284" s="126"/>
      <c r="AP284" s="23"/>
      <c r="AQ284" s="125">
        <v>0</v>
      </c>
      <c r="AR284" s="125">
        <v>0</v>
      </c>
      <c r="AS284" s="125">
        <v>0</v>
      </c>
      <c r="AT284" s="125">
        <v>0</v>
      </c>
      <c r="AU284" s="136">
        <f t="shared" ref="AU284:AU288" si="999">+AS284-AT284</f>
        <v>0</v>
      </c>
      <c r="AV284" s="125">
        <v>0</v>
      </c>
      <c r="AW284" s="126"/>
      <c r="AX284" s="23"/>
      <c r="AY284" s="125">
        <v>0</v>
      </c>
      <c r="AZ284" s="125">
        <v>0</v>
      </c>
      <c r="BA284" s="125">
        <v>0</v>
      </c>
      <c r="BB284" s="125">
        <v>0</v>
      </c>
      <c r="BC284" s="136">
        <f t="shared" ref="BC284:BC288" si="1000">+BA284-BB284</f>
        <v>0</v>
      </c>
      <c r="BD284" s="125">
        <v>0</v>
      </c>
      <c r="BE284" s="125"/>
      <c r="BF284" s="23"/>
      <c r="BG284" s="348"/>
      <c r="BH284" s="127"/>
      <c r="BI284" s="127"/>
      <c r="BJ284" s="127"/>
      <c r="BK284" s="127"/>
      <c r="BL284" s="127"/>
      <c r="BM284" s="127"/>
      <c r="BN284" s="127"/>
      <c r="BO284" s="127"/>
    </row>
    <row r="285" spans="1:67" ht="16">
      <c r="A285" s="124">
        <v>42610</v>
      </c>
      <c r="B285" s="23"/>
      <c r="C285" s="125">
        <v>0</v>
      </c>
      <c r="D285" s="125">
        <v>0</v>
      </c>
      <c r="E285" s="125">
        <v>0</v>
      </c>
      <c r="F285" s="125">
        <v>0</v>
      </c>
      <c r="G285" s="136">
        <f t="shared" si="994"/>
        <v>0</v>
      </c>
      <c r="H285" s="125">
        <v>0</v>
      </c>
      <c r="I285" s="126"/>
      <c r="J285" s="23"/>
      <c r="K285" s="125">
        <v>0</v>
      </c>
      <c r="L285" s="125">
        <v>0</v>
      </c>
      <c r="M285" s="125">
        <v>0</v>
      </c>
      <c r="N285" s="125">
        <v>0</v>
      </c>
      <c r="O285" s="136">
        <f t="shared" si="995"/>
        <v>0</v>
      </c>
      <c r="P285" s="125">
        <v>0</v>
      </c>
      <c r="Q285" s="126"/>
      <c r="R285" s="23"/>
      <c r="S285" s="125">
        <v>0</v>
      </c>
      <c r="T285" s="125">
        <v>0</v>
      </c>
      <c r="U285" s="125">
        <v>0</v>
      </c>
      <c r="V285" s="125">
        <v>0</v>
      </c>
      <c r="W285" s="136">
        <f t="shared" si="996"/>
        <v>0</v>
      </c>
      <c r="X285" s="125">
        <v>0</v>
      </c>
      <c r="Y285" s="125"/>
      <c r="Z285" s="23"/>
      <c r="AA285" s="125">
        <v>0</v>
      </c>
      <c r="AB285" s="125">
        <v>0</v>
      </c>
      <c r="AC285" s="125">
        <v>0</v>
      </c>
      <c r="AD285" s="125">
        <v>0</v>
      </c>
      <c r="AE285" s="136">
        <f t="shared" si="997"/>
        <v>0</v>
      </c>
      <c r="AF285" s="125">
        <v>0</v>
      </c>
      <c r="AG285" s="125"/>
      <c r="AH285" s="23"/>
      <c r="AI285" s="125">
        <v>0</v>
      </c>
      <c r="AJ285" s="125">
        <v>0</v>
      </c>
      <c r="AK285" s="125">
        <v>0</v>
      </c>
      <c r="AL285" s="125">
        <v>0</v>
      </c>
      <c r="AM285" s="136">
        <f t="shared" si="998"/>
        <v>0</v>
      </c>
      <c r="AN285" s="125">
        <v>0</v>
      </c>
      <c r="AO285" s="126"/>
      <c r="AP285" s="23"/>
      <c r="AQ285" s="125">
        <v>0</v>
      </c>
      <c r="AR285" s="125">
        <v>0</v>
      </c>
      <c r="AS285" s="125">
        <v>0</v>
      </c>
      <c r="AT285" s="125">
        <v>0</v>
      </c>
      <c r="AU285" s="136">
        <f t="shared" si="999"/>
        <v>0</v>
      </c>
      <c r="AV285" s="125">
        <v>0</v>
      </c>
      <c r="AW285" s="126"/>
      <c r="AX285" s="23"/>
      <c r="AY285" s="125">
        <v>0</v>
      </c>
      <c r="AZ285" s="125">
        <v>0</v>
      </c>
      <c r="BA285" s="125">
        <v>0</v>
      </c>
      <c r="BB285" s="125">
        <v>0</v>
      </c>
      <c r="BC285" s="136">
        <f t="shared" si="1000"/>
        <v>0</v>
      </c>
      <c r="BD285" s="125">
        <v>0</v>
      </c>
      <c r="BE285" s="125"/>
      <c r="BF285" s="23"/>
      <c r="BG285" s="348"/>
      <c r="BH285" s="127"/>
      <c r="BI285" s="127"/>
      <c r="BJ285" s="127"/>
      <c r="BK285" s="127"/>
      <c r="BL285" s="127"/>
      <c r="BM285" s="127"/>
      <c r="BN285" s="127"/>
      <c r="BO285" s="127"/>
    </row>
    <row r="286" spans="1:67" ht="16">
      <c r="A286" s="41">
        <v>42611</v>
      </c>
      <c r="B286" s="23"/>
      <c r="C286" s="54">
        <v>8</v>
      </c>
      <c r="D286" s="54">
        <v>308</v>
      </c>
      <c r="E286" s="54">
        <v>24</v>
      </c>
      <c r="F286" s="54">
        <v>20</v>
      </c>
      <c r="G286" s="130">
        <f t="shared" si="994"/>
        <v>4</v>
      </c>
      <c r="H286" s="28"/>
      <c r="I286" s="149">
        <v>667.65</v>
      </c>
      <c r="J286" s="23"/>
      <c r="K286" s="54">
        <v>8</v>
      </c>
      <c r="L286" s="54">
        <v>391</v>
      </c>
      <c r="M286" s="54">
        <v>32</v>
      </c>
      <c r="N286" s="54">
        <v>20</v>
      </c>
      <c r="O286" s="130">
        <f t="shared" si="995"/>
        <v>12</v>
      </c>
      <c r="P286" s="28"/>
      <c r="Q286" s="149">
        <v>999.5</v>
      </c>
      <c r="R286" s="23"/>
      <c r="S286" s="28"/>
      <c r="T286" s="28"/>
      <c r="U286" s="28"/>
      <c r="V286" s="28"/>
      <c r="W286" s="130">
        <f t="shared" si="996"/>
        <v>0</v>
      </c>
      <c r="X286" s="28"/>
      <c r="Y286" s="28"/>
      <c r="Z286" s="23"/>
      <c r="AA286" s="28"/>
      <c r="AB286" s="28"/>
      <c r="AC286" s="28"/>
      <c r="AD286" s="28"/>
      <c r="AE286" s="130">
        <f t="shared" si="997"/>
        <v>0</v>
      </c>
      <c r="AF286" s="28"/>
      <c r="AG286" s="28"/>
      <c r="AH286" s="23"/>
      <c r="AI286" s="54">
        <v>8</v>
      </c>
      <c r="AJ286" s="54">
        <v>355</v>
      </c>
      <c r="AK286" s="54">
        <v>29</v>
      </c>
      <c r="AL286" s="54">
        <v>22</v>
      </c>
      <c r="AM286" s="130">
        <f t="shared" si="998"/>
        <v>7</v>
      </c>
      <c r="AN286" s="28"/>
      <c r="AO286" s="149">
        <v>885.5</v>
      </c>
      <c r="AP286" s="23"/>
      <c r="AQ286" s="54">
        <v>7.75</v>
      </c>
      <c r="AR286" s="54">
        <v>302</v>
      </c>
      <c r="AS286" s="54">
        <v>21</v>
      </c>
      <c r="AT286" s="54">
        <v>19</v>
      </c>
      <c r="AU286" s="130">
        <f t="shared" si="999"/>
        <v>2</v>
      </c>
      <c r="AV286" s="28"/>
      <c r="AW286" s="149">
        <v>696</v>
      </c>
      <c r="AX286" s="23"/>
      <c r="AY286" s="28"/>
      <c r="AZ286" s="28"/>
      <c r="BA286" s="28"/>
      <c r="BB286" s="28"/>
      <c r="BC286" s="130">
        <f t="shared" si="1000"/>
        <v>0</v>
      </c>
      <c r="BD286" s="28"/>
      <c r="BE286" s="28"/>
      <c r="BF286" s="23"/>
      <c r="BG286" s="343"/>
      <c r="BH286" s="350" t="e">
        <f t="shared" ref="BH286:BH292" si="1001">+#REF!+G286+O286+W286+AE286+AM286+AU286+BC286</f>
        <v>#REF!</v>
      </c>
      <c r="BI286" s="351" t="e">
        <f t="shared" ref="BI286:BK286" si="1002">+#REF!+C286+K286+S286+AA286+AI286+AQ286+AY286</f>
        <v>#REF!</v>
      </c>
      <c r="BJ286" s="352" t="e">
        <f t="shared" si="1002"/>
        <v>#REF!</v>
      </c>
      <c r="BK286" s="352" t="e">
        <f t="shared" si="1002"/>
        <v>#REF!</v>
      </c>
      <c r="BL286" s="363" t="e">
        <f t="shared" ref="BL286:BL292" si="1003">BJ286/BK286</f>
        <v>#REF!</v>
      </c>
      <c r="BM286" s="364" t="e">
        <f t="shared" ref="BM286:BM292" si="1004">BJ286/BI286</f>
        <v>#REF!</v>
      </c>
      <c r="BN286" s="365" t="e">
        <f t="shared" ref="BN286:BN292" si="1005">BK286/BI286</f>
        <v>#REF!</v>
      </c>
      <c r="BO286" s="366" t="e">
        <f t="shared" ref="BO286:BO292" si="1006">#REF!/BK286</f>
        <v>#REF!</v>
      </c>
    </row>
    <row r="287" spans="1:67" ht="16">
      <c r="A287" s="41">
        <v>42612</v>
      </c>
      <c r="B287" s="23"/>
      <c r="C287" s="54">
        <v>8</v>
      </c>
      <c r="D287" s="54">
        <v>460</v>
      </c>
      <c r="E287" s="54">
        <v>16</v>
      </c>
      <c r="F287" s="54">
        <v>20</v>
      </c>
      <c r="G287" s="130">
        <f t="shared" si="994"/>
        <v>-4</v>
      </c>
      <c r="H287" s="28"/>
      <c r="I287" s="149">
        <v>505.05</v>
      </c>
      <c r="J287" s="23"/>
      <c r="K287" s="54">
        <v>6</v>
      </c>
      <c r="L287" s="54">
        <v>324</v>
      </c>
      <c r="M287" s="54">
        <v>12</v>
      </c>
      <c r="N287" s="54">
        <v>20</v>
      </c>
      <c r="O287" s="130">
        <f t="shared" si="995"/>
        <v>-8</v>
      </c>
      <c r="P287" s="28"/>
      <c r="Q287" s="149">
        <v>362</v>
      </c>
      <c r="R287" s="23"/>
      <c r="S287" s="28"/>
      <c r="T287" s="28"/>
      <c r="U287" s="28"/>
      <c r="V287" s="28"/>
      <c r="W287" s="130">
        <f t="shared" si="996"/>
        <v>0</v>
      </c>
      <c r="X287" s="28"/>
      <c r="Y287" s="28"/>
      <c r="Z287" s="23"/>
      <c r="AA287" s="28"/>
      <c r="AB287" s="28"/>
      <c r="AC287" s="28"/>
      <c r="AD287" s="28"/>
      <c r="AE287" s="130">
        <f t="shared" si="997"/>
        <v>0</v>
      </c>
      <c r="AF287" s="28"/>
      <c r="AG287" s="28"/>
      <c r="AH287" s="23"/>
      <c r="AI287" s="54">
        <v>8</v>
      </c>
      <c r="AJ287" s="54">
        <v>463</v>
      </c>
      <c r="AK287" s="54">
        <v>16</v>
      </c>
      <c r="AL287" s="54">
        <v>22</v>
      </c>
      <c r="AM287" s="130">
        <f t="shared" si="998"/>
        <v>-6</v>
      </c>
      <c r="AN287" s="28"/>
      <c r="AO287" s="149">
        <v>466.45</v>
      </c>
      <c r="AP287" s="23"/>
      <c r="AQ287" s="54">
        <v>8</v>
      </c>
      <c r="AR287" s="54">
        <v>160</v>
      </c>
      <c r="AS287" s="54">
        <v>9</v>
      </c>
      <c r="AT287" s="54">
        <v>19</v>
      </c>
      <c r="AU287" s="130">
        <f t="shared" si="999"/>
        <v>-10</v>
      </c>
      <c r="AV287" s="28"/>
      <c r="AW287" s="149">
        <v>276.5</v>
      </c>
      <c r="AX287" s="23"/>
      <c r="AY287" s="28"/>
      <c r="AZ287" s="28"/>
      <c r="BA287" s="28"/>
      <c r="BB287" s="28"/>
      <c r="BC287" s="130">
        <f t="shared" si="1000"/>
        <v>0</v>
      </c>
      <c r="BD287" s="28"/>
      <c r="BE287" s="28"/>
      <c r="BF287" s="23"/>
      <c r="BG287" s="343"/>
      <c r="BH287" s="350" t="e">
        <f t="shared" si="1001"/>
        <v>#REF!</v>
      </c>
      <c r="BI287" s="351" t="e">
        <f t="shared" ref="BI287:BK287" si="1007">+#REF!+C287+K287+S287+AA287+AI287+AQ287+AY287</f>
        <v>#REF!</v>
      </c>
      <c r="BJ287" s="352" t="e">
        <f t="shared" si="1007"/>
        <v>#REF!</v>
      </c>
      <c r="BK287" s="352" t="e">
        <f t="shared" si="1007"/>
        <v>#REF!</v>
      </c>
      <c r="BL287" s="363" t="e">
        <f t="shared" si="1003"/>
        <v>#REF!</v>
      </c>
      <c r="BM287" s="364" t="e">
        <f t="shared" si="1004"/>
        <v>#REF!</v>
      </c>
      <c r="BN287" s="365" t="e">
        <f t="shared" si="1005"/>
        <v>#REF!</v>
      </c>
      <c r="BO287" s="366" t="e">
        <f t="shared" si="1006"/>
        <v>#REF!</v>
      </c>
    </row>
    <row r="288" spans="1:67" ht="16">
      <c r="A288" s="41">
        <v>42613</v>
      </c>
      <c r="B288" s="23"/>
      <c r="C288" s="54">
        <v>8</v>
      </c>
      <c r="D288" s="54">
        <v>350</v>
      </c>
      <c r="E288" s="54">
        <v>19</v>
      </c>
      <c r="F288" s="54">
        <v>20</v>
      </c>
      <c r="G288" s="130">
        <f t="shared" si="994"/>
        <v>-1</v>
      </c>
      <c r="H288" s="28"/>
      <c r="I288" s="149">
        <v>548.5</v>
      </c>
      <c r="J288" s="23"/>
      <c r="K288" s="54">
        <v>8</v>
      </c>
      <c r="L288" s="54">
        <v>392</v>
      </c>
      <c r="M288" s="54">
        <v>16</v>
      </c>
      <c r="N288" s="54">
        <v>20</v>
      </c>
      <c r="O288" s="130">
        <f t="shared" si="995"/>
        <v>-4</v>
      </c>
      <c r="P288" s="28"/>
      <c r="Q288" s="149">
        <v>529.5</v>
      </c>
      <c r="R288" s="23"/>
      <c r="S288" s="28"/>
      <c r="T288" s="28"/>
      <c r="U288" s="28"/>
      <c r="V288" s="28"/>
      <c r="W288" s="130">
        <f t="shared" si="996"/>
        <v>0</v>
      </c>
      <c r="X288" s="28"/>
      <c r="Y288" s="28"/>
      <c r="Z288" s="23"/>
      <c r="AA288" s="28"/>
      <c r="AB288" s="28"/>
      <c r="AC288" s="28"/>
      <c r="AD288" s="28"/>
      <c r="AE288" s="130">
        <f t="shared" si="997"/>
        <v>0</v>
      </c>
      <c r="AF288" s="28"/>
      <c r="AG288" s="28"/>
      <c r="AH288" s="23"/>
      <c r="AI288" s="54">
        <v>8</v>
      </c>
      <c r="AJ288" s="54">
        <v>412</v>
      </c>
      <c r="AK288" s="54">
        <v>21</v>
      </c>
      <c r="AL288" s="54">
        <v>22</v>
      </c>
      <c r="AM288" s="130">
        <f t="shared" si="998"/>
        <v>-1</v>
      </c>
      <c r="AN288" s="28"/>
      <c r="AO288" s="149">
        <v>617.45000000000005</v>
      </c>
      <c r="AP288" s="23"/>
      <c r="AQ288" s="54">
        <v>8</v>
      </c>
      <c r="AR288" s="54">
        <v>257</v>
      </c>
      <c r="AS288" s="54">
        <v>9</v>
      </c>
      <c r="AT288" s="54">
        <v>19</v>
      </c>
      <c r="AU288" s="130">
        <f t="shared" si="999"/>
        <v>-10</v>
      </c>
      <c r="AV288" s="28"/>
      <c r="AW288" s="149"/>
      <c r="AX288" s="23"/>
      <c r="AY288" s="28"/>
      <c r="AZ288" s="28"/>
      <c r="BA288" s="28"/>
      <c r="BB288" s="28"/>
      <c r="BC288" s="130">
        <f t="shared" si="1000"/>
        <v>0</v>
      </c>
      <c r="BD288" s="28"/>
      <c r="BE288" s="28"/>
      <c r="BF288" s="23"/>
      <c r="BG288" s="343"/>
      <c r="BH288" s="350" t="e">
        <f t="shared" si="1001"/>
        <v>#REF!</v>
      </c>
      <c r="BI288" s="351" t="e">
        <f t="shared" ref="BI288:BK288" si="1008">+#REF!+C288+K288+S288+AA288+AI288+AQ288+AY288</f>
        <v>#REF!</v>
      </c>
      <c r="BJ288" s="352" t="e">
        <f t="shared" si="1008"/>
        <v>#REF!</v>
      </c>
      <c r="BK288" s="352" t="e">
        <f t="shared" si="1008"/>
        <v>#REF!</v>
      </c>
      <c r="BL288" s="363" t="e">
        <f t="shared" si="1003"/>
        <v>#REF!</v>
      </c>
      <c r="BM288" s="364" t="e">
        <f t="shared" si="1004"/>
        <v>#REF!</v>
      </c>
      <c r="BN288" s="365" t="e">
        <f t="shared" si="1005"/>
        <v>#REF!</v>
      </c>
      <c r="BO288" s="366" t="e">
        <f t="shared" si="1006"/>
        <v>#REF!</v>
      </c>
    </row>
    <row r="289" spans="1:67" ht="18">
      <c r="A289" s="379" t="s">
        <v>30</v>
      </c>
      <c r="B289" s="368"/>
      <c r="C289" s="380">
        <f t="shared" ref="C289:I289" si="1009">+C288+C287+C286+C285+C284+C283+C275+C267+C258+C257+C256+C255+C254</f>
        <v>174</v>
      </c>
      <c r="D289" s="380">
        <f t="shared" si="1009"/>
        <v>7724</v>
      </c>
      <c r="E289" s="380">
        <f t="shared" si="1009"/>
        <v>453</v>
      </c>
      <c r="F289" s="380">
        <f t="shared" si="1009"/>
        <v>460</v>
      </c>
      <c r="G289" s="380">
        <f t="shared" si="1009"/>
        <v>33</v>
      </c>
      <c r="H289" s="380">
        <f t="shared" si="1009"/>
        <v>0</v>
      </c>
      <c r="I289" s="382">
        <f t="shared" si="1009"/>
        <v>13676.55</v>
      </c>
      <c r="J289" s="23"/>
      <c r="K289" s="380">
        <f t="shared" ref="K289:Q289" si="1010">+K288+K287+K286+K285+K284+K283+K275+K267+K258+K257+K256+K255+K254</f>
        <v>181</v>
      </c>
      <c r="L289" s="380">
        <f t="shared" si="1010"/>
        <v>9082</v>
      </c>
      <c r="M289" s="380">
        <f t="shared" si="1010"/>
        <v>535</v>
      </c>
      <c r="N289" s="380">
        <f t="shared" si="1010"/>
        <v>460</v>
      </c>
      <c r="O289" s="380">
        <f t="shared" si="1010"/>
        <v>75</v>
      </c>
      <c r="P289" s="380">
        <f t="shared" si="1010"/>
        <v>0</v>
      </c>
      <c r="Q289" s="382">
        <f t="shared" si="1010"/>
        <v>16155</v>
      </c>
      <c r="R289" s="23"/>
      <c r="S289" s="380">
        <f t="shared" ref="S289:X289" si="1011">+S288+S287+S286+S285+S284+S283+S275+S267+S258+S257+S256+S255+S254</f>
        <v>0</v>
      </c>
      <c r="T289" s="380">
        <f t="shared" si="1011"/>
        <v>0</v>
      </c>
      <c r="U289" s="380">
        <f t="shared" si="1011"/>
        <v>0</v>
      </c>
      <c r="V289" s="380">
        <f t="shared" si="1011"/>
        <v>0</v>
      </c>
      <c r="W289" s="380">
        <f t="shared" si="1011"/>
        <v>0</v>
      </c>
      <c r="X289" s="380">
        <f t="shared" si="1011"/>
        <v>0</v>
      </c>
      <c r="Y289" s="380"/>
      <c r="Z289" s="23"/>
      <c r="AA289" s="380">
        <f t="shared" ref="AA289:AF289" si="1012">+AA288+AA287+AA286+AA285+AA284+AA283+AA275+AA267+AA258+AA257+AA256+AA255+AA254</f>
        <v>0</v>
      </c>
      <c r="AB289" s="380">
        <f t="shared" si="1012"/>
        <v>0</v>
      </c>
      <c r="AC289" s="380">
        <f t="shared" si="1012"/>
        <v>0</v>
      </c>
      <c r="AD289" s="380">
        <f t="shared" si="1012"/>
        <v>0</v>
      </c>
      <c r="AE289" s="380">
        <f t="shared" si="1012"/>
        <v>0</v>
      </c>
      <c r="AF289" s="380">
        <f t="shared" si="1012"/>
        <v>0</v>
      </c>
      <c r="AG289" s="380"/>
      <c r="AH289" s="23"/>
      <c r="AI289" s="380">
        <f t="shared" ref="AI289:AO289" si="1013">+AI288+AI287+AI286+AI285+AI284+AI283+AI275+AI267+AI258+AI257+AI256+AI255+AI254</f>
        <v>181.5</v>
      </c>
      <c r="AJ289" s="380">
        <f t="shared" si="1013"/>
        <v>9196</v>
      </c>
      <c r="AK289" s="380">
        <f t="shared" si="1013"/>
        <v>572</v>
      </c>
      <c r="AL289" s="380">
        <f t="shared" si="1013"/>
        <v>506</v>
      </c>
      <c r="AM289" s="380">
        <f t="shared" si="1013"/>
        <v>66</v>
      </c>
      <c r="AN289" s="380">
        <f t="shared" si="1013"/>
        <v>0</v>
      </c>
      <c r="AO289" s="382">
        <f t="shared" si="1013"/>
        <v>16644.149999999998</v>
      </c>
      <c r="AP289" s="23"/>
      <c r="AQ289" s="380">
        <f t="shared" ref="AQ289:AW289" si="1014">+AQ288+AQ287+AQ286+AQ285+AQ284+AQ283+AQ275+AQ267+AQ258+AQ257+AQ256+AQ255+AQ254</f>
        <v>157</v>
      </c>
      <c r="AR289" s="380">
        <f t="shared" si="1014"/>
        <v>6892</v>
      </c>
      <c r="AS289" s="380">
        <f t="shared" si="1014"/>
        <v>371</v>
      </c>
      <c r="AT289" s="380">
        <f t="shared" si="1014"/>
        <v>399</v>
      </c>
      <c r="AU289" s="380">
        <f t="shared" si="1014"/>
        <v>-28</v>
      </c>
      <c r="AV289" s="380">
        <f t="shared" si="1014"/>
        <v>0</v>
      </c>
      <c r="AW289" s="382">
        <f t="shared" si="1014"/>
        <v>10983.89</v>
      </c>
      <c r="AX289" s="23"/>
      <c r="AY289" s="380">
        <f t="shared" ref="AY289:BD289" si="1015">+AY288+AY287+AY286+AY285+AY284+AY283+AY275+AY267+AY258+AY257+AY256+AY255+AY254</f>
        <v>0</v>
      </c>
      <c r="AZ289" s="380">
        <f t="shared" si="1015"/>
        <v>0</v>
      </c>
      <c r="BA289" s="380">
        <f t="shared" si="1015"/>
        <v>0</v>
      </c>
      <c r="BB289" s="380">
        <f t="shared" si="1015"/>
        <v>0</v>
      </c>
      <c r="BC289" s="380">
        <f t="shared" si="1015"/>
        <v>0</v>
      </c>
      <c r="BD289" s="380">
        <f t="shared" si="1015"/>
        <v>0</v>
      </c>
      <c r="BE289" s="380"/>
      <c r="BF289" s="23"/>
      <c r="BG289" s="384"/>
      <c r="BH289" s="385" t="e">
        <f t="shared" si="1001"/>
        <v>#REF!</v>
      </c>
      <c r="BI289" s="386" t="e">
        <f t="shared" ref="BI289:BK289" si="1016">+#REF!+C289+K289+S289+AA289+AI289+AQ289+AY289</f>
        <v>#REF!</v>
      </c>
      <c r="BJ289" s="387" t="e">
        <f t="shared" si="1016"/>
        <v>#REF!</v>
      </c>
      <c r="BK289" s="387" t="e">
        <f t="shared" si="1016"/>
        <v>#REF!</v>
      </c>
      <c r="BL289" s="394" t="e">
        <f t="shared" si="1003"/>
        <v>#REF!</v>
      </c>
      <c r="BM289" s="395" t="e">
        <f t="shared" si="1004"/>
        <v>#REF!</v>
      </c>
      <c r="BN289" s="396" t="e">
        <f t="shared" si="1005"/>
        <v>#REF!</v>
      </c>
      <c r="BO289" s="397" t="e">
        <f t="shared" si="1006"/>
        <v>#REF!</v>
      </c>
    </row>
    <row r="290" spans="1:67" ht="16">
      <c r="A290" s="41">
        <v>42614</v>
      </c>
      <c r="B290" s="23"/>
      <c r="C290" s="54">
        <v>8</v>
      </c>
      <c r="D290" s="54">
        <v>241</v>
      </c>
      <c r="E290" s="54">
        <v>14</v>
      </c>
      <c r="F290" s="54">
        <v>20</v>
      </c>
      <c r="G290" s="130">
        <f t="shared" ref="G290:G291" si="1017">+E290-F290</f>
        <v>-6</v>
      </c>
      <c r="H290" s="28"/>
      <c r="I290" s="149">
        <v>429.35</v>
      </c>
      <c r="J290" s="23"/>
      <c r="K290" s="54">
        <v>8.5</v>
      </c>
      <c r="L290" s="54">
        <v>283</v>
      </c>
      <c r="M290" s="54">
        <v>17</v>
      </c>
      <c r="N290" s="54">
        <v>21</v>
      </c>
      <c r="O290" s="130">
        <f t="shared" ref="O290:O291" si="1018">+M290-N290</f>
        <v>-4</v>
      </c>
      <c r="P290" s="28"/>
      <c r="Q290" s="149">
        <v>503.1</v>
      </c>
      <c r="R290" s="23"/>
      <c r="S290" s="28"/>
      <c r="T290" s="28"/>
      <c r="U290" s="28"/>
      <c r="V290" s="28"/>
      <c r="W290" s="130">
        <f t="shared" ref="W290:W291" si="1019">+U290-V290</f>
        <v>0</v>
      </c>
      <c r="X290" s="28"/>
      <c r="Y290" s="28"/>
      <c r="Z290" s="23"/>
      <c r="AA290" s="28"/>
      <c r="AB290" s="28"/>
      <c r="AC290" s="28"/>
      <c r="AD290" s="28"/>
      <c r="AE290" s="130">
        <f t="shared" ref="AE290:AE291" si="1020">+AC290-AD290</f>
        <v>0</v>
      </c>
      <c r="AF290" s="28"/>
      <c r="AG290" s="28"/>
      <c r="AH290" s="23"/>
      <c r="AI290" s="54">
        <v>8</v>
      </c>
      <c r="AJ290" s="54">
        <v>270</v>
      </c>
      <c r="AK290" s="54">
        <v>17</v>
      </c>
      <c r="AL290" s="54">
        <v>22</v>
      </c>
      <c r="AM290" s="130">
        <f t="shared" ref="AM290:AM291" si="1021">+AK290-AL290</f>
        <v>-5</v>
      </c>
      <c r="AN290" s="28"/>
      <c r="AO290" s="149">
        <v>534</v>
      </c>
      <c r="AP290" s="23"/>
      <c r="AQ290" s="54">
        <v>8</v>
      </c>
      <c r="AR290" s="54">
        <v>141</v>
      </c>
      <c r="AS290" s="54">
        <v>15</v>
      </c>
      <c r="AT290" s="54">
        <v>20</v>
      </c>
      <c r="AU290" s="130">
        <f t="shared" ref="AU290:AU291" si="1022">+AS290-AT290</f>
        <v>-5</v>
      </c>
      <c r="AV290" s="28"/>
      <c r="AW290" s="153"/>
      <c r="AX290" s="23"/>
      <c r="AY290" s="28"/>
      <c r="AZ290" s="28"/>
      <c r="BA290" s="28"/>
      <c r="BB290" s="28"/>
      <c r="BC290" s="130">
        <f t="shared" ref="BC290:BC291" si="1023">+BA290-BB290</f>
        <v>0</v>
      </c>
      <c r="BD290" s="28"/>
      <c r="BE290" s="28"/>
      <c r="BF290" s="23"/>
      <c r="BG290" s="343"/>
      <c r="BH290" s="350" t="e">
        <f t="shared" si="1001"/>
        <v>#REF!</v>
      </c>
      <c r="BI290" s="351" t="e">
        <f t="shared" ref="BI290:BK290" si="1024">+#REF!+C290+K290+S290+AA290+AI290+AQ290+AY290</f>
        <v>#REF!</v>
      </c>
      <c r="BJ290" s="352" t="e">
        <f t="shared" si="1024"/>
        <v>#REF!</v>
      </c>
      <c r="BK290" s="352" t="e">
        <f t="shared" si="1024"/>
        <v>#REF!</v>
      </c>
      <c r="BL290" s="363" t="e">
        <f t="shared" si="1003"/>
        <v>#REF!</v>
      </c>
      <c r="BM290" s="364" t="e">
        <f t="shared" si="1004"/>
        <v>#REF!</v>
      </c>
      <c r="BN290" s="365" t="e">
        <f t="shared" si="1005"/>
        <v>#REF!</v>
      </c>
      <c r="BO290" s="366" t="e">
        <f t="shared" si="1006"/>
        <v>#REF!</v>
      </c>
    </row>
    <row r="291" spans="1:67" ht="16">
      <c r="A291" s="41">
        <v>42615</v>
      </c>
      <c r="B291" s="23"/>
      <c r="C291" s="54">
        <v>8</v>
      </c>
      <c r="D291" s="54">
        <v>409</v>
      </c>
      <c r="E291" s="54">
        <v>13</v>
      </c>
      <c r="F291" s="54">
        <v>20</v>
      </c>
      <c r="G291" s="130">
        <f t="shared" si="1017"/>
        <v>-7</v>
      </c>
      <c r="H291" s="28"/>
      <c r="I291" s="149">
        <v>342</v>
      </c>
      <c r="J291" s="23"/>
      <c r="K291" s="54">
        <v>8.5</v>
      </c>
      <c r="L291" s="54">
        <v>357</v>
      </c>
      <c r="M291" s="54">
        <v>16</v>
      </c>
      <c r="N291" s="54">
        <v>21</v>
      </c>
      <c r="O291" s="130">
        <f t="shared" si="1018"/>
        <v>-5</v>
      </c>
      <c r="P291" s="28"/>
      <c r="Q291" s="149">
        <v>513</v>
      </c>
      <c r="R291" s="23"/>
      <c r="S291" s="28"/>
      <c r="T291" s="28"/>
      <c r="U291" s="28"/>
      <c r="V291" s="28"/>
      <c r="W291" s="130">
        <f t="shared" si="1019"/>
        <v>0</v>
      </c>
      <c r="X291" s="28"/>
      <c r="Y291" s="28"/>
      <c r="Z291" s="23"/>
      <c r="AA291" s="28"/>
      <c r="AB291" s="28"/>
      <c r="AC291" s="28"/>
      <c r="AD291" s="28"/>
      <c r="AE291" s="130">
        <f t="shared" si="1020"/>
        <v>0</v>
      </c>
      <c r="AF291" s="28"/>
      <c r="AG291" s="28"/>
      <c r="AH291" s="23"/>
      <c r="AI291" s="54">
        <v>7</v>
      </c>
      <c r="AJ291" s="54">
        <v>300</v>
      </c>
      <c r="AK291" s="54">
        <v>17</v>
      </c>
      <c r="AL291" s="54">
        <v>22</v>
      </c>
      <c r="AM291" s="130">
        <f t="shared" si="1021"/>
        <v>-5</v>
      </c>
      <c r="AN291" s="28"/>
      <c r="AO291" s="54">
        <v>458</v>
      </c>
      <c r="AP291" s="23"/>
      <c r="AQ291" s="54">
        <v>8</v>
      </c>
      <c r="AR291" s="28"/>
      <c r="AS291" s="54">
        <v>13</v>
      </c>
      <c r="AT291" s="54">
        <v>20</v>
      </c>
      <c r="AU291" s="130">
        <f t="shared" si="1022"/>
        <v>-7</v>
      </c>
      <c r="AV291" s="28"/>
      <c r="AW291" s="153"/>
      <c r="AX291" s="23"/>
      <c r="AY291" s="28"/>
      <c r="AZ291" s="28"/>
      <c r="BA291" s="28"/>
      <c r="BB291" s="28"/>
      <c r="BC291" s="130">
        <f t="shared" si="1023"/>
        <v>0</v>
      </c>
      <c r="BD291" s="28"/>
      <c r="BE291" s="28"/>
      <c r="BF291" s="23"/>
      <c r="BG291" s="343"/>
      <c r="BH291" s="350" t="e">
        <f t="shared" si="1001"/>
        <v>#REF!</v>
      </c>
      <c r="BI291" s="351" t="e">
        <f t="shared" ref="BI291:BK291" si="1025">+#REF!+C291+K291+S291+AA291+AI291+AQ291+AY291</f>
        <v>#REF!</v>
      </c>
      <c r="BJ291" s="352" t="e">
        <f t="shared" si="1025"/>
        <v>#REF!</v>
      </c>
      <c r="BK291" s="352" t="e">
        <f t="shared" si="1025"/>
        <v>#REF!</v>
      </c>
      <c r="BL291" s="363" t="e">
        <f t="shared" si="1003"/>
        <v>#REF!</v>
      </c>
      <c r="BM291" s="364" t="e">
        <f t="shared" si="1004"/>
        <v>#REF!</v>
      </c>
      <c r="BN291" s="365" t="e">
        <f t="shared" si="1005"/>
        <v>#REF!</v>
      </c>
      <c r="BO291" s="366" t="e">
        <f t="shared" si="1006"/>
        <v>#REF!</v>
      </c>
    </row>
    <row r="292" spans="1:67" ht="16">
      <c r="A292" s="367" t="s">
        <v>42</v>
      </c>
      <c r="B292" s="368"/>
      <c r="C292" s="177">
        <f t="shared" ref="C292:I292" si="1026">SUM(C286:C288,C290:C291)</f>
        <v>40</v>
      </c>
      <c r="D292" s="177">
        <f t="shared" si="1026"/>
        <v>1768</v>
      </c>
      <c r="E292" s="177">
        <f t="shared" si="1026"/>
        <v>86</v>
      </c>
      <c r="F292" s="177">
        <f t="shared" si="1026"/>
        <v>100</v>
      </c>
      <c r="G292" s="177">
        <f t="shared" si="1026"/>
        <v>-14</v>
      </c>
      <c r="H292" s="177">
        <f t="shared" si="1026"/>
        <v>0</v>
      </c>
      <c r="I292" s="370">
        <f t="shared" si="1026"/>
        <v>2492.5500000000002</v>
      </c>
      <c r="J292" s="23"/>
      <c r="K292" s="177">
        <f t="shared" ref="K292:Q292" si="1027">SUM(K286:K288,K290:K291)</f>
        <v>39</v>
      </c>
      <c r="L292" s="177">
        <f t="shared" si="1027"/>
        <v>1747</v>
      </c>
      <c r="M292" s="177">
        <f t="shared" si="1027"/>
        <v>93</v>
      </c>
      <c r="N292" s="177">
        <f t="shared" si="1027"/>
        <v>102</v>
      </c>
      <c r="O292" s="177">
        <f t="shared" si="1027"/>
        <v>-9</v>
      </c>
      <c r="P292" s="177">
        <f t="shared" si="1027"/>
        <v>0</v>
      </c>
      <c r="Q292" s="370">
        <f t="shared" si="1027"/>
        <v>2907.1</v>
      </c>
      <c r="R292" s="23"/>
      <c r="S292" s="177">
        <f t="shared" ref="S292:X292" si="1028">SUM(S284:S291)</f>
        <v>0</v>
      </c>
      <c r="T292" s="177">
        <f t="shared" si="1028"/>
        <v>0</v>
      </c>
      <c r="U292" s="177">
        <f t="shared" si="1028"/>
        <v>0</v>
      </c>
      <c r="V292" s="177">
        <f t="shared" si="1028"/>
        <v>0</v>
      </c>
      <c r="W292" s="177">
        <f t="shared" si="1028"/>
        <v>0</v>
      </c>
      <c r="X292" s="177">
        <f t="shared" si="1028"/>
        <v>0</v>
      </c>
      <c r="Y292" s="177"/>
      <c r="Z292" s="23"/>
      <c r="AA292" s="177">
        <f t="shared" ref="AA292:AF292" si="1029">SUM(AA284:AA291)</f>
        <v>0</v>
      </c>
      <c r="AB292" s="177">
        <f t="shared" si="1029"/>
        <v>0</v>
      </c>
      <c r="AC292" s="177">
        <f t="shared" si="1029"/>
        <v>0</v>
      </c>
      <c r="AD292" s="177">
        <f t="shared" si="1029"/>
        <v>0</v>
      </c>
      <c r="AE292" s="177">
        <f t="shared" si="1029"/>
        <v>0</v>
      </c>
      <c r="AF292" s="177">
        <f t="shared" si="1029"/>
        <v>0</v>
      </c>
      <c r="AG292" s="177"/>
      <c r="AH292" s="23"/>
      <c r="AI292" s="177">
        <f t="shared" ref="AI292:AO292" si="1030">SUM(AI286:AI288,AI290:AI291)</f>
        <v>39</v>
      </c>
      <c r="AJ292" s="177">
        <f t="shared" si="1030"/>
        <v>1800</v>
      </c>
      <c r="AK292" s="177">
        <f t="shared" si="1030"/>
        <v>100</v>
      </c>
      <c r="AL292" s="177">
        <f t="shared" si="1030"/>
        <v>110</v>
      </c>
      <c r="AM292" s="177">
        <f t="shared" si="1030"/>
        <v>-10</v>
      </c>
      <c r="AN292" s="177">
        <f t="shared" si="1030"/>
        <v>0</v>
      </c>
      <c r="AO292" s="370">
        <f t="shared" si="1030"/>
        <v>2961.4</v>
      </c>
      <c r="AP292" s="23"/>
      <c r="AQ292" s="177">
        <f t="shared" ref="AQ292:AW292" si="1031">SUM(AQ286:AQ288,AQ290:AQ291)</f>
        <v>39.75</v>
      </c>
      <c r="AR292" s="177">
        <f t="shared" si="1031"/>
        <v>860</v>
      </c>
      <c r="AS292" s="177">
        <f t="shared" si="1031"/>
        <v>67</v>
      </c>
      <c r="AT292" s="177">
        <f t="shared" si="1031"/>
        <v>97</v>
      </c>
      <c r="AU292" s="177">
        <f t="shared" si="1031"/>
        <v>-30</v>
      </c>
      <c r="AV292" s="177">
        <f t="shared" si="1031"/>
        <v>0</v>
      </c>
      <c r="AW292" s="370">
        <f t="shared" si="1031"/>
        <v>972.5</v>
      </c>
      <c r="AX292" s="23"/>
      <c r="AY292" s="177">
        <f t="shared" ref="AY292:BE292" si="1032">SUM(AY286:AY288,AY290:AY291)</f>
        <v>0</v>
      </c>
      <c r="AZ292" s="177">
        <f t="shared" si="1032"/>
        <v>0</v>
      </c>
      <c r="BA292" s="177">
        <f t="shared" si="1032"/>
        <v>0</v>
      </c>
      <c r="BB292" s="177">
        <f t="shared" si="1032"/>
        <v>0</v>
      </c>
      <c r="BC292" s="177">
        <f t="shared" si="1032"/>
        <v>0</v>
      </c>
      <c r="BD292" s="177">
        <f t="shared" si="1032"/>
        <v>0</v>
      </c>
      <c r="BE292" s="177">
        <f t="shared" si="1032"/>
        <v>0</v>
      </c>
      <c r="BF292" s="23"/>
      <c r="BG292" s="371"/>
      <c r="BH292" s="372" t="e">
        <f t="shared" si="1001"/>
        <v>#REF!</v>
      </c>
      <c r="BI292" s="419" t="e">
        <f t="shared" ref="BI292:BK292" si="1033">+#REF!+C292+K292+S292+AA292+AI292+AQ292+AY292</f>
        <v>#REF!</v>
      </c>
      <c r="BJ292" s="420" t="e">
        <f t="shared" si="1033"/>
        <v>#REF!</v>
      </c>
      <c r="BK292" s="420" t="e">
        <f t="shared" si="1033"/>
        <v>#REF!</v>
      </c>
      <c r="BL292" s="398" t="e">
        <f t="shared" si="1003"/>
        <v>#REF!</v>
      </c>
      <c r="BM292" s="399" t="e">
        <f t="shared" si="1004"/>
        <v>#REF!</v>
      </c>
      <c r="BN292" s="400" t="e">
        <f t="shared" si="1005"/>
        <v>#REF!</v>
      </c>
      <c r="BO292" s="401" t="e">
        <f t="shared" si="1006"/>
        <v>#REF!</v>
      </c>
    </row>
    <row r="293" spans="1:67" ht="16">
      <c r="A293" s="124">
        <v>42616</v>
      </c>
      <c r="B293" s="23"/>
      <c r="C293" s="125">
        <v>0</v>
      </c>
      <c r="D293" s="125">
        <v>0</v>
      </c>
      <c r="E293" s="125">
        <v>0</v>
      </c>
      <c r="F293" s="125">
        <v>0</v>
      </c>
      <c r="G293" s="136">
        <f t="shared" ref="G293:G294" si="1034">+E293-F293</f>
        <v>0</v>
      </c>
      <c r="H293" s="125">
        <v>0</v>
      </c>
      <c r="I293" s="126"/>
      <c r="J293" s="23"/>
      <c r="K293" s="125">
        <v>0</v>
      </c>
      <c r="L293" s="125">
        <v>0</v>
      </c>
      <c r="M293" s="125">
        <v>0</v>
      </c>
      <c r="N293" s="125">
        <v>0</v>
      </c>
      <c r="O293" s="136">
        <f t="shared" ref="O293:O294" si="1035">+M293-N293</f>
        <v>0</v>
      </c>
      <c r="P293" s="125">
        <v>0</v>
      </c>
      <c r="Q293" s="126"/>
      <c r="R293" s="23"/>
      <c r="S293" s="125">
        <v>0</v>
      </c>
      <c r="T293" s="125">
        <v>0</v>
      </c>
      <c r="U293" s="125">
        <v>0</v>
      </c>
      <c r="V293" s="125">
        <v>0</v>
      </c>
      <c r="W293" s="136">
        <f t="shared" ref="W293:W294" si="1036">+U293-V293</f>
        <v>0</v>
      </c>
      <c r="X293" s="125">
        <v>0</v>
      </c>
      <c r="Y293" s="125"/>
      <c r="Z293" s="23"/>
      <c r="AA293" s="125">
        <v>0</v>
      </c>
      <c r="AB293" s="125">
        <v>0</v>
      </c>
      <c r="AC293" s="125">
        <v>0</v>
      </c>
      <c r="AD293" s="125">
        <v>0</v>
      </c>
      <c r="AE293" s="136">
        <f t="shared" ref="AE293:AE294" si="1037">+AC293-AD293</f>
        <v>0</v>
      </c>
      <c r="AF293" s="125">
        <v>0</v>
      </c>
      <c r="AG293" s="125"/>
      <c r="AH293" s="23"/>
      <c r="AI293" s="125">
        <v>0</v>
      </c>
      <c r="AJ293" s="125">
        <v>0</v>
      </c>
      <c r="AK293" s="125">
        <v>0</v>
      </c>
      <c r="AL293" s="125">
        <v>0</v>
      </c>
      <c r="AM293" s="136">
        <f t="shared" ref="AM293:AM294" si="1038">+AK293-AL293</f>
        <v>0</v>
      </c>
      <c r="AN293" s="125">
        <v>0</v>
      </c>
      <c r="AO293" s="125"/>
      <c r="AP293" s="23"/>
      <c r="AQ293" s="125">
        <v>0</v>
      </c>
      <c r="AR293" s="125">
        <v>0</v>
      </c>
      <c r="AS293" s="125">
        <v>0</v>
      </c>
      <c r="AT293" s="125">
        <v>0</v>
      </c>
      <c r="AU293" s="136">
        <f t="shared" ref="AU293:AU294" si="1039">+AS293-AT293</f>
        <v>0</v>
      </c>
      <c r="AV293" s="125">
        <v>0</v>
      </c>
      <c r="AW293" s="126"/>
      <c r="AX293" s="23"/>
      <c r="AY293" s="125">
        <v>0</v>
      </c>
      <c r="AZ293" s="125">
        <v>0</v>
      </c>
      <c r="BA293" s="125">
        <v>0</v>
      </c>
      <c r="BB293" s="125">
        <v>0</v>
      </c>
      <c r="BC293" s="136">
        <f t="shared" ref="BC293:BC294" si="1040">+BA293-BB293</f>
        <v>0</v>
      </c>
      <c r="BD293" s="125">
        <v>0</v>
      </c>
      <c r="BE293" s="125"/>
      <c r="BF293" s="23"/>
      <c r="BG293" s="348"/>
      <c r="BH293" s="127"/>
      <c r="BI293" s="127"/>
      <c r="BJ293" s="127"/>
      <c r="BK293" s="127"/>
      <c r="BL293" s="127"/>
      <c r="BM293" s="127"/>
      <c r="BN293" s="127"/>
      <c r="BO293" s="127"/>
    </row>
    <row r="294" spans="1:67" ht="16">
      <c r="A294" s="124">
        <v>42617</v>
      </c>
      <c r="B294" s="23"/>
      <c r="C294" s="125">
        <v>0</v>
      </c>
      <c r="D294" s="125">
        <v>0</v>
      </c>
      <c r="E294" s="125">
        <v>0</v>
      </c>
      <c r="F294" s="125">
        <v>0</v>
      </c>
      <c r="G294" s="136">
        <f t="shared" si="1034"/>
        <v>0</v>
      </c>
      <c r="H294" s="125">
        <v>0</v>
      </c>
      <c r="I294" s="126"/>
      <c r="J294" s="23"/>
      <c r="K294" s="125">
        <v>0</v>
      </c>
      <c r="L294" s="125">
        <v>0</v>
      </c>
      <c r="M294" s="125">
        <v>0</v>
      </c>
      <c r="N294" s="125">
        <v>0</v>
      </c>
      <c r="O294" s="136">
        <f t="shared" si="1035"/>
        <v>0</v>
      </c>
      <c r="P294" s="125">
        <v>0</v>
      </c>
      <c r="Q294" s="126"/>
      <c r="R294" s="23"/>
      <c r="S294" s="125">
        <v>0</v>
      </c>
      <c r="T294" s="125">
        <v>0</v>
      </c>
      <c r="U294" s="125">
        <v>0</v>
      </c>
      <c r="V294" s="125">
        <v>0</v>
      </c>
      <c r="W294" s="136">
        <f t="shared" si="1036"/>
        <v>0</v>
      </c>
      <c r="X294" s="125">
        <v>0</v>
      </c>
      <c r="Y294" s="125"/>
      <c r="Z294" s="23"/>
      <c r="AA294" s="125">
        <v>0</v>
      </c>
      <c r="AB294" s="125">
        <v>0</v>
      </c>
      <c r="AC294" s="125">
        <v>0</v>
      </c>
      <c r="AD294" s="125">
        <v>0</v>
      </c>
      <c r="AE294" s="136">
        <f t="shared" si="1037"/>
        <v>0</v>
      </c>
      <c r="AF294" s="125">
        <v>0</v>
      </c>
      <c r="AG294" s="125"/>
      <c r="AH294" s="23"/>
      <c r="AI294" s="125">
        <v>0</v>
      </c>
      <c r="AJ294" s="125">
        <v>0</v>
      </c>
      <c r="AK294" s="125">
        <v>0</v>
      </c>
      <c r="AL294" s="125">
        <v>0</v>
      </c>
      <c r="AM294" s="136">
        <f t="shared" si="1038"/>
        <v>0</v>
      </c>
      <c r="AN294" s="125">
        <v>0</v>
      </c>
      <c r="AO294" s="125"/>
      <c r="AP294" s="23"/>
      <c r="AQ294" s="125">
        <v>0</v>
      </c>
      <c r="AR294" s="125">
        <v>0</v>
      </c>
      <c r="AS294" s="125">
        <v>0</v>
      </c>
      <c r="AT294" s="125">
        <v>0</v>
      </c>
      <c r="AU294" s="136">
        <f t="shared" si="1039"/>
        <v>0</v>
      </c>
      <c r="AV294" s="125">
        <v>0</v>
      </c>
      <c r="AW294" s="126"/>
      <c r="AX294" s="23"/>
      <c r="AY294" s="125">
        <v>0</v>
      </c>
      <c r="AZ294" s="125">
        <v>0</v>
      </c>
      <c r="BA294" s="125">
        <v>0</v>
      </c>
      <c r="BB294" s="125">
        <v>0</v>
      </c>
      <c r="BC294" s="136">
        <f t="shared" si="1040"/>
        <v>0</v>
      </c>
      <c r="BD294" s="125">
        <v>0</v>
      </c>
      <c r="BE294" s="125"/>
      <c r="BF294" s="23"/>
      <c r="BG294" s="348"/>
      <c r="BH294" s="127"/>
      <c r="BI294" s="127"/>
      <c r="BJ294" s="127"/>
      <c r="BK294" s="127"/>
      <c r="BL294" s="127"/>
      <c r="BM294" s="127"/>
      <c r="BN294" s="127"/>
      <c r="BO294" s="127"/>
    </row>
    <row r="295" spans="1:67" ht="16">
      <c r="A295" s="32">
        <v>42618</v>
      </c>
      <c r="B295" s="23"/>
      <c r="C295" s="33"/>
      <c r="D295" s="33"/>
      <c r="E295" s="33"/>
      <c r="F295" s="33"/>
      <c r="G295" s="33"/>
      <c r="H295" s="33"/>
      <c r="I295" s="361"/>
      <c r="J295" s="23"/>
      <c r="K295" s="33"/>
      <c r="L295" s="33"/>
      <c r="M295" s="33"/>
      <c r="N295" s="33"/>
      <c r="O295" s="33"/>
      <c r="P295" s="33"/>
      <c r="Q295" s="361"/>
      <c r="R295" s="23"/>
      <c r="S295" s="33"/>
      <c r="T295" s="33"/>
      <c r="U295" s="33"/>
      <c r="V295" s="33"/>
      <c r="W295" s="33"/>
      <c r="X295" s="33"/>
      <c r="Y295" s="33"/>
      <c r="Z295" s="23"/>
      <c r="AA295" s="33"/>
      <c r="AB295" s="33"/>
      <c r="AC295" s="33"/>
      <c r="AD295" s="33"/>
      <c r="AE295" s="33"/>
      <c r="AF295" s="33"/>
      <c r="AG295" s="33"/>
      <c r="AH295" s="23"/>
      <c r="AI295" s="33"/>
      <c r="AJ295" s="33"/>
      <c r="AK295" s="33"/>
      <c r="AL295" s="33"/>
      <c r="AM295" s="33"/>
      <c r="AN295" s="33"/>
      <c r="AO295" s="33"/>
      <c r="AP295" s="23"/>
      <c r="AQ295" s="33"/>
      <c r="AR295" s="33"/>
      <c r="AS295" s="33"/>
      <c r="AT295" s="33"/>
      <c r="AU295" s="33"/>
      <c r="AV295" s="33"/>
      <c r="AW295" s="361"/>
      <c r="AX295" s="23"/>
      <c r="AY295" s="33"/>
      <c r="AZ295" s="33"/>
      <c r="BA295" s="33"/>
      <c r="BB295" s="33"/>
      <c r="BC295" s="33"/>
      <c r="BD295" s="33"/>
      <c r="BE295" s="33"/>
      <c r="BF295" s="23"/>
      <c r="BG295" s="347"/>
      <c r="BH295" s="33"/>
      <c r="BI295" s="33"/>
      <c r="BJ295" s="33"/>
      <c r="BK295" s="33"/>
      <c r="BL295" s="33"/>
      <c r="BM295" s="33"/>
      <c r="BN295" s="33"/>
      <c r="BO295" s="33"/>
    </row>
    <row r="296" spans="1:67" ht="16">
      <c r="A296" s="41">
        <v>42619</v>
      </c>
      <c r="B296" s="23"/>
      <c r="C296" s="54">
        <v>8</v>
      </c>
      <c r="D296" s="54">
        <v>330</v>
      </c>
      <c r="E296" s="54">
        <v>24</v>
      </c>
      <c r="F296" s="54">
        <v>20</v>
      </c>
      <c r="G296" s="130">
        <f t="shared" ref="G296:G299" si="1041">+E296-F296</f>
        <v>4</v>
      </c>
      <c r="H296" s="28"/>
      <c r="I296" s="149">
        <v>733</v>
      </c>
      <c r="J296" s="23"/>
      <c r="K296" s="54">
        <v>8</v>
      </c>
      <c r="L296" s="54">
        <v>411</v>
      </c>
      <c r="M296" s="54">
        <v>23</v>
      </c>
      <c r="N296" s="54">
        <v>21</v>
      </c>
      <c r="O296" s="130">
        <f t="shared" ref="O296:O299" si="1042">+M296-N296</f>
        <v>2</v>
      </c>
      <c r="P296" s="28"/>
      <c r="Q296" s="149">
        <v>668.5</v>
      </c>
      <c r="R296" s="23"/>
      <c r="S296" s="28"/>
      <c r="T296" s="28"/>
      <c r="U296" s="28"/>
      <c r="V296" s="28"/>
      <c r="W296" s="130">
        <f t="shared" ref="W296:W299" si="1043">+U296-V296</f>
        <v>0</v>
      </c>
      <c r="X296" s="28"/>
      <c r="Y296" s="28"/>
      <c r="Z296" s="23"/>
      <c r="AA296" s="28"/>
      <c r="AB296" s="28"/>
      <c r="AC296" s="28"/>
      <c r="AD296" s="28"/>
      <c r="AE296" s="130">
        <f t="shared" ref="AE296:AE299" si="1044">+AC296-AD296</f>
        <v>0</v>
      </c>
      <c r="AF296" s="28"/>
      <c r="AG296" s="28"/>
      <c r="AH296" s="23"/>
      <c r="AI296" s="54">
        <v>8</v>
      </c>
      <c r="AJ296" s="54">
        <v>400</v>
      </c>
      <c r="AK296" s="54">
        <v>24</v>
      </c>
      <c r="AL296" s="54">
        <v>22</v>
      </c>
      <c r="AM296" s="130">
        <f t="shared" ref="AM296:AM299" si="1045">+AK296-AL296</f>
        <v>2</v>
      </c>
      <c r="AN296" s="28"/>
      <c r="AO296" s="406">
        <v>736.5</v>
      </c>
      <c r="AP296" s="23"/>
      <c r="AQ296" s="54">
        <v>8</v>
      </c>
      <c r="AR296" s="54">
        <v>285</v>
      </c>
      <c r="AS296" s="54">
        <v>23</v>
      </c>
      <c r="AT296" s="54">
        <v>20</v>
      </c>
      <c r="AU296" s="130">
        <f t="shared" ref="AU296:AU299" si="1046">+AS296-AT296</f>
        <v>3</v>
      </c>
      <c r="AV296" s="28"/>
      <c r="AW296" s="149">
        <v>698.4</v>
      </c>
      <c r="AX296" s="23"/>
      <c r="AY296" s="28"/>
      <c r="AZ296" s="28"/>
      <c r="BA296" s="28"/>
      <c r="BB296" s="28"/>
      <c r="BC296" s="130">
        <f t="shared" ref="BC296:BC299" si="1047">+BA296-BB296</f>
        <v>0</v>
      </c>
      <c r="BD296" s="28"/>
      <c r="BE296" s="28"/>
      <c r="BF296" s="23"/>
      <c r="BG296" s="343"/>
      <c r="BH296" s="350" t="e">
        <f t="shared" ref="BH296:BH300" si="1048">+#REF!+G296+O296+W296+AE296+AM296+AU296+BC296</f>
        <v>#REF!</v>
      </c>
      <c r="BI296" s="351" t="e">
        <f t="shared" ref="BI296:BK296" si="1049">+#REF!+C296+K296+S296+AA296+AI296+AQ296+AY296</f>
        <v>#REF!</v>
      </c>
      <c r="BJ296" s="352" t="e">
        <f t="shared" si="1049"/>
        <v>#REF!</v>
      </c>
      <c r="BK296" s="352" t="e">
        <f t="shared" si="1049"/>
        <v>#REF!</v>
      </c>
      <c r="BL296" s="363" t="e">
        <f t="shared" ref="BL296:BL300" si="1050">BJ296/BK296</f>
        <v>#REF!</v>
      </c>
      <c r="BM296" s="364" t="e">
        <f t="shared" ref="BM296:BM300" si="1051">BJ296/BI296</f>
        <v>#REF!</v>
      </c>
      <c r="BN296" s="365" t="e">
        <f t="shared" ref="BN296:BN300" si="1052">BK296/BI296</f>
        <v>#REF!</v>
      </c>
      <c r="BO296" s="366" t="e">
        <f t="shared" ref="BO296:BO300" si="1053">#REF!/BK296</f>
        <v>#REF!</v>
      </c>
    </row>
    <row r="297" spans="1:67" ht="16">
      <c r="A297" s="41">
        <v>42620</v>
      </c>
      <c r="B297" s="23"/>
      <c r="C297" s="54">
        <v>7</v>
      </c>
      <c r="D297" s="54">
        <v>384</v>
      </c>
      <c r="E297" s="54">
        <v>12</v>
      </c>
      <c r="F297" s="54">
        <v>20</v>
      </c>
      <c r="G297" s="130">
        <f t="shared" si="1041"/>
        <v>-8</v>
      </c>
      <c r="H297" s="28"/>
      <c r="I297" s="149">
        <v>336.45</v>
      </c>
      <c r="J297" s="23"/>
      <c r="K297" s="54">
        <v>8</v>
      </c>
      <c r="L297" s="54">
        <v>397</v>
      </c>
      <c r="M297" s="54">
        <v>21</v>
      </c>
      <c r="N297" s="54">
        <v>21</v>
      </c>
      <c r="O297" s="130">
        <f t="shared" si="1042"/>
        <v>0</v>
      </c>
      <c r="P297" s="28"/>
      <c r="Q297" s="149">
        <v>644</v>
      </c>
      <c r="R297" s="23"/>
      <c r="S297" s="28"/>
      <c r="T297" s="28"/>
      <c r="U297" s="28"/>
      <c r="V297" s="28"/>
      <c r="W297" s="130">
        <f t="shared" si="1043"/>
        <v>0</v>
      </c>
      <c r="X297" s="28"/>
      <c r="Y297" s="28"/>
      <c r="Z297" s="23"/>
      <c r="AA297" s="28"/>
      <c r="AB297" s="28"/>
      <c r="AC297" s="28"/>
      <c r="AD297" s="28"/>
      <c r="AE297" s="130">
        <f t="shared" si="1044"/>
        <v>0</v>
      </c>
      <c r="AF297" s="28"/>
      <c r="AG297" s="28"/>
      <c r="AH297" s="23"/>
      <c r="AI297" s="54">
        <v>8.5</v>
      </c>
      <c r="AJ297" s="54">
        <v>420</v>
      </c>
      <c r="AK297" s="54">
        <v>26</v>
      </c>
      <c r="AL297" s="54">
        <v>22</v>
      </c>
      <c r="AM297" s="130">
        <f t="shared" si="1045"/>
        <v>4</v>
      </c>
      <c r="AN297" s="28"/>
      <c r="AO297" s="407">
        <v>764</v>
      </c>
      <c r="AP297" s="23"/>
      <c r="AQ297" s="54">
        <v>8</v>
      </c>
      <c r="AR297" s="54">
        <v>270</v>
      </c>
      <c r="AS297" s="54">
        <v>9</v>
      </c>
      <c r="AT297" s="54">
        <v>20</v>
      </c>
      <c r="AU297" s="130">
        <f t="shared" si="1046"/>
        <v>-11</v>
      </c>
      <c r="AV297" s="28"/>
      <c r="AW297" s="149">
        <v>281</v>
      </c>
      <c r="AX297" s="23"/>
      <c r="AY297" s="28"/>
      <c r="AZ297" s="28"/>
      <c r="BA297" s="28"/>
      <c r="BB297" s="28"/>
      <c r="BC297" s="130">
        <f t="shared" si="1047"/>
        <v>0</v>
      </c>
      <c r="BD297" s="28"/>
      <c r="BE297" s="28"/>
      <c r="BF297" s="23"/>
      <c r="BG297" s="343"/>
      <c r="BH297" s="350" t="e">
        <f t="shared" si="1048"/>
        <v>#REF!</v>
      </c>
      <c r="BI297" s="351" t="e">
        <f t="shared" ref="BI297:BK297" si="1054">+#REF!+C297+K297+S297+AA297+AI297+AQ297+AY297</f>
        <v>#REF!</v>
      </c>
      <c r="BJ297" s="352" t="e">
        <f t="shared" si="1054"/>
        <v>#REF!</v>
      </c>
      <c r="BK297" s="352" t="e">
        <f t="shared" si="1054"/>
        <v>#REF!</v>
      </c>
      <c r="BL297" s="363" t="e">
        <f t="shared" si="1050"/>
        <v>#REF!</v>
      </c>
      <c r="BM297" s="364" t="e">
        <f t="shared" si="1051"/>
        <v>#REF!</v>
      </c>
      <c r="BN297" s="365" t="e">
        <f t="shared" si="1052"/>
        <v>#REF!</v>
      </c>
      <c r="BO297" s="366" t="e">
        <f t="shared" si="1053"/>
        <v>#REF!</v>
      </c>
    </row>
    <row r="298" spans="1:67" ht="16">
      <c r="A298" s="41">
        <v>42621</v>
      </c>
      <c r="B298" s="23"/>
      <c r="C298" s="54">
        <v>8</v>
      </c>
      <c r="D298" s="54">
        <v>320</v>
      </c>
      <c r="E298" s="54">
        <v>22</v>
      </c>
      <c r="F298" s="54">
        <v>20</v>
      </c>
      <c r="G298" s="130">
        <f t="shared" si="1041"/>
        <v>2</v>
      </c>
      <c r="H298" s="28"/>
      <c r="I298" s="149">
        <v>679.5</v>
      </c>
      <c r="J298" s="23"/>
      <c r="K298" s="54">
        <v>8</v>
      </c>
      <c r="L298" s="54">
        <v>413</v>
      </c>
      <c r="M298" s="54">
        <v>17</v>
      </c>
      <c r="N298" s="54">
        <v>21</v>
      </c>
      <c r="O298" s="130">
        <f t="shared" si="1042"/>
        <v>-4</v>
      </c>
      <c r="P298" s="28"/>
      <c r="Q298" s="149">
        <v>480.3</v>
      </c>
      <c r="R298" s="23"/>
      <c r="S298" s="28"/>
      <c r="T298" s="28"/>
      <c r="U298" s="28"/>
      <c r="V298" s="28"/>
      <c r="W298" s="130">
        <f t="shared" si="1043"/>
        <v>0</v>
      </c>
      <c r="X298" s="28"/>
      <c r="Y298" s="28"/>
      <c r="Z298" s="23"/>
      <c r="AA298" s="28"/>
      <c r="AB298" s="28"/>
      <c r="AC298" s="28"/>
      <c r="AD298" s="28"/>
      <c r="AE298" s="130">
        <f t="shared" si="1044"/>
        <v>0</v>
      </c>
      <c r="AF298" s="28"/>
      <c r="AG298" s="28"/>
      <c r="AH298" s="23"/>
      <c r="AI298" s="54">
        <v>8</v>
      </c>
      <c r="AJ298" s="54">
        <v>440</v>
      </c>
      <c r="AK298" s="54">
        <v>24</v>
      </c>
      <c r="AL298" s="54">
        <v>22</v>
      </c>
      <c r="AM298" s="130">
        <f t="shared" si="1045"/>
        <v>2</v>
      </c>
      <c r="AN298" s="28"/>
      <c r="AO298" s="406">
        <v>680.3</v>
      </c>
      <c r="AP298" s="23"/>
      <c r="AQ298" s="54">
        <v>8</v>
      </c>
      <c r="AR298" s="54">
        <v>251</v>
      </c>
      <c r="AS298" s="54">
        <v>16</v>
      </c>
      <c r="AT298" s="54">
        <v>20</v>
      </c>
      <c r="AU298" s="130">
        <f t="shared" si="1046"/>
        <v>-4</v>
      </c>
      <c r="AV298" s="28"/>
      <c r="AW298" s="149">
        <v>241</v>
      </c>
      <c r="AX298" s="23"/>
      <c r="AY298" s="28"/>
      <c r="AZ298" s="28"/>
      <c r="BA298" s="28"/>
      <c r="BB298" s="28"/>
      <c r="BC298" s="130">
        <f t="shared" si="1047"/>
        <v>0</v>
      </c>
      <c r="BD298" s="28"/>
      <c r="BE298" s="28"/>
      <c r="BF298" s="23"/>
      <c r="BG298" s="343"/>
      <c r="BH298" s="350" t="e">
        <f t="shared" si="1048"/>
        <v>#REF!</v>
      </c>
      <c r="BI298" s="351" t="e">
        <f t="shared" ref="BI298:BK298" si="1055">+#REF!+C298+K298+S298+AA298+AI298+AQ298+AY298</f>
        <v>#REF!</v>
      </c>
      <c r="BJ298" s="352" t="e">
        <f t="shared" si="1055"/>
        <v>#REF!</v>
      </c>
      <c r="BK298" s="352" t="e">
        <f t="shared" si="1055"/>
        <v>#REF!</v>
      </c>
      <c r="BL298" s="363" t="e">
        <f t="shared" si="1050"/>
        <v>#REF!</v>
      </c>
      <c r="BM298" s="364" t="e">
        <f t="shared" si="1051"/>
        <v>#REF!</v>
      </c>
      <c r="BN298" s="365" t="e">
        <f t="shared" si="1052"/>
        <v>#REF!</v>
      </c>
      <c r="BO298" s="366" t="e">
        <f t="shared" si="1053"/>
        <v>#REF!</v>
      </c>
    </row>
    <row r="299" spans="1:67" ht="16">
      <c r="A299" s="41">
        <v>42622</v>
      </c>
      <c r="B299" s="23"/>
      <c r="C299" s="54">
        <v>5</v>
      </c>
      <c r="D299" s="54">
        <v>280</v>
      </c>
      <c r="E299" s="54">
        <v>12</v>
      </c>
      <c r="F299" s="54">
        <v>20</v>
      </c>
      <c r="G299" s="130">
        <f t="shared" si="1041"/>
        <v>-8</v>
      </c>
      <c r="H299" s="28"/>
      <c r="I299" s="149">
        <v>420</v>
      </c>
      <c r="J299" s="23"/>
      <c r="K299" s="54">
        <v>7.5</v>
      </c>
      <c r="L299" s="54">
        <v>363</v>
      </c>
      <c r="M299" s="54">
        <v>15</v>
      </c>
      <c r="N299" s="54">
        <v>21</v>
      </c>
      <c r="O299" s="130">
        <f t="shared" si="1042"/>
        <v>-6</v>
      </c>
      <c r="P299" s="28"/>
      <c r="Q299" s="149">
        <v>483</v>
      </c>
      <c r="R299" s="23"/>
      <c r="S299" s="28"/>
      <c r="T299" s="28"/>
      <c r="U299" s="28"/>
      <c r="V299" s="28"/>
      <c r="W299" s="130">
        <f t="shared" si="1043"/>
        <v>0</v>
      </c>
      <c r="X299" s="28"/>
      <c r="Y299" s="28"/>
      <c r="Z299" s="23"/>
      <c r="AA299" s="28"/>
      <c r="AB299" s="28"/>
      <c r="AC299" s="28"/>
      <c r="AD299" s="28"/>
      <c r="AE299" s="130">
        <f t="shared" si="1044"/>
        <v>0</v>
      </c>
      <c r="AF299" s="28"/>
      <c r="AG299" s="28"/>
      <c r="AH299" s="23"/>
      <c r="AI299" s="54">
        <v>7.5</v>
      </c>
      <c r="AJ299" s="54">
        <v>370</v>
      </c>
      <c r="AK299" s="54">
        <v>18</v>
      </c>
      <c r="AL299" s="54">
        <v>22</v>
      </c>
      <c r="AM299" s="130">
        <f t="shared" si="1045"/>
        <v>-4</v>
      </c>
      <c r="AN299" s="28"/>
      <c r="AO299" s="406">
        <v>428.5</v>
      </c>
      <c r="AP299" s="23"/>
      <c r="AQ299" s="54">
        <v>8</v>
      </c>
      <c r="AR299" s="54">
        <v>194</v>
      </c>
      <c r="AS299" s="54">
        <v>12</v>
      </c>
      <c r="AT299" s="54">
        <v>20</v>
      </c>
      <c r="AU299" s="130">
        <f t="shared" si="1046"/>
        <v>-8</v>
      </c>
      <c r="AV299" s="28"/>
      <c r="AW299" s="149">
        <v>95.5</v>
      </c>
      <c r="AX299" s="23"/>
      <c r="AY299" s="28"/>
      <c r="AZ299" s="28"/>
      <c r="BA299" s="28"/>
      <c r="BB299" s="28"/>
      <c r="BC299" s="130">
        <f t="shared" si="1047"/>
        <v>0</v>
      </c>
      <c r="BD299" s="28"/>
      <c r="BE299" s="28"/>
      <c r="BF299" s="23"/>
      <c r="BG299" s="343"/>
      <c r="BH299" s="350" t="e">
        <f t="shared" si="1048"/>
        <v>#REF!</v>
      </c>
      <c r="BI299" s="351" t="e">
        <f t="shared" ref="BI299:BK299" si="1056">+#REF!+C299+K299+S299+AA299+AI299+AQ299+AY299</f>
        <v>#REF!</v>
      </c>
      <c r="BJ299" s="352" t="e">
        <f t="shared" si="1056"/>
        <v>#REF!</v>
      </c>
      <c r="BK299" s="352" t="e">
        <f t="shared" si="1056"/>
        <v>#REF!</v>
      </c>
      <c r="BL299" s="363" t="e">
        <f t="shared" si="1050"/>
        <v>#REF!</v>
      </c>
      <c r="BM299" s="364" t="e">
        <f t="shared" si="1051"/>
        <v>#REF!</v>
      </c>
      <c r="BN299" s="365" t="e">
        <f t="shared" si="1052"/>
        <v>#REF!</v>
      </c>
      <c r="BO299" s="366" t="e">
        <f t="shared" si="1053"/>
        <v>#REF!</v>
      </c>
    </row>
    <row r="300" spans="1:67" ht="16">
      <c r="A300" s="367" t="s">
        <v>42</v>
      </c>
      <c r="B300" s="368"/>
      <c r="C300" s="378" t="s">
        <v>110</v>
      </c>
      <c r="D300" s="177">
        <f t="shared" ref="D300:I300" si="1057">SUM(D293:D299)</f>
        <v>1314</v>
      </c>
      <c r="E300" s="177">
        <f t="shared" si="1057"/>
        <v>70</v>
      </c>
      <c r="F300" s="177">
        <f t="shared" si="1057"/>
        <v>80</v>
      </c>
      <c r="G300" s="177">
        <f t="shared" si="1057"/>
        <v>-10</v>
      </c>
      <c r="H300" s="177">
        <f t="shared" si="1057"/>
        <v>0</v>
      </c>
      <c r="I300" s="370">
        <f t="shared" si="1057"/>
        <v>2168.9499999999998</v>
      </c>
      <c r="J300" s="23"/>
      <c r="K300" s="177">
        <f t="shared" ref="K300:Q300" si="1058">SUM(K293:K299)</f>
        <v>31.5</v>
      </c>
      <c r="L300" s="177">
        <f t="shared" si="1058"/>
        <v>1584</v>
      </c>
      <c r="M300" s="177">
        <f t="shared" si="1058"/>
        <v>76</v>
      </c>
      <c r="N300" s="177">
        <f t="shared" si="1058"/>
        <v>84</v>
      </c>
      <c r="O300" s="177">
        <f t="shared" si="1058"/>
        <v>-8</v>
      </c>
      <c r="P300" s="177">
        <f t="shared" si="1058"/>
        <v>0</v>
      </c>
      <c r="Q300" s="370">
        <f t="shared" si="1058"/>
        <v>2275.8000000000002</v>
      </c>
      <c r="R300" s="23"/>
      <c r="S300" s="177">
        <f t="shared" ref="S300:X300" si="1059">SUM(S293:S299)</f>
        <v>0</v>
      </c>
      <c r="T300" s="177">
        <f t="shared" si="1059"/>
        <v>0</v>
      </c>
      <c r="U300" s="177">
        <f t="shared" si="1059"/>
        <v>0</v>
      </c>
      <c r="V300" s="177">
        <f t="shared" si="1059"/>
        <v>0</v>
      </c>
      <c r="W300" s="177">
        <f t="shared" si="1059"/>
        <v>0</v>
      </c>
      <c r="X300" s="177">
        <f t="shared" si="1059"/>
        <v>0</v>
      </c>
      <c r="Y300" s="177"/>
      <c r="Z300" s="23"/>
      <c r="AA300" s="177">
        <f t="shared" ref="AA300:AF300" si="1060">SUM(AA293:AA299)</f>
        <v>0</v>
      </c>
      <c r="AB300" s="177">
        <f t="shared" si="1060"/>
        <v>0</v>
      </c>
      <c r="AC300" s="177">
        <f t="shared" si="1060"/>
        <v>0</v>
      </c>
      <c r="AD300" s="177">
        <f t="shared" si="1060"/>
        <v>0</v>
      </c>
      <c r="AE300" s="177">
        <f t="shared" si="1060"/>
        <v>0</v>
      </c>
      <c r="AF300" s="177">
        <f t="shared" si="1060"/>
        <v>0</v>
      </c>
      <c r="AG300" s="177"/>
      <c r="AH300" s="23"/>
      <c r="AI300" s="177">
        <f t="shared" ref="AI300:AO300" si="1061">SUM(AI293:AI299)</f>
        <v>32</v>
      </c>
      <c r="AJ300" s="177">
        <f t="shared" si="1061"/>
        <v>1630</v>
      </c>
      <c r="AK300" s="177">
        <f t="shared" si="1061"/>
        <v>92</v>
      </c>
      <c r="AL300" s="177">
        <f t="shared" si="1061"/>
        <v>88</v>
      </c>
      <c r="AM300" s="177">
        <f t="shared" si="1061"/>
        <v>4</v>
      </c>
      <c r="AN300" s="177">
        <f t="shared" si="1061"/>
        <v>0</v>
      </c>
      <c r="AO300" s="177">
        <f t="shared" si="1061"/>
        <v>2609.3000000000002</v>
      </c>
      <c r="AP300" s="23"/>
      <c r="AQ300" s="177">
        <f t="shared" ref="AQ300:AW300" si="1062">SUM(AQ293:AQ299)</f>
        <v>32</v>
      </c>
      <c r="AR300" s="177">
        <f t="shared" si="1062"/>
        <v>1000</v>
      </c>
      <c r="AS300" s="177">
        <f t="shared" si="1062"/>
        <v>60</v>
      </c>
      <c r="AT300" s="177">
        <f t="shared" si="1062"/>
        <v>80</v>
      </c>
      <c r="AU300" s="177">
        <f t="shared" si="1062"/>
        <v>-20</v>
      </c>
      <c r="AV300" s="177">
        <f t="shared" si="1062"/>
        <v>0</v>
      </c>
      <c r="AW300" s="370">
        <f t="shared" si="1062"/>
        <v>1315.9</v>
      </c>
      <c r="AX300" s="23"/>
      <c r="AY300" s="177">
        <f t="shared" ref="AY300:BE300" si="1063">SUM(AY293:AY299)</f>
        <v>0</v>
      </c>
      <c r="AZ300" s="177">
        <f t="shared" si="1063"/>
        <v>0</v>
      </c>
      <c r="BA300" s="177">
        <f t="shared" si="1063"/>
        <v>0</v>
      </c>
      <c r="BB300" s="177">
        <f t="shared" si="1063"/>
        <v>0</v>
      </c>
      <c r="BC300" s="177">
        <f t="shared" si="1063"/>
        <v>0</v>
      </c>
      <c r="BD300" s="177">
        <f t="shared" si="1063"/>
        <v>0</v>
      </c>
      <c r="BE300" s="177">
        <f t="shared" si="1063"/>
        <v>0</v>
      </c>
      <c r="BF300" s="23"/>
      <c r="BG300" s="371"/>
      <c r="BH300" s="372" t="e">
        <f t="shared" si="1048"/>
        <v>#REF!</v>
      </c>
      <c r="BI300" s="419" t="e">
        <f t="shared" ref="BI300:BK300" si="1064">+#REF!+C300+K300+S300+AA300+AI300+AQ300+AY300</f>
        <v>#REF!</v>
      </c>
      <c r="BJ300" s="420" t="e">
        <f t="shared" si="1064"/>
        <v>#REF!</v>
      </c>
      <c r="BK300" s="420" t="e">
        <f t="shared" si="1064"/>
        <v>#REF!</v>
      </c>
      <c r="BL300" s="398" t="e">
        <f t="shared" si="1050"/>
        <v>#REF!</v>
      </c>
      <c r="BM300" s="399" t="e">
        <f t="shared" si="1051"/>
        <v>#REF!</v>
      </c>
      <c r="BN300" s="400" t="e">
        <f t="shared" si="1052"/>
        <v>#REF!</v>
      </c>
      <c r="BO300" s="401" t="e">
        <f t="shared" si="1053"/>
        <v>#REF!</v>
      </c>
    </row>
    <row r="301" spans="1:67" ht="16">
      <c r="A301" s="124">
        <v>42623</v>
      </c>
      <c r="B301" s="23"/>
      <c r="C301" s="125">
        <v>0</v>
      </c>
      <c r="D301" s="125">
        <v>0</v>
      </c>
      <c r="E301" s="125">
        <v>0</v>
      </c>
      <c r="F301" s="125">
        <v>0</v>
      </c>
      <c r="G301" s="136">
        <f t="shared" ref="G301:G307" si="1065">+E301-F301</f>
        <v>0</v>
      </c>
      <c r="H301" s="125">
        <v>0</v>
      </c>
      <c r="I301" s="126"/>
      <c r="J301" s="23"/>
      <c r="K301" s="125">
        <v>0</v>
      </c>
      <c r="L301" s="125">
        <v>0</v>
      </c>
      <c r="M301" s="125">
        <v>0</v>
      </c>
      <c r="N301" s="125">
        <v>0</v>
      </c>
      <c r="O301" s="136">
        <f t="shared" ref="O301:O307" si="1066">+M301-N301</f>
        <v>0</v>
      </c>
      <c r="P301" s="125">
        <v>0</v>
      </c>
      <c r="Q301" s="126"/>
      <c r="R301" s="23"/>
      <c r="S301" s="125">
        <v>0</v>
      </c>
      <c r="T301" s="125">
        <v>0</v>
      </c>
      <c r="U301" s="125">
        <v>0</v>
      </c>
      <c r="V301" s="125">
        <v>0</v>
      </c>
      <c r="W301" s="136">
        <f t="shared" ref="W301:W307" si="1067">+U301-V301</f>
        <v>0</v>
      </c>
      <c r="X301" s="125">
        <v>0</v>
      </c>
      <c r="Y301" s="125"/>
      <c r="Z301" s="23"/>
      <c r="AA301" s="125">
        <v>0</v>
      </c>
      <c r="AB301" s="125">
        <v>0</v>
      </c>
      <c r="AC301" s="125">
        <v>0</v>
      </c>
      <c r="AD301" s="125">
        <v>0</v>
      </c>
      <c r="AE301" s="136">
        <f t="shared" ref="AE301:AE307" si="1068">+AC301-AD301</f>
        <v>0</v>
      </c>
      <c r="AF301" s="125">
        <v>0</v>
      </c>
      <c r="AG301" s="125"/>
      <c r="AH301" s="23"/>
      <c r="AI301" s="125">
        <v>0</v>
      </c>
      <c r="AJ301" s="125">
        <v>0</v>
      </c>
      <c r="AK301" s="125">
        <v>0</v>
      </c>
      <c r="AL301" s="125">
        <v>0</v>
      </c>
      <c r="AM301" s="136">
        <f t="shared" ref="AM301:AM307" si="1069">+AK301-AL301</f>
        <v>0</v>
      </c>
      <c r="AN301" s="125">
        <v>0</v>
      </c>
      <c r="AO301" s="125"/>
      <c r="AP301" s="23"/>
      <c r="AQ301" s="125">
        <v>0</v>
      </c>
      <c r="AR301" s="125">
        <v>0</v>
      </c>
      <c r="AS301" s="125">
        <v>0</v>
      </c>
      <c r="AT301" s="125">
        <v>0</v>
      </c>
      <c r="AU301" s="136">
        <f t="shared" ref="AU301:AU307" si="1070">+AS301-AT301</f>
        <v>0</v>
      </c>
      <c r="AV301" s="125">
        <v>0</v>
      </c>
      <c r="AW301" s="126"/>
      <c r="AX301" s="23"/>
      <c r="AY301" s="125">
        <v>0</v>
      </c>
      <c r="AZ301" s="125">
        <v>0</v>
      </c>
      <c r="BA301" s="125">
        <v>0</v>
      </c>
      <c r="BB301" s="125">
        <v>0</v>
      </c>
      <c r="BC301" s="136">
        <f t="shared" ref="BC301:BC307" si="1071">+BA301-BB301</f>
        <v>0</v>
      </c>
      <c r="BD301" s="125">
        <v>0</v>
      </c>
      <c r="BE301" s="125"/>
      <c r="BF301" s="23"/>
      <c r="BG301" s="348"/>
      <c r="BH301" s="127"/>
      <c r="BI301" s="127"/>
      <c r="BJ301" s="127"/>
      <c r="BK301" s="127"/>
      <c r="BL301" s="127"/>
      <c r="BM301" s="127"/>
      <c r="BN301" s="127"/>
      <c r="BO301" s="127"/>
    </row>
    <row r="302" spans="1:67" ht="16">
      <c r="A302" s="124">
        <v>42624</v>
      </c>
      <c r="B302" s="23"/>
      <c r="C302" s="125">
        <v>0</v>
      </c>
      <c r="D302" s="125">
        <v>0</v>
      </c>
      <c r="E302" s="125">
        <v>0</v>
      </c>
      <c r="F302" s="125">
        <v>0</v>
      </c>
      <c r="G302" s="136">
        <f t="shared" si="1065"/>
        <v>0</v>
      </c>
      <c r="H302" s="125">
        <v>0</v>
      </c>
      <c r="I302" s="126"/>
      <c r="J302" s="23"/>
      <c r="K302" s="125">
        <v>0</v>
      </c>
      <c r="L302" s="125">
        <v>0</v>
      </c>
      <c r="M302" s="125">
        <v>0</v>
      </c>
      <c r="N302" s="125">
        <v>0</v>
      </c>
      <c r="O302" s="136">
        <f t="shared" si="1066"/>
        <v>0</v>
      </c>
      <c r="P302" s="125">
        <v>0</v>
      </c>
      <c r="Q302" s="126"/>
      <c r="R302" s="23"/>
      <c r="S302" s="125">
        <v>0</v>
      </c>
      <c r="T302" s="125">
        <v>0</v>
      </c>
      <c r="U302" s="125">
        <v>0</v>
      </c>
      <c r="V302" s="125">
        <v>0</v>
      </c>
      <c r="W302" s="136">
        <f t="shared" si="1067"/>
        <v>0</v>
      </c>
      <c r="X302" s="125">
        <v>0</v>
      </c>
      <c r="Y302" s="125"/>
      <c r="Z302" s="23"/>
      <c r="AA302" s="125">
        <v>0</v>
      </c>
      <c r="AB302" s="125">
        <v>0</v>
      </c>
      <c r="AC302" s="125">
        <v>0</v>
      </c>
      <c r="AD302" s="125">
        <v>0</v>
      </c>
      <c r="AE302" s="136">
        <f t="shared" si="1068"/>
        <v>0</v>
      </c>
      <c r="AF302" s="125">
        <v>0</v>
      </c>
      <c r="AG302" s="125"/>
      <c r="AH302" s="23"/>
      <c r="AI302" s="125">
        <v>0</v>
      </c>
      <c r="AJ302" s="125">
        <v>0</v>
      </c>
      <c r="AK302" s="125">
        <v>0</v>
      </c>
      <c r="AL302" s="125">
        <v>0</v>
      </c>
      <c r="AM302" s="136">
        <f t="shared" si="1069"/>
        <v>0</v>
      </c>
      <c r="AN302" s="125">
        <v>0</v>
      </c>
      <c r="AO302" s="125"/>
      <c r="AP302" s="23"/>
      <c r="AQ302" s="125">
        <v>0</v>
      </c>
      <c r="AR302" s="125">
        <v>0</v>
      </c>
      <c r="AS302" s="125">
        <v>0</v>
      </c>
      <c r="AT302" s="125">
        <v>0</v>
      </c>
      <c r="AU302" s="136">
        <f t="shared" si="1070"/>
        <v>0</v>
      </c>
      <c r="AV302" s="125">
        <v>0</v>
      </c>
      <c r="AW302" s="126"/>
      <c r="AX302" s="23"/>
      <c r="AY302" s="125">
        <v>0</v>
      </c>
      <c r="AZ302" s="125">
        <v>0</v>
      </c>
      <c r="BA302" s="125">
        <v>0</v>
      </c>
      <c r="BB302" s="125">
        <v>0</v>
      </c>
      <c r="BC302" s="136">
        <f t="shared" si="1071"/>
        <v>0</v>
      </c>
      <c r="BD302" s="125">
        <v>0</v>
      </c>
      <c r="BE302" s="125"/>
      <c r="BF302" s="23"/>
      <c r="BG302" s="348"/>
      <c r="BH302" s="127"/>
      <c r="BI302" s="127"/>
      <c r="BJ302" s="127"/>
      <c r="BK302" s="127"/>
      <c r="BL302" s="127"/>
      <c r="BM302" s="127"/>
      <c r="BN302" s="127"/>
      <c r="BO302" s="127"/>
    </row>
    <row r="303" spans="1:67" ht="16">
      <c r="A303" s="41">
        <v>42625</v>
      </c>
      <c r="B303" s="23"/>
      <c r="C303" s="54">
        <v>0</v>
      </c>
      <c r="D303" s="54">
        <v>0</v>
      </c>
      <c r="E303" s="54">
        <v>0</v>
      </c>
      <c r="F303" s="54">
        <v>0</v>
      </c>
      <c r="G303" s="130">
        <f t="shared" si="1065"/>
        <v>0</v>
      </c>
      <c r="H303" s="28"/>
      <c r="I303" s="149">
        <v>0</v>
      </c>
      <c r="J303" s="23"/>
      <c r="K303" s="54">
        <v>8</v>
      </c>
      <c r="L303" s="54">
        <v>400</v>
      </c>
      <c r="M303" s="54">
        <v>22</v>
      </c>
      <c r="N303" s="54">
        <v>21</v>
      </c>
      <c r="O303" s="130">
        <f t="shared" si="1066"/>
        <v>1</v>
      </c>
      <c r="P303" s="28"/>
      <c r="Q303" s="149">
        <v>587.5</v>
      </c>
      <c r="R303" s="23"/>
      <c r="S303" s="28"/>
      <c r="T303" s="28"/>
      <c r="U303" s="28"/>
      <c r="V303" s="28"/>
      <c r="W303" s="130">
        <f t="shared" si="1067"/>
        <v>0</v>
      </c>
      <c r="X303" s="28"/>
      <c r="Y303" s="28"/>
      <c r="Z303" s="23"/>
      <c r="AA303" s="28"/>
      <c r="AB303" s="28"/>
      <c r="AC303" s="28"/>
      <c r="AD303" s="28"/>
      <c r="AE303" s="130">
        <f t="shared" si="1068"/>
        <v>0</v>
      </c>
      <c r="AF303" s="28"/>
      <c r="AG303" s="28"/>
      <c r="AH303" s="23"/>
      <c r="AI303" s="54">
        <v>8</v>
      </c>
      <c r="AJ303" s="54">
        <v>440</v>
      </c>
      <c r="AK303" s="54">
        <v>26</v>
      </c>
      <c r="AL303" s="54">
        <v>22</v>
      </c>
      <c r="AM303" s="130">
        <f t="shared" si="1069"/>
        <v>4</v>
      </c>
      <c r="AN303" s="28"/>
      <c r="AO303" s="406">
        <v>629.4</v>
      </c>
      <c r="AP303" s="23"/>
      <c r="AQ303" s="54">
        <v>8</v>
      </c>
      <c r="AR303" s="54">
        <v>284</v>
      </c>
      <c r="AS303" s="54">
        <v>18</v>
      </c>
      <c r="AT303" s="54">
        <v>20</v>
      </c>
      <c r="AU303" s="130">
        <f t="shared" si="1070"/>
        <v>-2</v>
      </c>
      <c r="AV303" s="28"/>
      <c r="AW303" s="149">
        <v>232.9</v>
      </c>
      <c r="AX303" s="23"/>
      <c r="AY303" s="28"/>
      <c r="AZ303" s="28"/>
      <c r="BA303" s="28"/>
      <c r="BB303" s="28"/>
      <c r="BC303" s="130">
        <f t="shared" si="1071"/>
        <v>0</v>
      </c>
      <c r="BD303" s="28"/>
      <c r="BE303" s="28"/>
      <c r="BF303" s="23"/>
      <c r="BG303" s="343"/>
      <c r="BH303" s="350" t="e">
        <f t="shared" ref="BH303:BH308" si="1072">+#REF!+G303+O303+W303+AE303+AM303+AU303+BC303</f>
        <v>#REF!</v>
      </c>
      <c r="BI303" s="351" t="e">
        <f t="shared" ref="BI303:BK303" si="1073">+#REF!+C303+K303+S303+AA303+AI303+AQ303+AY303</f>
        <v>#REF!</v>
      </c>
      <c r="BJ303" s="352" t="e">
        <f t="shared" si="1073"/>
        <v>#REF!</v>
      </c>
      <c r="BK303" s="352" t="e">
        <f t="shared" si="1073"/>
        <v>#REF!</v>
      </c>
      <c r="BL303" s="363" t="e">
        <f t="shared" ref="BL303:BL308" si="1074">BJ303/BK303</f>
        <v>#REF!</v>
      </c>
      <c r="BM303" s="364" t="e">
        <f t="shared" ref="BM303:BM308" si="1075">BJ303/BI303</f>
        <v>#REF!</v>
      </c>
      <c r="BN303" s="365" t="e">
        <f t="shared" ref="BN303:BN308" si="1076">BK303/BI303</f>
        <v>#REF!</v>
      </c>
      <c r="BO303" s="366" t="e">
        <f t="shared" ref="BO303:BO308" si="1077">#REF!/BK303</f>
        <v>#REF!</v>
      </c>
    </row>
    <row r="304" spans="1:67" ht="16">
      <c r="A304" s="41">
        <v>42626</v>
      </c>
      <c r="B304" s="23"/>
      <c r="C304" s="54">
        <v>8</v>
      </c>
      <c r="D304" s="54">
        <v>335</v>
      </c>
      <c r="E304" s="54">
        <v>15</v>
      </c>
      <c r="F304" s="54">
        <v>20</v>
      </c>
      <c r="G304" s="130">
        <f t="shared" si="1065"/>
        <v>-5</v>
      </c>
      <c r="H304" s="28"/>
      <c r="I304" s="149">
        <v>428.5</v>
      </c>
      <c r="J304" s="23"/>
      <c r="K304" s="54">
        <v>8</v>
      </c>
      <c r="L304" s="54">
        <v>343</v>
      </c>
      <c r="M304" s="54">
        <v>22</v>
      </c>
      <c r="N304" s="54">
        <v>21</v>
      </c>
      <c r="O304" s="130">
        <f t="shared" si="1066"/>
        <v>1</v>
      </c>
      <c r="P304" s="28"/>
      <c r="Q304" s="149">
        <v>606.85</v>
      </c>
      <c r="R304" s="23"/>
      <c r="S304" s="28"/>
      <c r="T304" s="28"/>
      <c r="U304" s="28"/>
      <c r="V304" s="28"/>
      <c r="W304" s="130">
        <f t="shared" si="1067"/>
        <v>0</v>
      </c>
      <c r="X304" s="28"/>
      <c r="Y304" s="28"/>
      <c r="Z304" s="23"/>
      <c r="AA304" s="28"/>
      <c r="AB304" s="28"/>
      <c r="AC304" s="28"/>
      <c r="AD304" s="28"/>
      <c r="AE304" s="130">
        <f t="shared" si="1068"/>
        <v>0</v>
      </c>
      <c r="AF304" s="28"/>
      <c r="AG304" s="28"/>
      <c r="AH304" s="23"/>
      <c r="AI304" s="54">
        <v>8</v>
      </c>
      <c r="AJ304" s="54">
        <v>365</v>
      </c>
      <c r="AK304" s="54">
        <v>22</v>
      </c>
      <c r="AL304" s="54">
        <v>22</v>
      </c>
      <c r="AM304" s="130">
        <f t="shared" si="1069"/>
        <v>0</v>
      </c>
      <c r="AN304" s="28"/>
      <c r="AO304" s="406">
        <v>668.5</v>
      </c>
      <c r="AP304" s="23"/>
      <c r="AQ304" s="54">
        <v>6</v>
      </c>
      <c r="AR304" s="54">
        <v>162</v>
      </c>
      <c r="AS304" s="54">
        <v>17</v>
      </c>
      <c r="AT304" s="54">
        <v>20</v>
      </c>
      <c r="AU304" s="130">
        <f t="shared" si="1070"/>
        <v>-3</v>
      </c>
      <c r="AV304" s="28"/>
      <c r="AW304" s="149">
        <v>364</v>
      </c>
      <c r="AX304" s="23"/>
      <c r="AY304" s="28"/>
      <c r="AZ304" s="28"/>
      <c r="BA304" s="28"/>
      <c r="BB304" s="28"/>
      <c r="BC304" s="130">
        <f t="shared" si="1071"/>
        <v>0</v>
      </c>
      <c r="BD304" s="28"/>
      <c r="BE304" s="28"/>
      <c r="BF304" s="23"/>
      <c r="BG304" s="343"/>
      <c r="BH304" s="350" t="e">
        <f t="shared" si="1072"/>
        <v>#REF!</v>
      </c>
      <c r="BI304" s="351" t="e">
        <f t="shared" ref="BI304:BK304" si="1078">+#REF!+C304+K304+S304+AA304+AI304+AQ304+AY304</f>
        <v>#REF!</v>
      </c>
      <c r="BJ304" s="352" t="e">
        <f t="shared" si="1078"/>
        <v>#REF!</v>
      </c>
      <c r="BK304" s="352" t="e">
        <f t="shared" si="1078"/>
        <v>#REF!</v>
      </c>
      <c r="BL304" s="363" t="e">
        <f t="shared" si="1074"/>
        <v>#REF!</v>
      </c>
      <c r="BM304" s="364" t="e">
        <f t="shared" si="1075"/>
        <v>#REF!</v>
      </c>
      <c r="BN304" s="365" t="e">
        <f t="shared" si="1076"/>
        <v>#REF!</v>
      </c>
      <c r="BO304" s="366" t="e">
        <f t="shared" si="1077"/>
        <v>#REF!</v>
      </c>
    </row>
    <row r="305" spans="1:67" ht="16">
      <c r="A305" s="41">
        <v>42627</v>
      </c>
      <c r="B305" s="23"/>
      <c r="C305" s="54">
        <v>8</v>
      </c>
      <c r="D305" s="54">
        <v>350</v>
      </c>
      <c r="E305" s="54">
        <v>25</v>
      </c>
      <c r="F305" s="54">
        <v>20</v>
      </c>
      <c r="G305" s="130">
        <f t="shared" si="1065"/>
        <v>5</v>
      </c>
      <c r="H305" s="28"/>
      <c r="I305" s="149">
        <v>668.5</v>
      </c>
      <c r="J305" s="23"/>
      <c r="K305" s="54">
        <v>8</v>
      </c>
      <c r="L305" s="54">
        <v>440</v>
      </c>
      <c r="M305" s="54">
        <v>20</v>
      </c>
      <c r="N305" s="54">
        <v>21</v>
      </c>
      <c r="O305" s="130">
        <f t="shared" si="1066"/>
        <v>-1</v>
      </c>
      <c r="P305" s="28"/>
      <c r="Q305" s="149">
        <v>587.04999999999995</v>
      </c>
      <c r="R305" s="23"/>
      <c r="S305" s="28"/>
      <c r="T305" s="28"/>
      <c r="U305" s="28"/>
      <c r="V305" s="28"/>
      <c r="W305" s="130">
        <f t="shared" si="1067"/>
        <v>0</v>
      </c>
      <c r="X305" s="28"/>
      <c r="Y305" s="28"/>
      <c r="Z305" s="23"/>
      <c r="AA305" s="28"/>
      <c r="AB305" s="28"/>
      <c r="AC305" s="28"/>
      <c r="AD305" s="28"/>
      <c r="AE305" s="130">
        <f t="shared" si="1068"/>
        <v>0</v>
      </c>
      <c r="AF305" s="28"/>
      <c r="AG305" s="28"/>
      <c r="AH305" s="23"/>
      <c r="AI305" s="54">
        <v>8</v>
      </c>
      <c r="AJ305" s="54">
        <v>444</v>
      </c>
      <c r="AK305" s="54">
        <v>23</v>
      </c>
      <c r="AL305" s="54">
        <v>22</v>
      </c>
      <c r="AM305" s="130">
        <f t="shared" si="1069"/>
        <v>1</v>
      </c>
      <c r="AN305" s="28"/>
      <c r="AO305" s="406">
        <v>648.29999999999995</v>
      </c>
      <c r="AP305" s="23"/>
      <c r="AQ305" s="54">
        <v>8</v>
      </c>
      <c r="AR305" s="54">
        <v>239</v>
      </c>
      <c r="AS305" s="54">
        <v>11</v>
      </c>
      <c r="AT305" s="54">
        <v>20</v>
      </c>
      <c r="AU305" s="130">
        <f t="shared" si="1070"/>
        <v>-9</v>
      </c>
      <c r="AV305" s="28"/>
      <c r="AW305" s="149">
        <v>50</v>
      </c>
      <c r="AX305" s="23"/>
      <c r="AY305" s="28"/>
      <c r="AZ305" s="28"/>
      <c r="BA305" s="28"/>
      <c r="BB305" s="28"/>
      <c r="BC305" s="130">
        <f t="shared" si="1071"/>
        <v>0</v>
      </c>
      <c r="BD305" s="28"/>
      <c r="BE305" s="28"/>
      <c r="BF305" s="23"/>
      <c r="BG305" s="343"/>
      <c r="BH305" s="350" t="e">
        <f t="shared" si="1072"/>
        <v>#REF!</v>
      </c>
      <c r="BI305" s="351" t="e">
        <f t="shared" ref="BI305:BK305" si="1079">+#REF!+C305+K305+S305+AA305+AI305+AQ305+AY305</f>
        <v>#REF!</v>
      </c>
      <c r="BJ305" s="352" t="e">
        <f t="shared" si="1079"/>
        <v>#REF!</v>
      </c>
      <c r="BK305" s="352" t="e">
        <f t="shared" si="1079"/>
        <v>#REF!</v>
      </c>
      <c r="BL305" s="363" t="e">
        <f t="shared" si="1074"/>
        <v>#REF!</v>
      </c>
      <c r="BM305" s="364" t="e">
        <f t="shared" si="1075"/>
        <v>#REF!</v>
      </c>
      <c r="BN305" s="365" t="e">
        <f t="shared" si="1076"/>
        <v>#REF!</v>
      </c>
      <c r="BO305" s="366" t="e">
        <f t="shared" si="1077"/>
        <v>#REF!</v>
      </c>
    </row>
    <row r="306" spans="1:67" ht="16">
      <c r="A306" s="41">
        <v>42628</v>
      </c>
      <c r="B306" s="23"/>
      <c r="C306" s="54">
        <v>8</v>
      </c>
      <c r="D306" s="54">
        <v>317</v>
      </c>
      <c r="E306" s="54">
        <v>17</v>
      </c>
      <c r="F306" s="54">
        <v>20</v>
      </c>
      <c r="G306" s="130">
        <f t="shared" si="1065"/>
        <v>-3</v>
      </c>
      <c r="H306" s="28"/>
      <c r="I306" s="149">
        <v>440.55</v>
      </c>
      <c r="J306" s="23"/>
      <c r="K306" s="54">
        <v>8</v>
      </c>
      <c r="L306" s="54">
        <v>335</v>
      </c>
      <c r="M306" s="54">
        <v>22</v>
      </c>
      <c r="N306" s="54">
        <v>21</v>
      </c>
      <c r="O306" s="130">
        <f t="shared" si="1066"/>
        <v>1</v>
      </c>
      <c r="P306" s="28"/>
      <c r="Q306" s="149">
        <v>589.9</v>
      </c>
      <c r="R306" s="23"/>
      <c r="S306" s="28"/>
      <c r="T306" s="28"/>
      <c r="U306" s="28"/>
      <c r="V306" s="28"/>
      <c r="W306" s="130">
        <f t="shared" si="1067"/>
        <v>0</v>
      </c>
      <c r="X306" s="28"/>
      <c r="Y306" s="28"/>
      <c r="Z306" s="23"/>
      <c r="AA306" s="28"/>
      <c r="AB306" s="28"/>
      <c r="AC306" s="28"/>
      <c r="AD306" s="28"/>
      <c r="AE306" s="130">
        <f t="shared" si="1068"/>
        <v>0</v>
      </c>
      <c r="AF306" s="28"/>
      <c r="AG306" s="28"/>
      <c r="AH306" s="23"/>
      <c r="AI306" s="54">
        <v>8</v>
      </c>
      <c r="AJ306" s="54">
        <v>406</v>
      </c>
      <c r="AK306" s="54">
        <v>23</v>
      </c>
      <c r="AL306" s="54">
        <v>22</v>
      </c>
      <c r="AM306" s="130">
        <f t="shared" si="1069"/>
        <v>1</v>
      </c>
      <c r="AN306" s="28"/>
      <c r="AO306" s="406">
        <v>579.79999999999995</v>
      </c>
      <c r="AP306" s="23"/>
      <c r="AQ306" s="54">
        <v>8</v>
      </c>
      <c r="AR306" s="54">
        <v>287</v>
      </c>
      <c r="AS306" s="54">
        <v>9</v>
      </c>
      <c r="AT306" s="54">
        <v>20</v>
      </c>
      <c r="AU306" s="130">
        <f t="shared" si="1070"/>
        <v>-11</v>
      </c>
      <c r="AV306" s="28"/>
      <c r="AW306" s="149">
        <v>137.80000000000001</v>
      </c>
      <c r="AX306" s="23"/>
      <c r="AY306" s="28"/>
      <c r="AZ306" s="28"/>
      <c r="BA306" s="28"/>
      <c r="BB306" s="28"/>
      <c r="BC306" s="130">
        <f t="shared" si="1071"/>
        <v>0</v>
      </c>
      <c r="BD306" s="28"/>
      <c r="BE306" s="28"/>
      <c r="BF306" s="23"/>
      <c r="BG306" s="343"/>
      <c r="BH306" s="350" t="e">
        <f t="shared" si="1072"/>
        <v>#REF!</v>
      </c>
      <c r="BI306" s="351" t="e">
        <f t="shared" ref="BI306:BK306" si="1080">+#REF!+C306+K306+S306+AA306+AI306+AQ306+AY306</f>
        <v>#REF!</v>
      </c>
      <c r="BJ306" s="352" t="e">
        <f t="shared" si="1080"/>
        <v>#REF!</v>
      </c>
      <c r="BK306" s="352" t="e">
        <f t="shared" si="1080"/>
        <v>#REF!</v>
      </c>
      <c r="BL306" s="363" t="e">
        <f t="shared" si="1074"/>
        <v>#REF!</v>
      </c>
      <c r="BM306" s="364" t="e">
        <f t="shared" si="1075"/>
        <v>#REF!</v>
      </c>
      <c r="BN306" s="365" t="e">
        <f t="shared" si="1076"/>
        <v>#REF!</v>
      </c>
      <c r="BO306" s="366" t="e">
        <f t="shared" si="1077"/>
        <v>#REF!</v>
      </c>
    </row>
    <row r="307" spans="1:67" ht="16">
      <c r="A307" s="41">
        <v>42629</v>
      </c>
      <c r="B307" s="23"/>
      <c r="C307" s="54">
        <v>8</v>
      </c>
      <c r="D307" s="54">
        <v>327</v>
      </c>
      <c r="E307" s="54">
        <v>13</v>
      </c>
      <c r="F307" s="54">
        <v>20</v>
      </c>
      <c r="G307" s="130">
        <f t="shared" si="1065"/>
        <v>-7</v>
      </c>
      <c r="H307" s="28"/>
      <c r="I307" s="149">
        <v>240.5</v>
      </c>
      <c r="J307" s="23"/>
      <c r="K307" s="54">
        <v>8</v>
      </c>
      <c r="L307" s="54">
        <v>344</v>
      </c>
      <c r="M307" s="54">
        <v>15</v>
      </c>
      <c r="N307" s="54">
        <v>21</v>
      </c>
      <c r="O307" s="130">
        <f t="shared" si="1066"/>
        <v>-6</v>
      </c>
      <c r="P307" s="28"/>
      <c r="Q307" s="149">
        <v>347.5</v>
      </c>
      <c r="R307" s="23"/>
      <c r="S307" s="28"/>
      <c r="T307" s="28"/>
      <c r="U307" s="28"/>
      <c r="V307" s="28"/>
      <c r="W307" s="130">
        <f t="shared" si="1067"/>
        <v>0</v>
      </c>
      <c r="X307" s="28"/>
      <c r="Y307" s="28"/>
      <c r="Z307" s="23"/>
      <c r="AA307" s="28"/>
      <c r="AB307" s="28"/>
      <c r="AC307" s="28"/>
      <c r="AD307" s="28"/>
      <c r="AE307" s="130">
        <f t="shared" si="1068"/>
        <v>0</v>
      </c>
      <c r="AF307" s="28"/>
      <c r="AG307" s="28"/>
      <c r="AH307" s="23"/>
      <c r="AI307" s="54">
        <v>7.75</v>
      </c>
      <c r="AJ307" s="54">
        <v>400</v>
      </c>
      <c r="AK307" s="54">
        <v>22</v>
      </c>
      <c r="AL307" s="54">
        <v>22</v>
      </c>
      <c r="AM307" s="130">
        <f t="shared" si="1069"/>
        <v>0</v>
      </c>
      <c r="AN307" s="28"/>
      <c r="AO307" s="407">
        <v>638</v>
      </c>
      <c r="AP307" s="23"/>
      <c r="AQ307" s="54">
        <v>8</v>
      </c>
      <c r="AR307" s="54">
        <v>217</v>
      </c>
      <c r="AS307" s="54">
        <v>16</v>
      </c>
      <c r="AT307" s="54">
        <v>20</v>
      </c>
      <c r="AU307" s="130">
        <f t="shared" si="1070"/>
        <v>-4</v>
      </c>
      <c r="AV307" s="28"/>
      <c r="AW307" s="149">
        <v>110</v>
      </c>
      <c r="AX307" s="23"/>
      <c r="AY307" s="28"/>
      <c r="AZ307" s="28"/>
      <c r="BA307" s="28"/>
      <c r="BB307" s="28"/>
      <c r="BC307" s="130">
        <f t="shared" si="1071"/>
        <v>0</v>
      </c>
      <c r="BD307" s="28"/>
      <c r="BE307" s="28"/>
      <c r="BF307" s="23"/>
      <c r="BG307" s="343"/>
      <c r="BH307" s="350" t="e">
        <f t="shared" si="1072"/>
        <v>#REF!</v>
      </c>
      <c r="BI307" s="351" t="e">
        <f t="shared" ref="BI307:BK307" si="1081">+#REF!+C307+K307+S307+AA307+AI307+AQ307+AY307</f>
        <v>#REF!</v>
      </c>
      <c r="BJ307" s="352" t="e">
        <f t="shared" si="1081"/>
        <v>#REF!</v>
      </c>
      <c r="BK307" s="352" t="e">
        <f t="shared" si="1081"/>
        <v>#REF!</v>
      </c>
      <c r="BL307" s="363" t="e">
        <f t="shared" si="1074"/>
        <v>#REF!</v>
      </c>
      <c r="BM307" s="364" t="e">
        <f t="shared" si="1075"/>
        <v>#REF!</v>
      </c>
      <c r="BN307" s="365" t="e">
        <f t="shared" si="1076"/>
        <v>#REF!</v>
      </c>
      <c r="BO307" s="366" t="e">
        <f t="shared" si="1077"/>
        <v>#REF!</v>
      </c>
    </row>
    <row r="308" spans="1:67" ht="16">
      <c r="A308" s="367" t="s">
        <v>42</v>
      </c>
      <c r="B308" s="368"/>
      <c r="C308" s="177">
        <f t="shared" ref="C308:I308" si="1082">SUM(C301:C307)</f>
        <v>32</v>
      </c>
      <c r="D308" s="177">
        <f t="shared" si="1082"/>
        <v>1329</v>
      </c>
      <c r="E308" s="177">
        <f t="shared" si="1082"/>
        <v>70</v>
      </c>
      <c r="F308" s="177">
        <f t="shared" si="1082"/>
        <v>80</v>
      </c>
      <c r="G308" s="177">
        <f t="shared" si="1082"/>
        <v>-10</v>
      </c>
      <c r="H308" s="177">
        <f t="shared" si="1082"/>
        <v>0</v>
      </c>
      <c r="I308" s="370">
        <f t="shared" si="1082"/>
        <v>1778.05</v>
      </c>
      <c r="J308" s="23"/>
      <c r="K308" s="177">
        <f t="shared" ref="K308:Q308" si="1083">SUM(K301:K307)</f>
        <v>40</v>
      </c>
      <c r="L308" s="177">
        <f t="shared" si="1083"/>
        <v>1862</v>
      </c>
      <c r="M308" s="177">
        <f t="shared" si="1083"/>
        <v>101</v>
      </c>
      <c r="N308" s="177">
        <f t="shared" si="1083"/>
        <v>105</v>
      </c>
      <c r="O308" s="177">
        <f t="shared" si="1083"/>
        <v>-4</v>
      </c>
      <c r="P308" s="177">
        <f t="shared" si="1083"/>
        <v>0</v>
      </c>
      <c r="Q308" s="370">
        <f t="shared" si="1083"/>
        <v>2718.7999999999997</v>
      </c>
      <c r="R308" s="23"/>
      <c r="S308" s="177">
        <f t="shared" ref="S308:X308" si="1084">SUM(S301:S307)</f>
        <v>0</v>
      </c>
      <c r="T308" s="177">
        <f t="shared" si="1084"/>
        <v>0</v>
      </c>
      <c r="U308" s="177">
        <f t="shared" si="1084"/>
        <v>0</v>
      </c>
      <c r="V308" s="177">
        <f t="shared" si="1084"/>
        <v>0</v>
      </c>
      <c r="W308" s="177">
        <f t="shared" si="1084"/>
        <v>0</v>
      </c>
      <c r="X308" s="177">
        <f t="shared" si="1084"/>
        <v>0</v>
      </c>
      <c r="Y308" s="177"/>
      <c r="Z308" s="23"/>
      <c r="AA308" s="177">
        <f t="shared" ref="AA308:AF308" si="1085">SUM(AA301:AA307)</f>
        <v>0</v>
      </c>
      <c r="AB308" s="177">
        <f t="shared" si="1085"/>
        <v>0</v>
      </c>
      <c r="AC308" s="177">
        <f t="shared" si="1085"/>
        <v>0</v>
      </c>
      <c r="AD308" s="177">
        <f t="shared" si="1085"/>
        <v>0</v>
      </c>
      <c r="AE308" s="177">
        <f t="shared" si="1085"/>
        <v>0</v>
      </c>
      <c r="AF308" s="177">
        <f t="shared" si="1085"/>
        <v>0</v>
      </c>
      <c r="AG308" s="177"/>
      <c r="AH308" s="23"/>
      <c r="AI308" s="177">
        <f t="shared" ref="AI308:AO308" si="1086">SUM(AI301:AI307)</f>
        <v>39.75</v>
      </c>
      <c r="AJ308" s="177">
        <f t="shared" si="1086"/>
        <v>2055</v>
      </c>
      <c r="AK308" s="177">
        <f t="shared" si="1086"/>
        <v>116</v>
      </c>
      <c r="AL308" s="177">
        <f t="shared" si="1086"/>
        <v>110</v>
      </c>
      <c r="AM308" s="177">
        <f t="shared" si="1086"/>
        <v>6</v>
      </c>
      <c r="AN308" s="177">
        <f t="shared" si="1086"/>
        <v>0</v>
      </c>
      <c r="AO308" s="177">
        <f t="shared" si="1086"/>
        <v>3164</v>
      </c>
      <c r="AP308" s="23"/>
      <c r="AQ308" s="177">
        <f t="shared" ref="AQ308:AW308" si="1087">SUM(AQ301:AQ307)</f>
        <v>38</v>
      </c>
      <c r="AR308" s="177">
        <f t="shared" si="1087"/>
        <v>1189</v>
      </c>
      <c r="AS308" s="177">
        <f t="shared" si="1087"/>
        <v>71</v>
      </c>
      <c r="AT308" s="177">
        <f t="shared" si="1087"/>
        <v>100</v>
      </c>
      <c r="AU308" s="177">
        <f t="shared" si="1087"/>
        <v>-29</v>
      </c>
      <c r="AV308" s="177">
        <f t="shared" si="1087"/>
        <v>0</v>
      </c>
      <c r="AW308" s="370">
        <f t="shared" si="1087"/>
        <v>894.7</v>
      </c>
      <c r="AX308" s="23"/>
      <c r="AY308" s="177">
        <f t="shared" ref="AY308:BE308" si="1088">SUM(AY301:AY307)</f>
        <v>0</v>
      </c>
      <c r="AZ308" s="177">
        <f t="shared" si="1088"/>
        <v>0</v>
      </c>
      <c r="BA308" s="177">
        <f t="shared" si="1088"/>
        <v>0</v>
      </c>
      <c r="BB308" s="177">
        <f t="shared" si="1088"/>
        <v>0</v>
      </c>
      <c r="BC308" s="177">
        <f t="shared" si="1088"/>
        <v>0</v>
      </c>
      <c r="BD308" s="177">
        <f t="shared" si="1088"/>
        <v>0</v>
      </c>
      <c r="BE308" s="177">
        <f t="shared" si="1088"/>
        <v>0</v>
      </c>
      <c r="BF308" s="23"/>
      <c r="BG308" s="371"/>
      <c r="BH308" s="372" t="e">
        <f t="shared" si="1072"/>
        <v>#REF!</v>
      </c>
      <c r="BI308" s="419" t="e">
        <f t="shared" ref="BI308:BK308" si="1089">+#REF!+C308+K308+S308+AA308+AI308+AQ308+AY308</f>
        <v>#REF!</v>
      </c>
      <c r="BJ308" s="420" t="e">
        <f t="shared" si="1089"/>
        <v>#REF!</v>
      </c>
      <c r="BK308" s="420" t="e">
        <f t="shared" si="1089"/>
        <v>#REF!</v>
      </c>
      <c r="BL308" s="398" t="e">
        <f t="shared" si="1074"/>
        <v>#REF!</v>
      </c>
      <c r="BM308" s="399" t="e">
        <f t="shared" si="1075"/>
        <v>#REF!</v>
      </c>
      <c r="BN308" s="400" t="e">
        <f t="shared" si="1076"/>
        <v>#REF!</v>
      </c>
      <c r="BO308" s="401" t="e">
        <f t="shared" si="1077"/>
        <v>#REF!</v>
      </c>
    </row>
    <row r="309" spans="1:67" ht="16">
      <c r="A309" s="124">
        <v>42630</v>
      </c>
      <c r="B309" s="23"/>
      <c r="C309" s="125">
        <v>0</v>
      </c>
      <c r="D309" s="125">
        <v>0</v>
      </c>
      <c r="E309" s="125">
        <v>0</v>
      </c>
      <c r="F309" s="125">
        <v>0</v>
      </c>
      <c r="G309" s="136">
        <f t="shared" ref="G309:G315" si="1090">+E309-F309</f>
        <v>0</v>
      </c>
      <c r="H309" s="125">
        <v>0</v>
      </c>
      <c r="I309" s="126"/>
      <c r="J309" s="23"/>
      <c r="K309" s="125">
        <v>0</v>
      </c>
      <c r="L309" s="125">
        <v>0</v>
      </c>
      <c r="M309" s="125">
        <v>0</v>
      </c>
      <c r="N309" s="125">
        <v>0</v>
      </c>
      <c r="O309" s="136">
        <f t="shared" ref="O309:O315" si="1091">+M309-N309</f>
        <v>0</v>
      </c>
      <c r="P309" s="125">
        <v>0</v>
      </c>
      <c r="Q309" s="126"/>
      <c r="R309" s="23"/>
      <c r="S309" s="125">
        <v>0</v>
      </c>
      <c r="T309" s="125">
        <v>0</v>
      </c>
      <c r="U309" s="125">
        <v>0</v>
      </c>
      <c r="V309" s="125">
        <v>0</v>
      </c>
      <c r="W309" s="136">
        <f t="shared" ref="W309:W315" si="1092">+U309-V309</f>
        <v>0</v>
      </c>
      <c r="X309" s="125">
        <v>0</v>
      </c>
      <c r="Y309" s="125"/>
      <c r="Z309" s="23"/>
      <c r="AA309" s="125">
        <v>0</v>
      </c>
      <c r="AB309" s="125">
        <v>0</v>
      </c>
      <c r="AC309" s="125">
        <v>0</v>
      </c>
      <c r="AD309" s="125">
        <v>0</v>
      </c>
      <c r="AE309" s="136">
        <f t="shared" ref="AE309:AE315" si="1093">+AC309-AD309</f>
        <v>0</v>
      </c>
      <c r="AF309" s="125">
        <v>0</v>
      </c>
      <c r="AG309" s="125"/>
      <c r="AH309" s="23"/>
      <c r="AI309" s="125">
        <v>0</v>
      </c>
      <c r="AJ309" s="125">
        <v>0</v>
      </c>
      <c r="AK309" s="125">
        <v>0</v>
      </c>
      <c r="AL309" s="125">
        <v>0</v>
      </c>
      <c r="AM309" s="136">
        <f t="shared" ref="AM309:AM315" si="1094">+AK309-AL309</f>
        <v>0</v>
      </c>
      <c r="AN309" s="125">
        <v>0</v>
      </c>
      <c r="AO309" s="125"/>
      <c r="AP309" s="23"/>
      <c r="AQ309" s="125">
        <v>0</v>
      </c>
      <c r="AR309" s="125">
        <v>0</v>
      </c>
      <c r="AS309" s="125">
        <v>0</v>
      </c>
      <c r="AT309" s="125">
        <v>0</v>
      </c>
      <c r="AU309" s="136">
        <f t="shared" ref="AU309:AU315" si="1095">+AS309-AT309</f>
        <v>0</v>
      </c>
      <c r="AV309" s="125">
        <v>0</v>
      </c>
      <c r="AW309" s="126"/>
      <c r="AX309" s="23"/>
      <c r="AY309" s="125">
        <v>0</v>
      </c>
      <c r="AZ309" s="125">
        <v>0</v>
      </c>
      <c r="BA309" s="125">
        <v>0</v>
      </c>
      <c r="BB309" s="125">
        <v>0</v>
      </c>
      <c r="BC309" s="136">
        <f t="shared" ref="BC309:BC315" si="1096">+BA309-BB309</f>
        <v>0</v>
      </c>
      <c r="BD309" s="125">
        <v>0</v>
      </c>
      <c r="BE309" s="125"/>
      <c r="BF309" s="23"/>
      <c r="BG309" s="348"/>
      <c r="BH309" s="127"/>
      <c r="BI309" s="127"/>
      <c r="BJ309" s="127"/>
      <c r="BK309" s="127"/>
      <c r="BL309" s="127"/>
      <c r="BM309" s="127"/>
      <c r="BN309" s="127"/>
      <c r="BO309" s="127"/>
    </row>
    <row r="310" spans="1:67" ht="16">
      <c r="A310" s="124">
        <v>42631</v>
      </c>
      <c r="B310" s="23"/>
      <c r="C310" s="125">
        <v>0</v>
      </c>
      <c r="D310" s="125">
        <v>0</v>
      </c>
      <c r="E310" s="125">
        <v>0</v>
      </c>
      <c r="F310" s="125">
        <v>0</v>
      </c>
      <c r="G310" s="136">
        <f t="shared" si="1090"/>
        <v>0</v>
      </c>
      <c r="H310" s="125">
        <v>0</v>
      </c>
      <c r="I310" s="126"/>
      <c r="J310" s="23"/>
      <c r="K310" s="125">
        <v>0</v>
      </c>
      <c r="L310" s="125">
        <v>0</v>
      </c>
      <c r="M310" s="125">
        <v>0</v>
      </c>
      <c r="N310" s="125">
        <v>0</v>
      </c>
      <c r="O310" s="136">
        <f t="shared" si="1091"/>
        <v>0</v>
      </c>
      <c r="P310" s="125">
        <v>0</v>
      </c>
      <c r="Q310" s="126"/>
      <c r="R310" s="23"/>
      <c r="S310" s="125">
        <v>0</v>
      </c>
      <c r="T310" s="125">
        <v>0</v>
      </c>
      <c r="U310" s="125">
        <v>0</v>
      </c>
      <c r="V310" s="125">
        <v>0</v>
      </c>
      <c r="W310" s="136">
        <f t="shared" si="1092"/>
        <v>0</v>
      </c>
      <c r="X310" s="125">
        <v>0</v>
      </c>
      <c r="Y310" s="125"/>
      <c r="Z310" s="23"/>
      <c r="AA310" s="125">
        <v>0</v>
      </c>
      <c r="AB310" s="125">
        <v>0</v>
      </c>
      <c r="AC310" s="125">
        <v>0</v>
      </c>
      <c r="AD310" s="125">
        <v>0</v>
      </c>
      <c r="AE310" s="136">
        <f t="shared" si="1093"/>
        <v>0</v>
      </c>
      <c r="AF310" s="125">
        <v>0</v>
      </c>
      <c r="AG310" s="125"/>
      <c r="AH310" s="23"/>
      <c r="AI310" s="125">
        <v>0</v>
      </c>
      <c r="AJ310" s="125">
        <v>0</v>
      </c>
      <c r="AK310" s="125">
        <v>0</v>
      </c>
      <c r="AL310" s="125">
        <v>0</v>
      </c>
      <c r="AM310" s="136">
        <f t="shared" si="1094"/>
        <v>0</v>
      </c>
      <c r="AN310" s="125">
        <v>0</v>
      </c>
      <c r="AO310" s="125"/>
      <c r="AP310" s="23"/>
      <c r="AQ310" s="125">
        <v>0</v>
      </c>
      <c r="AR310" s="125">
        <v>0</v>
      </c>
      <c r="AS310" s="125">
        <v>0</v>
      </c>
      <c r="AT310" s="125">
        <v>0</v>
      </c>
      <c r="AU310" s="136">
        <f t="shared" si="1095"/>
        <v>0</v>
      </c>
      <c r="AV310" s="125">
        <v>0</v>
      </c>
      <c r="AW310" s="126"/>
      <c r="AX310" s="23"/>
      <c r="AY310" s="125">
        <v>0</v>
      </c>
      <c r="AZ310" s="125">
        <v>0</v>
      </c>
      <c r="BA310" s="125">
        <v>0</v>
      </c>
      <c r="BB310" s="125">
        <v>0</v>
      </c>
      <c r="BC310" s="136">
        <f t="shared" si="1096"/>
        <v>0</v>
      </c>
      <c r="BD310" s="125">
        <v>0</v>
      </c>
      <c r="BE310" s="125"/>
      <c r="BF310" s="23"/>
      <c r="BG310" s="348"/>
      <c r="BH310" s="127"/>
      <c r="BI310" s="127"/>
      <c r="BJ310" s="127"/>
      <c r="BK310" s="127"/>
      <c r="BL310" s="127"/>
      <c r="BM310" s="127"/>
      <c r="BN310" s="127"/>
      <c r="BO310" s="127"/>
    </row>
    <row r="311" spans="1:67" ht="16">
      <c r="A311" s="41">
        <v>42632</v>
      </c>
      <c r="B311" s="23"/>
      <c r="C311" s="54">
        <v>8</v>
      </c>
      <c r="D311" s="54">
        <v>390</v>
      </c>
      <c r="E311" s="54">
        <v>21</v>
      </c>
      <c r="F311" s="54">
        <v>20</v>
      </c>
      <c r="G311" s="130">
        <f t="shared" si="1090"/>
        <v>1</v>
      </c>
      <c r="H311" s="28"/>
      <c r="I311" s="149">
        <v>574.25</v>
      </c>
      <c r="J311" s="23"/>
      <c r="K311" s="54">
        <v>8</v>
      </c>
      <c r="L311" s="54">
        <v>412</v>
      </c>
      <c r="M311" s="54">
        <v>18</v>
      </c>
      <c r="N311" s="54">
        <v>21</v>
      </c>
      <c r="O311" s="130">
        <f t="shared" si="1091"/>
        <v>-3</v>
      </c>
      <c r="P311" s="28"/>
      <c r="Q311" s="149">
        <v>478.5</v>
      </c>
      <c r="R311" s="23"/>
      <c r="S311" s="28"/>
      <c r="T311" s="28"/>
      <c r="U311" s="28"/>
      <c r="V311" s="28"/>
      <c r="W311" s="130">
        <f t="shared" si="1092"/>
        <v>0</v>
      </c>
      <c r="X311" s="28"/>
      <c r="Y311" s="28"/>
      <c r="Z311" s="23"/>
      <c r="AA311" s="28"/>
      <c r="AB311" s="28"/>
      <c r="AC311" s="28"/>
      <c r="AD311" s="28"/>
      <c r="AE311" s="130">
        <f t="shared" si="1093"/>
        <v>0</v>
      </c>
      <c r="AF311" s="28"/>
      <c r="AG311" s="28"/>
      <c r="AH311" s="23"/>
      <c r="AI311" s="54">
        <v>8.5</v>
      </c>
      <c r="AJ311" s="54">
        <v>406</v>
      </c>
      <c r="AK311" s="54">
        <v>30</v>
      </c>
      <c r="AL311" s="54">
        <v>22</v>
      </c>
      <c r="AM311" s="130">
        <f t="shared" si="1094"/>
        <v>8</v>
      </c>
      <c r="AN311" s="28"/>
      <c r="AO311" s="406">
        <v>861.5</v>
      </c>
      <c r="AP311" s="23"/>
      <c r="AQ311" s="54">
        <v>7.5</v>
      </c>
      <c r="AR311" s="54">
        <v>236</v>
      </c>
      <c r="AS311" s="54">
        <v>15</v>
      </c>
      <c r="AT311" s="54">
        <v>20</v>
      </c>
      <c r="AU311" s="130">
        <f t="shared" si="1095"/>
        <v>-5</v>
      </c>
      <c r="AV311" s="28"/>
      <c r="AW311" s="149">
        <v>221</v>
      </c>
      <c r="AX311" s="23"/>
      <c r="AY311" s="28"/>
      <c r="AZ311" s="28"/>
      <c r="BA311" s="28"/>
      <c r="BB311" s="28"/>
      <c r="BC311" s="130">
        <f t="shared" si="1096"/>
        <v>0</v>
      </c>
      <c r="BD311" s="28"/>
      <c r="BE311" s="28"/>
      <c r="BF311" s="23"/>
      <c r="BG311" s="343"/>
      <c r="BH311" s="350" t="e">
        <f t="shared" ref="BH311:BH316" si="1097">+#REF!+G311+O311+W311+AE311+AM311+AU311+BC311</f>
        <v>#REF!</v>
      </c>
      <c r="BI311" s="351" t="e">
        <f t="shared" ref="BI311:BK311" si="1098">+#REF!+C311+K311+S311+AA311+AI311+AQ311+AY311</f>
        <v>#REF!</v>
      </c>
      <c r="BJ311" s="352" t="e">
        <f t="shared" si="1098"/>
        <v>#REF!</v>
      </c>
      <c r="BK311" s="352" t="e">
        <f t="shared" si="1098"/>
        <v>#REF!</v>
      </c>
      <c r="BL311" s="363" t="e">
        <f t="shared" ref="BL311:BL316" si="1099">BJ311/BK311</f>
        <v>#REF!</v>
      </c>
      <c r="BM311" s="364" t="e">
        <f t="shared" ref="BM311:BM316" si="1100">BJ311/BI311</f>
        <v>#REF!</v>
      </c>
      <c r="BN311" s="365" t="e">
        <f t="shared" ref="BN311:BN316" si="1101">BK311/BI311</f>
        <v>#REF!</v>
      </c>
      <c r="BO311" s="366" t="e">
        <f t="shared" ref="BO311:BO316" si="1102">#REF!/BK311</f>
        <v>#REF!</v>
      </c>
    </row>
    <row r="312" spans="1:67" ht="16">
      <c r="A312" s="41">
        <v>42633</v>
      </c>
      <c r="B312" s="23"/>
      <c r="C312" s="54">
        <v>8</v>
      </c>
      <c r="D312" s="54">
        <v>348</v>
      </c>
      <c r="E312" s="54">
        <v>17</v>
      </c>
      <c r="F312" s="54">
        <v>20</v>
      </c>
      <c r="G312" s="130">
        <f t="shared" si="1090"/>
        <v>-3</v>
      </c>
      <c r="H312" s="28"/>
      <c r="I312" s="149">
        <v>518.5</v>
      </c>
      <c r="J312" s="23"/>
      <c r="K312" s="54">
        <v>8</v>
      </c>
      <c r="L312" s="54">
        <v>415</v>
      </c>
      <c r="M312" s="54">
        <v>16</v>
      </c>
      <c r="N312" s="54">
        <v>21</v>
      </c>
      <c r="O312" s="130">
        <f t="shared" si="1091"/>
        <v>-5</v>
      </c>
      <c r="P312" s="28"/>
      <c r="Q312" s="149">
        <v>401</v>
      </c>
      <c r="R312" s="23"/>
      <c r="S312" s="28"/>
      <c r="T312" s="28"/>
      <c r="U312" s="28"/>
      <c r="V312" s="28"/>
      <c r="W312" s="130">
        <f t="shared" si="1092"/>
        <v>0</v>
      </c>
      <c r="X312" s="28"/>
      <c r="Y312" s="28"/>
      <c r="Z312" s="23"/>
      <c r="AA312" s="28"/>
      <c r="AB312" s="28"/>
      <c r="AC312" s="28"/>
      <c r="AD312" s="28"/>
      <c r="AE312" s="130">
        <f t="shared" si="1093"/>
        <v>0</v>
      </c>
      <c r="AF312" s="28"/>
      <c r="AG312" s="28"/>
      <c r="AH312" s="23"/>
      <c r="AI312" s="54">
        <v>8</v>
      </c>
      <c r="AJ312" s="54">
        <v>392</v>
      </c>
      <c r="AK312" s="54">
        <v>19</v>
      </c>
      <c r="AL312" s="54">
        <v>22</v>
      </c>
      <c r="AM312" s="130">
        <f t="shared" si="1094"/>
        <v>-3</v>
      </c>
      <c r="AN312" s="28"/>
      <c r="AO312" s="406">
        <v>457</v>
      </c>
      <c r="AP312" s="23"/>
      <c r="AQ312" s="54">
        <v>7.75</v>
      </c>
      <c r="AR312" s="54">
        <v>209</v>
      </c>
      <c r="AS312" s="54">
        <v>18</v>
      </c>
      <c r="AT312" s="54">
        <v>20</v>
      </c>
      <c r="AU312" s="130">
        <f t="shared" si="1095"/>
        <v>-2</v>
      </c>
      <c r="AV312" s="28"/>
      <c r="AW312" s="149">
        <v>194.25</v>
      </c>
      <c r="AX312" s="23"/>
      <c r="AY312" s="28"/>
      <c r="AZ312" s="28"/>
      <c r="BA312" s="28"/>
      <c r="BB312" s="28"/>
      <c r="BC312" s="130">
        <f t="shared" si="1096"/>
        <v>0</v>
      </c>
      <c r="BD312" s="28"/>
      <c r="BE312" s="28"/>
      <c r="BF312" s="23"/>
      <c r="BG312" s="343"/>
      <c r="BH312" s="350" t="e">
        <f t="shared" si="1097"/>
        <v>#REF!</v>
      </c>
      <c r="BI312" s="351" t="e">
        <f t="shared" ref="BI312:BK312" si="1103">+#REF!+C312+K312+S312+AA312+AI312+AQ312+AY312</f>
        <v>#REF!</v>
      </c>
      <c r="BJ312" s="352" t="e">
        <f t="shared" si="1103"/>
        <v>#REF!</v>
      </c>
      <c r="BK312" s="352" t="e">
        <f t="shared" si="1103"/>
        <v>#REF!</v>
      </c>
      <c r="BL312" s="363" t="e">
        <f t="shared" si="1099"/>
        <v>#REF!</v>
      </c>
      <c r="BM312" s="364" t="e">
        <f t="shared" si="1100"/>
        <v>#REF!</v>
      </c>
      <c r="BN312" s="365" t="e">
        <f t="shared" si="1101"/>
        <v>#REF!</v>
      </c>
      <c r="BO312" s="366" t="e">
        <f t="shared" si="1102"/>
        <v>#REF!</v>
      </c>
    </row>
    <row r="313" spans="1:67" ht="16">
      <c r="A313" s="41">
        <v>42634</v>
      </c>
      <c r="B313" s="23"/>
      <c r="C313" s="54">
        <v>8</v>
      </c>
      <c r="D313" s="54">
        <v>437</v>
      </c>
      <c r="E313" s="54">
        <v>12</v>
      </c>
      <c r="F313" s="54">
        <v>20</v>
      </c>
      <c r="G313" s="130">
        <f t="shared" si="1090"/>
        <v>-8</v>
      </c>
      <c r="H313" s="28"/>
      <c r="I313" s="149">
        <v>311</v>
      </c>
      <c r="J313" s="23"/>
      <c r="K313" s="54">
        <v>8</v>
      </c>
      <c r="L313" s="54">
        <v>374</v>
      </c>
      <c r="M313" s="54">
        <v>19</v>
      </c>
      <c r="N313" s="54">
        <v>21</v>
      </c>
      <c r="O313" s="130">
        <f t="shared" si="1091"/>
        <v>-2</v>
      </c>
      <c r="P313" s="28"/>
      <c r="Q313" s="149">
        <v>477.5</v>
      </c>
      <c r="R313" s="23"/>
      <c r="S313" s="28"/>
      <c r="T313" s="28"/>
      <c r="U313" s="28"/>
      <c r="V313" s="28"/>
      <c r="W313" s="130">
        <f t="shared" si="1092"/>
        <v>0</v>
      </c>
      <c r="X313" s="28"/>
      <c r="Y313" s="28"/>
      <c r="Z313" s="23"/>
      <c r="AA313" s="28"/>
      <c r="AB313" s="28"/>
      <c r="AC313" s="28"/>
      <c r="AD313" s="28"/>
      <c r="AE313" s="130">
        <f t="shared" si="1093"/>
        <v>0</v>
      </c>
      <c r="AF313" s="28"/>
      <c r="AG313" s="28"/>
      <c r="AH313" s="23"/>
      <c r="AI313" s="54">
        <v>8.5</v>
      </c>
      <c r="AJ313" s="54">
        <v>430</v>
      </c>
      <c r="AK313" s="54">
        <v>20</v>
      </c>
      <c r="AL313" s="54">
        <v>22</v>
      </c>
      <c r="AM313" s="130">
        <f t="shared" si="1094"/>
        <v>-2</v>
      </c>
      <c r="AN313" s="28"/>
      <c r="AO313" s="406">
        <v>578.5</v>
      </c>
      <c r="AP313" s="23"/>
      <c r="AQ313" s="54">
        <v>7</v>
      </c>
      <c r="AR313" s="54">
        <v>232</v>
      </c>
      <c r="AS313" s="54">
        <v>17</v>
      </c>
      <c r="AT313" s="54">
        <v>20</v>
      </c>
      <c r="AU313" s="130">
        <f t="shared" si="1095"/>
        <v>-3</v>
      </c>
      <c r="AV313" s="28"/>
      <c r="AW313" s="149">
        <v>292</v>
      </c>
      <c r="AX313" s="23"/>
      <c r="AY313" s="28"/>
      <c r="AZ313" s="28"/>
      <c r="BA313" s="28"/>
      <c r="BB313" s="28"/>
      <c r="BC313" s="130">
        <f t="shared" si="1096"/>
        <v>0</v>
      </c>
      <c r="BD313" s="28"/>
      <c r="BE313" s="28"/>
      <c r="BF313" s="23"/>
      <c r="BG313" s="343"/>
      <c r="BH313" s="350" t="e">
        <f t="shared" si="1097"/>
        <v>#REF!</v>
      </c>
      <c r="BI313" s="351" t="e">
        <f t="shared" ref="BI313:BK313" si="1104">+#REF!+C313+K313+S313+AA313+AI313+AQ313+AY313</f>
        <v>#REF!</v>
      </c>
      <c r="BJ313" s="352" t="e">
        <f t="shared" si="1104"/>
        <v>#REF!</v>
      </c>
      <c r="BK313" s="352" t="e">
        <f t="shared" si="1104"/>
        <v>#REF!</v>
      </c>
      <c r="BL313" s="363" t="e">
        <f t="shared" si="1099"/>
        <v>#REF!</v>
      </c>
      <c r="BM313" s="364" t="e">
        <f t="shared" si="1100"/>
        <v>#REF!</v>
      </c>
      <c r="BN313" s="365" t="e">
        <f t="shared" si="1101"/>
        <v>#REF!</v>
      </c>
      <c r="BO313" s="366" t="e">
        <f t="shared" si="1102"/>
        <v>#REF!</v>
      </c>
    </row>
    <row r="314" spans="1:67" ht="16">
      <c r="A314" s="41">
        <v>42635</v>
      </c>
      <c r="B314" s="23"/>
      <c r="C314" s="54">
        <v>8</v>
      </c>
      <c r="D314" s="54">
        <v>377</v>
      </c>
      <c r="E314" s="54">
        <v>16</v>
      </c>
      <c r="F314" s="54">
        <v>20</v>
      </c>
      <c r="G314" s="130">
        <f t="shared" si="1090"/>
        <v>-4</v>
      </c>
      <c r="H314" s="28"/>
      <c r="I314" s="149">
        <v>447.5</v>
      </c>
      <c r="J314" s="23"/>
      <c r="K314" s="54">
        <v>8</v>
      </c>
      <c r="L314" s="54">
        <v>365</v>
      </c>
      <c r="M314" s="54">
        <v>21</v>
      </c>
      <c r="N314" s="54">
        <v>21</v>
      </c>
      <c r="O314" s="130">
        <f t="shared" si="1091"/>
        <v>0</v>
      </c>
      <c r="P314" s="28"/>
      <c r="Q314" s="149">
        <v>447.5</v>
      </c>
      <c r="R314" s="23"/>
      <c r="S314" s="28"/>
      <c r="T314" s="28"/>
      <c r="U314" s="28"/>
      <c r="V314" s="28"/>
      <c r="W314" s="130">
        <f t="shared" si="1092"/>
        <v>0</v>
      </c>
      <c r="X314" s="28"/>
      <c r="Y314" s="28"/>
      <c r="Z314" s="23"/>
      <c r="AA314" s="28"/>
      <c r="AB314" s="28"/>
      <c r="AC314" s="28"/>
      <c r="AD314" s="28"/>
      <c r="AE314" s="130">
        <f t="shared" si="1093"/>
        <v>0</v>
      </c>
      <c r="AF314" s="28"/>
      <c r="AG314" s="28"/>
      <c r="AH314" s="23"/>
      <c r="AI314" s="54">
        <v>8</v>
      </c>
      <c r="AJ314" s="54">
        <v>418</v>
      </c>
      <c r="AK314" s="54">
        <v>28</v>
      </c>
      <c r="AL314" s="54">
        <v>22</v>
      </c>
      <c r="AM314" s="130">
        <f t="shared" si="1094"/>
        <v>6</v>
      </c>
      <c r="AN314" s="28"/>
      <c r="AO314" s="406">
        <v>758.5</v>
      </c>
      <c r="AP314" s="23"/>
      <c r="AQ314" s="54">
        <v>8.25</v>
      </c>
      <c r="AR314" s="54">
        <v>259</v>
      </c>
      <c r="AS314" s="54">
        <v>15</v>
      </c>
      <c r="AT314" s="54">
        <v>20</v>
      </c>
      <c r="AU314" s="130">
        <f t="shared" si="1095"/>
        <v>-5</v>
      </c>
      <c r="AV314" s="28"/>
      <c r="AW314" s="149">
        <v>234.35</v>
      </c>
      <c r="AX314" s="23"/>
      <c r="AY314" s="28"/>
      <c r="AZ314" s="28"/>
      <c r="BA314" s="28"/>
      <c r="BB314" s="28"/>
      <c r="BC314" s="130">
        <f t="shared" si="1096"/>
        <v>0</v>
      </c>
      <c r="BD314" s="28"/>
      <c r="BE314" s="28"/>
      <c r="BF314" s="23"/>
      <c r="BG314" s="343"/>
      <c r="BH314" s="350" t="e">
        <f t="shared" si="1097"/>
        <v>#REF!</v>
      </c>
      <c r="BI314" s="351" t="e">
        <f t="shared" ref="BI314:BK314" si="1105">+#REF!+C314+K314+S314+AA314+AI314+AQ314+AY314</f>
        <v>#REF!</v>
      </c>
      <c r="BJ314" s="352" t="e">
        <f t="shared" si="1105"/>
        <v>#REF!</v>
      </c>
      <c r="BK314" s="352" t="e">
        <f t="shared" si="1105"/>
        <v>#REF!</v>
      </c>
      <c r="BL314" s="363" t="e">
        <f t="shared" si="1099"/>
        <v>#REF!</v>
      </c>
      <c r="BM314" s="364" t="e">
        <f t="shared" si="1100"/>
        <v>#REF!</v>
      </c>
      <c r="BN314" s="365" t="e">
        <f t="shared" si="1101"/>
        <v>#REF!</v>
      </c>
      <c r="BO314" s="366" t="e">
        <f t="shared" si="1102"/>
        <v>#REF!</v>
      </c>
    </row>
    <row r="315" spans="1:67" ht="16">
      <c r="A315" s="41">
        <v>42636</v>
      </c>
      <c r="B315" s="23"/>
      <c r="C315" s="54">
        <v>8</v>
      </c>
      <c r="D315" s="54">
        <v>328</v>
      </c>
      <c r="E315" s="54">
        <v>13</v>
      </c>
      <c r="F315" s="54">
        <v>20</v>
      </c>
      <c r="G315" s="130">
        <f t="shared" si="1090"/>
        <v>-7</v>
      </c>
      <c r="H315" s="28"/>
      <c r="I315" s="149">
        <v>353.05</v>
      </c>
      <c r="J315" s="23"/>
      <c r="K315" s="54">
        <v>8</v>
      </c>
      <c r="L315" s="54">
        <v>387</v>
      </c>
      <c r="M315" s="54">
        <v>18</v>
      </c>
      <c r="N315" s="54">
        <v>21</v>
      </c>
      <c r="O315" s="130">
        <f t="shared" si="1091"/>
        <v>-3</v>
      </c>
      <c r="P315" s="28"/>
      <c r="Q315" s="149">
        <v>435.35</v>
      </c>
      <c r="R315" s="23"/>
      <c r="S315" s="28"/>
      <c r="T315" s="28"/>
      <c r="U315" s="28"/>
      <c r="V315" s="28"/>
      <c r="W315" s="130">
        <f t="shared" si="1092"/>
        <v>0</v>
      </c>
      <c r="X315" s="28"/>
      <c r="Y315" s="28"/>
      <c r="Z315" s="23"/>
      <c r="AA315" s="28"/>
      <c r="AB315" s="28"/>
      <c r="AC315" s="28"/>
      <c r="AD315" s="28"/>
      <c r="AE315" s="130">
        <f t="shared" si="1093"/>
        <v>0</v>
      </c>
      <c r="AF315" s="28"/>
      <c r="AG315" s="28"/>
      <c r="AH315" s="23"/>
      <c r="AI315" s="54">
        <v>7</v>
      </c>
      <c r="AJ315" s="54">
        <v>350</v>
      </c>
      <c r="AK315" s="54">
        <v>15</v>
      </c>
      <c r="AL315" s="54">
        <v>22</v>
      </c>
      <c r="AM315" s="130">
        <f t="shared" si="1094"/>
        <v>-7</v>
      </c>
      <c r="AN315" s="28"/>
      <c r="AO315" s="406">
        <v>395.5</v>
      </c>
      <c r="AP315" s="23"/>
      <c r="AQ315" s="54">
        <v>8.25</v>
      </c>
      <c r="AR315" s="54">
        <v>273</v>
      </c>
      <c r="AS315" s="54">
        <v>13</v>
      </c>
      <c r="AT315" s="54">
        <v>20</v>
      </c>
      <c r="AU315" s="130">
        <f t="shared" si="1095"/>
        <v>-7</v>
      </c>
      <c r="AV315" s="28"/>
      <c r="AW315" s="149">
        <v>221</v>
      </c>
      <c r="AX315" s="23"/>
      <c r="AY315" s="28"/>
      <c r="AZ315" s="28"/>
      <c r="BA315" s="28"/>
      <c r="BB315" s="28"/>
      <c r="BC315" s="130">
        <f t="shared" si="1096"/>
        <v>0</v>
      </c>
      <c r="BD315" s="28"/>
      <c r="BE315" s="28"/>
      <c r="BF315" s="23"/>
      <c r="BG315" s="343"/>
      <c r="BH315" s="350" t="e">
        <f t="shared" si="1097"/>
        <v>#REF!</v>
      </c>
      <c r="BI315" s="351" t="e">
        <f t="shared" ref="BI315:BK315" si="1106">+#REF!+C315+K315+S315+AA315+AI315+AQ315+AY315</f>
        <v>#REF!</v>
      </c>
      <c r="BJ315" s="352" t="e">
        <f t="shared" si="1106"/>
        <v>#REF!</v>
      </c>
      <c r="BK315" s="352" t="e">
        <f t="shared" si="1106"/>
        <v>#REF!</v>
      </c>
      <c r="BL315" s="363" t="e">
        <f t="shared" si="1099"/>
        <v>#REF!</v>
      </c>
      <c r="BM315" s="364" t="e">
        <f t="shared" si="1100"/>
        <v>#REF!</v>
      </c>
      <c r="BN315" s="365" t="e">
        <f t="shared" si="1101"/>
        <v>#REF!</v>
      </c>
      <c r="BO315" s="366" t="e">
        <f t="shared" si="1102"/>
        <v>#REF!</v>
      </c>
    </row>
    <row r="316" spans="1:67" ht="16">
      <c r="A316" s="367" t="s">
        <v>42</v>
      </c>
      <c r="B316" s="368"/>
      <c r="C316" s="177">
        <f t="shared" ref="C316:I316" si="1107">SUM(C309:C315)</f>
        <v>40</v>
      </c>
      <c r="D316" s="177">
        <f t="shared" si="1107"/>
        <v>1880</v>
      </c>
      <c r="E316" s="177">
        <f t="shared" si="1107"/>
        <v>79</v>
      </c>
      <c r="F316" s="177">
        <f t="shared" si="1107"/>
        <v>100</v>
      </c>
      <c r="G316" s="177">
        <f t="shared" si="1107"/>
        <v>-21</v>
      </c>
      <c r="H316" s="177">
        <f t="shared" si="1107"/>
        <v>0</v>
      </c>
      <c r="I316" s="370">
        <f t="shared" si="1107"/>
        <v>2204.3000000000002</v>
      </c>
      <c r="J316" s="23"/>
      <c r="K316" s="177">
        <f t="shared" ref="K316:Q316" si="1108">SUM(K309:K315)</f>
        <v>40</v>
      </c>
      <c r="L316" s="177">
        <f t="shared" si="1108"/>
        <v>1953</v>
      </c>
      <c r="M316" s="177">
        <f t="shared" si="1108"/>
        <v>92</v>
      </c>
      <c r="N316" s="177">
        <f t="shared" si="1108"/>
        <v>105</v>
      </c>
      <c r="O316" s="177">
        <f t="shared" si="1108"/>
        <v>-13</v>
      </c>
      <c r="P316" s="177">
        <f t="shared" si="1108"/>
        <v>0</v>
      </c>
      <c r="Q316" s="370">
        <f t="shared" si="1108"/>
        <v>2239.85</v>
      </c>
      <c r="R316" s="23"/>
      <c r="S316" s="177">
        <f t="shared" ref="S316:X316" si="1109">SUM(S309:S315)</f>
        <v>0</v>
      </c>
      <c r="T316" s="177">
        <f t="shared" si="1109"/>
        <v>0</v>
      </c>
      <c r="U316" s="177">
        <f t="shared" si="1109"/>
        <v>0</v>
      </c>
      <c r="V316" s="177">
        <f t="shared" si="1109"/>
        <v>0</v>
      </c>
      <c r="W316" s="177">
        <f t="shared" si="1109"/>
        <v>0</v>
      </c>
      <c r="X316" s="177">
        <f t="shared" si="1109"/>
        <v>0</v>
      </c>
      <c r="Y316" s="177"/>
      <c r="Z316" s="23"/>
      <c r="AA316" s="177">
        <f t="shared" ref="AA316:AF316" si="1110">SUM(AA309:AA315)</f>
        <v>0</v>
      </c>
      <c r="AB316" s="177">
        <f t="shared" si="1110"/>
        <v>0</v>
      </c>
      <c r="AC316" s="177">
        <f t="shared" si="1110"/>
        <v>0</v>
      </c>
      <c r="AD316" s="177">
        <f t="shared" si="1110"/>
        <v>0</v>
      </c>
      <c r="AE316" s="177">
        <f t="shared" si="1110"/>
        <v>0</v>
      </c>
      <c r="AF316" s="177">
        <f t="shared" si="1110"/>
        <v>0</v>
      </c>
      <c r="AG316" s="177"/>
      <c r="AH316" s="23"/>
      <c r="AI316" s="177">
        <f t="shared" ref="AI316:AO316" si="1111">SUM(AI309:AI315)</f>
        <v>40</v>
      </c>
      <c r="AJ316" s="177">
        <f t="shared" si="1111"/>
        <v>1996</v>
      </c>
      <c r="AK316" s="177">
        <f t="shared" si="1111"/>
        <v>112</v>
      </c>
      <c r="AL316" s="177">
        <f t="shared" si="1111"/>
        <v>110</v>
      </c>
      <c r="AM316" s="177">
        <f t="shared" si="1111"/>
        <v>2</v>
      </c>
      <c r="AN316" s="177">
        <f t="shared" si="1111"/>
        <v>0</v>
      </c>
      <c r="AO316" s="177">
        <f t="shared" si="1111"/>
        <v>3051</v>
      </c>
      <c r="AP316" s="23"/>
      <c r="AQ316" s="177">
        <f t="shared" ref="AQ316:AW316" si="1112">SUM(AQ309:AQ315)</f>
        <v>38.75</v>
      </c>
      <c r="AR316" s="177">
        <f t="shared" si="1112"/>
        <v>1209</v>
      </c>
      <c r="AS316" s="177">
        <f t="shared" si="1112"/>
        <v>78</v>
      </c>
      <c r="AT316" s="177">
        <f t="shared" si="1112"/>
        <v>100</v>
      </c>
      <c r="AU316" s="177">
        <f t="shared" si="1112"/>
        <v>-22</v>
      </c>
      <c r="AV316" s="177">
        <f t="shared" si="1112"/>
        <v>0</v>
      </c>
      <c r="AW316" s="370">
        <f t="shared" si="1112"/>
        <v>1162.5999999999999</v>
      </c>
      <c r="AX316" s="23"/>
      <c r="AY316" s="177">
        <f t="shared" ref="AY316:BE316" si="1113">SUM(AY309:AY315)</f>
        <v>0</v>
      </c>
      <c r="AZ316" s="177">
        <f t="shared" si="1113"/>
        <v>0</v>
      </c>
      <c r="BA316" s="177">
        <f t="shared" si="1113"/>
        <v>0</v>
      </c>
      <c r="BB316" s="177">
        <f t="shared" si="1113"/>
        <v>0</v>
      </c>
      <c r="BC316" s="177">
        <f t="shared" si="1113"/>
        <v>0</v>
      </c>
      <c r="BD316" s="177">
        <f t="shared" si="1113"/>
        <v>0</v>
      </c>
      <c r="BE316" s="177">
        <f t="shared" si="1113"/>
        <v>0</v>
      </c>
      <c r="BF316" s="23"/>
      <c r="BG316" s="371"/>
      <c r="BH316" s="372" t="e">
        <f t="shared" si="1097"/>
        <v>#REF!</v>
      </c>
      <c r="BI316" s="419" t="e">
        <f t="shared" ref="BI316:BK316" si="1114">+#REF!+C316+K316+S316+AA316+AI316+AQ316+AY316</f>
        <v>#REF!</v>
      </c>
      <c r="BJ316" s="420" t="e">
        <f t="shared" si="1114"/>
        <v>#REF!</v>
      </c>
      <c r="BK316" s="420" t="e">
        <f t="shared" si="1114"/>
        <v>#REF!</v>
      </c>
      <c r="BL316" s="398" t="e">
        <f t="shared" si="1099"/>
        <v>#REF!</v>
      </c>
      <c r="BM316" s="399" t="e">
        <f t="shared" si="1100"/>
        <v>#REF!</v>
      </c>
      <c r="BN316" s="400" t="e">
        <f t="shared" si="1101"/>
        <v>#REF!</v>
      </c>
      <c r="BO316" s="401" t="e">
        <f t="shared" si="1102"/>
        <v>#REF!</v>
      </c>
    </row>
    <row r="317" spans="1:67" ht="16">
      <c r="A317" s="124">
        <v>42637</v>
      </c>
      <c r="B317" s="23"/>
      <c r="C317" s="125">
        <v>0</v>
      </c>
      <c r="D317" s="125">
        <v>0</v>
      </c>
      <c r="E317" s="125">
        <v>0</v>
      </c>
      <c r="F317" s="125">
        <v>0</v>
      </c>
      <c r="G317" s="136">
        <f t="shared" ref="G317:G323" si="1115">+E317-F317</f>
        <v>0</v>
      </c>
      <c r="H317" s="125">
        <v>0</v>
      </c>
      <c r="I317" s="126"/>
      <c r="J317" s="23"/>
      <c r="K317" s="125">
        <v>0</v>
      </c>
      <c r="L317" s="125">
        <v>0</v>
      </c>
      <c r="M317" s="125">
        <v>0</v>
      </c>
      <c r="N317" s="125">
        <v>0</v>
      </c>
      <c r="O317" s="136">
        <f t="shared" ref="O317:O323" si="1116">+M317-N317</f>
        <v>0</v>
      </c>
      <c r="P317" s="125">
        <v>0</v>
      </c>
      <c r="Q317" s="126"/>
      <c r="R317" s="23"/>
      <c r="S317" s="125">
        <v>0</v>
      </c>
      <c r="T317" s="125">
        <v>0</v>
      </c>
      <c r="U317" s="125">
        <v>0</v>
      </c>
      <c r="V317" s="125">
        <v>0</v>
      </c>
      <c r="W317" s="136">
        <f t="shared" ref="W317:W323" si="1117">+U317-V317</f>
        <v>0</v>
      </c>
      <c r="X317" s="125">
        <v>0</v>
      </c>
      <c r="Y317" s="125"/>
      <c r="Z317" s="23"/>
      <c r="AA317" s="125">
        <v>0</v>
      </c>
      <c r="AB317" s="125">
        <v>0</v>
      </c>
      <c r="AC317" s="125">
        <v>0</v>
      </c>
      <c r="AD317" s="125">
        <v>0</v>
      </c>
      <c r="AE317" s="136">
        <f t="shared" ref="AE317:AE323" si="1118">+AC317-AD317</f>
        <v>0</v>
      </c>
      <c r="AF317" s="125">
        <v>0</v>
      </c>
      <c r="AG317" s="125"/>
      <c r="AH317" s="23"/>
      <c r="AI317" s="125">
        <v>0</v>
      </c>
      <c r="AJ317" s="125">
        <v>0</v>
      </c>
      <c r="AK317" s="125">
        <v>0</v>
      </c>
      <c r="AL317" s="125">
        <v>0</v>
      </c>
      <c r="AM317" s="136">
        <f t="shared" ref="AM317:AM323" si="1119">+AK317-AL317</f>
        <v>0</v>
      </c>
      <c r="AN317" s="125">
        <v>0</v>
      </c>
      <c r="AO317" s="125"/>
      <c r="AP317" s="23"/>
      <c r="AQ317" s="125">
        <v>0</v>
      </c>
      <c r="AR317" s="125">
        <v>0</v>
      </c>
      <c r="AS317" s="125">
        <v>0</v>
      </c>
      <c r="AT317" s="125">
        <v>0</v>
      </c>
      <c r="AU317" s="136">
        <f t="shared" ref="AU317:AU323" si="1120">+AS317-AT317</f>
        <v>0</v>
      </c>
      <c r="AV317" s="125">
        <v>0</v>
      </c>
      <c r="AW317" s="126"/>
      <c r="AX317" s="23"/>
      <c r="AY317" s="125">
        <v>0</v>
      </c>
      <c r="AZ317" s="125">
        <v>0</v>
      </c>
      <c r="BA317" s="125">
        <v>0</v>
      </c>
      <c r="BB317" s="125">
        <v>0</v>
      </c>
      <c r="BC317" s="136">
        <f t="shared" ref="BC317:BC323" si="1121">+BA317-BB317</f>
        <v>0</v>
      </c>
      <c r="BD317" s="125">
        <v>0</v>
      </c>
      <c r="BE317" s="125"/>
      <c r="BF317" s="23"/>
      <c r="BG317" s="348"/>
      <c r="BH317" s="127"/>
      <c r="BI317" s="127"/>
      <c r="BJ317" s="127"/>
      <c r="BK317" s="127"/>
      <c r="BL317" s="127"/>
      <c r="BM317" s="127"/>
      <c r="BN317" s="127"/>
      <c r="BO317" s="127"/>
    </row>
    <row r="318" spans="1:67" ht="16">
      <c r="A318" s="124">
        <v>42638</v>
      </c>
      <c r="B318" s="23"/>
      <c r="C318" s="125">
        <v>0</v>
      </c>
      <c r="D318" s="125">
        <v>0</v>
      </c>
      <c r="E318" s="125">
        <v>0</v>
      </c>
      <c r="F318" s="125">
        <v>0</v>
      </c>
      <c r="G318" s="136">
        <f t="shared" si="1115"/>
        <v>0</v>
      </c>
      <c r="H318" s="125">
        <v>0</v>
      </c>
      <c r="I318" s="126"/>
      <c r="J318" s="23"/>
      <c r="K318" s="125">
        <v>0</v>
      </c>
      <c r="L318" s="125">
        <v>0</v>
      </c>
      <c r="M318" s="125">
        <v>0</v>
      </c>
      <c r="N318" s="125">
        <v>0</v>
      </c>
      <c r="O318" s="136">
        <f t="shared" si="1116"/>
        <v>0</v>
      </c>
      <c r="P318" s="125">
        <v>0</v>
      </c>
      <c r="Q318" s="126"/>
      <c r="R318" s="23"/>
      <c r="S318" s="125">
        <v>0</v>
      </c>
      <c r="T318" s="125">
        <v>0</v>
      </c>
      <c r="U318" s="125">
        <v>0</v>
      </c>
      <c r="V318" s="125">
        <v>0</v>
      </c>
      <c r="W318" s="136">
        <f t="shared" si="1117"/>
        <v>0</v>
      </c>
      <c r="X318" s="125">
        <v>0</v>
      </c>
      <c r="Y318" s="125"/>
      <c r="Z318" s="23"/>
      <c r="AA318" s="125">
        <v>0</v>
      </c>
      <c r="AB318" s="125">
        <v>0</v>
      </c>
      <c r="AC318" s="125">
        <v>0</v>
      </c>
      <c r="AD318" s="125">
        <v>0</v>
      </c>
      <c r="AE318" s="136">
        <f t="shared" si="1118"/>
        <v>0</v>
      </c>
      <c r="AF318" s="125">
        <v>0</v>
      </c>
      <c r="AG318" s="125"/>
      <c r="AH318" s="23"/>
      <c r="AI318" s="125">
        <v>0</v>
      </c>
      <c r="AJ318" s="125">
        <v>0</v>
      </c>
      <c r="AK318" s="125">
        <v>0</v>
      </c>
      <c r="AL318" s="125">
        <v>0</v>
      </c>
      <c r="AM318" s="136">
        <f t="shared" si="1119"/>
        <v>0</v>
      </c>
      <c r="AN318" s="125">
        <v>0</v>
      </c>
      <c r="AO318" s="125"/>
      <c r="AP318" s="23"/>
      <c r="AQ318" s="125">
        <v>0</v>
      </c>
      <c r="AR318" s="125">
        <v>0</v>
      </c>
      <c r="AS318" s="125">
        <v>0</v>
      </c>
      <c r="AT318" s="125">
        <v>0</v>
      </c>
      <c r="AU318" s="136">
        <f t="shared" si="1120"/>
        <v>0</v>
      </c>
      <c r="AV318" s="125">
        <v>0</v>
      </c>
      <c r="AW318" s="126"/>
      <c r="AX318" s="23"/>
      <c r="AY318" s="125">
        <v>0</v>
      </c>
      <c r="AZ318" s="125">
        <v>0</v>
      </c>
      <c r="BA318" s="125">
        <v>0</v>
      </c>
      <c r="BB318" s="125">
        <v>0</v>
      </c>
      <c r="BC318" s="136">
        <f t="shared" si="1121"/>
        <v>0</v>
      </c>
      <c r="BD318" s="125">
        <v>0</v>
      </c>
      <c r="BE318" s="125"/>
      <c r="BF318" s="23"/>
      <c r="BG318" s="348"/>
      <c r="BH318" s="127"/>
      <c r="BI318" s="127"/>
      <c r="BJ318" s="127"/>
      <c r="BK318" s="127"/>
      <c r="BL318" s="127"/>
      <c r="BM318" s="127"/>
      <c r="BN318" s="127"/>
      <c r="BO318" s="127"/>
    </row>
    <row r="319" spans="1:67" ht="16">
      <c r="A319" s="41">
        <v>42639</v>
      </c>
      <c r="B319" s="23"/>
      <c r="C319" s="54">
        <v>7.5</v>
      </c>
      <c r="D319" s="54">
        <v>300</v>
      </c>
      <c r="E319" s="54">
        <v>14</v>
      </c>
      <c r="F319" s="54">
        <v>20</v>
      </c>
      <c r="G319" s="130">
        <f t="shared" si="1115"/>
        <v>-6</v>
      </c>
      <c r="H319" s="28"/>
      <c r="I319" s="149">
        <v>333.95</v>
      </c>
      <c r="J319" s="23"/>
      <c r="K319" s="54">
        <v>6</v>
      </c>
      <c r="L319" s="54">
        <v>225</v>
      </c>
      <c r="M319" s="54">
        <v>14</v>
      </c>
      <c r="N319" s="54">
        <v>21</v>
      </c>
      <c r="O319" s="130">
        <f t="shared" si="1116"/>
        <v>-7</v>
      </c>
      <c r="P319" s="28"/>
      <c r="Q319" s="149">
        <v>332.7</v>
      </c>
      <c r="R319" s="23"/>
      <c r="S319" s="28"/>
      <c r="T319" s="28"/>
      <c r="U319" s="28"/>
      <c r="V319" s="28"/>
      <c r="W319" s="130">
        <f t="shared" si="1117"/>
        <v>0</v>
      </c>
      <c r="X319" s="28"/>
      <c r="Y319" s="28"/>
      <c r="Z319" s="23"/>
      <c r="AA319" s="28"/>
      <c r="AB319" s="28"/>
      <c r="AC319" s="28"/>
      <c r="AD319" s="28"/>
      <c r="AE319" s="130">
        <f t="shared" si="1118"/>
        <v>0</v>
      </c>
      <c r="AF319" s="28"/>
      <c r="AG319" s="28"/>
      <c r="AH319" s="23"/>
      <c r="AI319" s="54">
        <v>7.75</v>
      </c>
      <c r="AJ319" s="54">
        <v>356</v>
      </c>
      <c r="AK319" s="54">
        <v>21</v>
      </c>
      <c r="AL319" s="54">
        <v>22</v>
      </c>
      <c r="AM319" s="130">
        <f t="shared" si="1119"/>
        <v>-1</v>
      </c>
      <c r="AN319" s="28"/>
      <c r="AO319" s="406">
        <v>481.65</v>
      </c>
      <c r="AP319" s="23"/>
      <c r="AQ319" s="54">
        <v>8</v>
      </c>
      <c r="AR319" s="54">
        <v>231</v>
      </c>
      <c r="AS319" s="54">
        <v>14</v>
      </c>
      <c r="AT319" s="54">
        <v>20</v>
      </c>
      <c r="AU319" s="130">
        <f t="shared" si="1120"/>
        <v>-6</v>
      </c>
      <c r="AV319" s="28"/>
      <c r="AW319" s="149">
        <v>215.15</v>
      </c>
      <c r="AX319" s="23"/>
      <c r="AY319" s="28"/>
      <c r="AZ319" s="28"/>
      <c r="BA319" s="28"/>
      <c r="BB319" s="28"/>
      <c r="BC319" s="130">
        <f t="shared" si="1121"/>
        <v>0</v>
      </c>
      <c r="BD319" s="28"/>
      <c r="BE319" s="28"/>
      <c r="BF319" s="23"/>
      <c r="BG319" s="343"/>
      <c r="BH319" s="350" t="e">
        <f t="shared" ref="BH319:BH325" si="1122">+#REF!+G319+O319+W319+AE319+AM319+AU319+BC319</f>
        <v>#REF!</v>
      </c>
      <c r="BI319" s="351" t="e">
        <f t="shared" ref="BI319:BK319" si="1123">+#REF!+C319+K319+S319+AA319+AI319+AQ319+AY319</f>
        <v>#REF!</v>
      </c>
      <c r="BJ319" s="352" t="e">
        <f t="shared" si="1123"/>
        <v>#REF!</v>
      </c>
      <c r="BK319" s="352" t="e">
        <f t="shared" si="1123"/>
        <v>#REF!</v>
      </c>
      <c r="BL319" s="363" t="e">
        <f t="shared" ref="BL319:BL325" si="1124">BJ319/BK319</f>
        <v>#REF!</v>
      </c>
      <c r="BM319" s="364" t="e">
        <f t="shared" ref="BM319:BM325" si="1125">BJ319/BI319</f>
        <v>#REF!</v>
      </c>
      <c r="BN319" s="365" t="e">
        <f t="shared" ref="BN319:BN325" si="1126">BK319/BI319</f>
        <v>#REF!</v>
      </c>
      <c r="BO319" s="366" t="e">
        <f t="shared" ref="BO319:BO325" si="1127">#REF!/BK319</f>
        <v>#REF!</v>
      </c>
    </row>
    <row r="320" spans="1:67" ht="16">
      <c r="A320" s="41">
        <v>42640</v>
      </c>
      <c r="B320" s="23"/>
      <c r="C320" s="54">
        <v>7</v>
      </c>
      <c r="D320" s="54">
        <v>318</v>
      </c>
      <c r="E320" s="54">
        <v>15</v>
      </c>
      <c r="F320" s="54">
        <v>20</v>
      </c>
      <c r="G320" s="130">
        <f t="shared" si="1115"/>
        <v>-5</v>
      </c>
      <c r="H320" s="28"/>
      <c r="I320" s="149">
        <v>301.10000000000002</v>
      </c>
      <c r="J320" s="23"/>
      <c r="K320" s="54">
        <v>8</v>
      </c>
      <c r="L320" s="54">
        <v>355</v>
      </c>
      <c r="M320" s="54">
        <v>15</v>
      </c>
      <c r="N320" s="54">
        <v>21</v>
      </c>
      <c r="O320" s="130">
        <f t="shared" si="1116"/>
        <v>-6</v>
      </c>
      <c r="P320" s="28"/>
      <c r="Q320" s="149">
        <v>341</v>
      </c>
      <c r="R320" s="23"/>
      <c r="S320" s="28"/>
      <c r="T320" s="28"/>
      <c r="U320" s="28"/>
      <c r="V320" s="28"/>
      <c r="W320" s="130">
        <f t="shared" si="1117"/>
        <v>0</v>
      </c>
      <c r="X320" s="28"/>
      <c r="Y320" s="28"/>
      <c r="Z320" s="23"/>
      <c r="AA320" s="28"/>
      <c r="AB320" s="28"/>
      <c r="AC320" s="28"/>
      <c r="AD320" s="28"/>
      <c r="AE320" s="130">
        <f t="shared" si="1118"/>
        <v>0</v>
      </c>
      <c r="AF320" s="28"/>
      <c r="AG320" s="28"/>
      <c r="AH320" s="23"/>
      <c r="AI320" s="54">
        <v>8.5</v>
      </c>
      <c r="AJ320" s="54">
        <v>424</v>
      </c>
      <c r="AK320" s="54">
        <v>25</v>
      </c>
      <c r="AL320" s="54">
        <v>22</v>
      </c>
      <c r="AM320" s="130">
        <f t="shared" si="1119"/>
        <v>3</v>
      </c>
      <c r="AN320" s="28"/>
      <c r="AO320" s="406">
        <v>728</v>
      </c>
      <c r="AP320" s="23"/>
      <c r="AQ320" s="54">
        <v>8</v>
      </c>
      <c r="AR320" s="54">
        <v>329</v>
      </c>
      <c r="AS320" s="54">
        <v>13</v>
      </c>
      <c r="AT320" s="54">
        <v>20</v>
      </c>
      <c r="AU320" s="130">
        <f t="shared" si="1120"/>
        <v>-7</v>
      </c>
      <c r="AV320" s="28"/>
      <c r="AW320" s="149">
        <v>269.7</v>
      </c>
      <c r="AX320" s="23"/>
      <c r="AY320" s="28"/>
      <c r="AZ320" s="28"/>
      <c r="BA320" s="28"/>
      <c r="BB320" s="28"/>
      <c r="BC320" s="130">
        <f t="shared" si="1121"/>
        <v>0</v>
      </c>
      <c r="BD320" s="28"/>
      <c r="BE320" s="28"/>
      <c r="BF320" s="23"/>
      <c r="BG320" s="343"/>
      <c r="BH320" s="350" t="e">
        <f t="shared" si="1122"/>
        <v>#REF!</v>
      </c>
      <c r="BI320" s="351" t="e">
        <f t="shared" ref="BI320:BK320" si="1128">+#REF!+C320+K320+S320+AA320+AI320+AQ320+AY320</f>
        <v>#REF!</v>
      </c>
      <c r="BJ320" s="352" t="e">
        <f t="shared" si="1128"/>
        <v>#REF!</v>
      </c>
      <c r="BK320" s="352" t="e">
        <f t="shared" si="1128"/>
        <v>#REF!</v>
      </c>
      <c r="BL320" s="363" t="e">
        <f t="shared" si="1124"/>
        <v>#REF!</v>
      </c>
      <c r="BM320" s="364" t="e">
        <f t="shared" si="1125"/>
        <v>#REF!</v>
      </c>
      <c r="BN320" s="365" t="e">
        <f t="shared" si="1126"/>
        <v>#REF!</v>
      </c>
      <c r="BO320" s="366" t="e">
        <f t="shared" si="1127"/>
        <v>#REF!</v>
      </c>
    </row>
    <row r="321" spans="1:67" ht="16">
      <c r="A321" s="41">
        <v>42641</v>
      </c>
      <c r="B321" s="23"/>
      <c r="C321" s="54">
        <v>8</v>
      </c>
      <c r="D321" s="54">
        <v>400</v>
      </c>
      <c r="E321" s="54">
        <v>12</v>
      </c>
      <c r="F321" s="54">
        <v>20</v>
      </c>
      <c r="G321" s="130">
        <f t="shared" si="1115"/>
        <v>-8</v>
      </c>
      <c r="H321" s="28"/>
      <c r="I321" s="149">
        <v>311</v>
      </c>
      <c r="J321" s="23"/>
      <c r="K321" s="54">
        <v>7</v>
      </c>
      <c r="L321" s="54">
        <v>355</v>
      </c>
      <c r="M321" s="54">
        <v>9</v>
      </c>
      <c r="N321" s="54">
        <v>21</v>
      </c>
      <c r="O321" s="130">
        <f t="shared" si="1116"/>
        <v>-12</v>
      </c>
      <c r="P321" s="28"/>
      <c r="Q321" s="149">
        <v>245.5</v>
      </c>
      <c r="R321" s="23"/>
      <c r="S321" s="28"/>
      <c r="T321" s="28"/>
      <c r="U321" s="28"/>
      <c r="V321" s="28"/>
      <c r="W321" s="130">
        <f t="shared" si="1117"/>
        <v>0</v>
      </c>
      <c r="X321" s="28"/>
      <c r="Y321" s="28"/>
      <c r="Z321" s="23"/>
      <c r="AA321" s="28"/>
      <c r="AB321" s="28"/>
      <c r="AC321" s="28"/>
      <c r="AD321" s="28"/>
      <c r="AE321" s="130">
        <f t="shared" si="1118"/>
        <v>0</v>
      </c>
      <c r="AF321" s="28"/>
      <c r="AG321" s="28"/>
      <c r="AH321" s="23"/>
      <c r="AI321" s="54">
        <v>8.75</v>
      </c>
      <c r="AJ321" s="54">
        <v>400</v>
      </c>
      <c r="AK321" s="54">
        <v>19</v>
      </c>
      <c r="AL321" s="54">
        <v>22</v>
      </c>
      <c r="AM321" s="130">
        <f t="shared" si="1119"/>
        <v>-3</v>
      </c>
      <c r="AN321" s="28"/>
      <c r="AO321" s="407">
        <v>573</v>
      </c>
      <c r="AP321" s="23"/>
      <c r="AQ321" s="54">
        <v>8</v>
      </c>
      <c r="AR321" s="54">
        <v>332</v>
      </c>
      <c r="AS321" s="54">
        <v>17</v>
      </c>
      <c r="AT321" s="54">
        <v>20</v>
      </c>
      <c r="AU321" s="130">
        <f t="shared" si="1120"/>
        <v>-3</v>
      </c>
      <c r="AV321" s="28"/>
      <c r="AW321" s="149">
        <v>245.5</v>
      </c>
      <c r="AX321" s="23"/>
      <c r="AY321" s="28"/>
      <c r="AZ321" s="28"/>
      <c r="BA321" s="28"/>
      <c r="BB321" s="28"/>
      <c r="BC321" s="130">
        <f t="shared" si="1121"/>
        <v>0</v>
      </c>
      <c r="BD321" s="28"/>
      <c r="BE321" s="28"/>
      <c r="BF321" s="23"/>
      <c r="BG321" s="343"/>
      <c r="BH321" s="350" t="e">
        <f t="shared" si="1122"/>
        <v>#REF!</v>
      </c>
      <c r="BI321" s="351" t="e">
        <f t="shared" ref="BI321:BK321" si="1129">+#REF!+C321+K321+S321+AA321+AI321+AQ321+AY321</f>
        <v>#REF!</v>
      </c>
      <c r="BJ321" s="352" t="e">
        <f t="shared" si="1129"/>
        <v>#REF!</v>
      </c>
      <c r="BK321" s="352" t="e">
        <f t="shared" si="1129"/>
        <v>#REF!</v>
      </c>
      <c r="BL321" s="363" t="e">
        <f t="shared" si="1124"/>
        <v>#REF!</v>
      </c>
      <c r="BM321" s="364" t="e">
        <f t="shared" si="1125"/>
        <v>#REF!</v>
      </c>
      <c r="BN321" s="365" t="e">
        <f t="shared" si="1126"/>
        <v>#REF!</v>
      </c>
      <c r="BO321" s="366" t="e">
        <f t="shared" si="1127"/>
        <v>#REF!</v>
      </c>
    </row>
    <row r="322" spans="1:67" ht="16">
      <c r="A322" s="41">
        <v>42642</v>
      </c>
      <c r="B322" s="23"/>
      <c r="C322" s="54">
        <v>8</v>
      </c>
      <c r="D322" s="54">
        <v>358</v>
      </c>
      <c r="E322" s="54">
        <v>10</v>
      </c>
      <c r="F322" s="54">
        <v>20</v>
      </c>
      <c r="G322" s="130">
        <f t="shared" si="1115"/>
        <v>-10</v>
      </c>
      <c r="H322" s="28"/>
      <c r="I322" s="149">
        <v>286</v>
      </c>
      <c r="J322" s="23"/>
      <c r="K322" s="54">
        <v>5</v>
      </c>
      <c r="L322" s="54">
        <v>225</v>
      </c>
      <c r="M322" s="54">
        <v>6</v>
      </c>
      <c r="N322" s="54">
        <v>21</v>
      </c>
      <c r="O322" s="130">
        <f t="shared" si="1116"/>
        <v>-15</v>
      </c>
      <c r="P322" s="28"/>
      <c r="Q322" s="149">
        <v>226</v>
      </c>
      <c r="R322" s="23"/>
      <c r="S322" s="28"/>
      <c r="T322" s="28"/>
      <c r="U322" s="28"/>
      <c r="V322" s="28"/>
      <c r="W322" s="130">
        <f t="shared" si="1117"/>
        <v>0</v>
      </c>
      <c r="X322" s="28"/>
      <c r="Y322" s="28"/>
      <c r="Z322" s="23"/>
      <c r="AA322" s="28"/>
      <c r="AB322" s="28"/>
      <c r="AC322" s="28"/>
      <c r="AD322" s="28"/>
      <c r="AE322" s="130">
        <f t="shared" si="1118"/>
        <v>0</v>
      </c>
      <c r="AF322" s="28"/>
      <c r="AG322" s="28"/>
      <c r="AH322" s="23"/>
      <c r="AI322" s="54">
        <v>8.25</v>
      </c>
      <c r="AJ322" s="54">
        <v>451</v>
      </c>
      <c r="AK322" s="54">
        <v>11</v>
      </c>
      <c r="AL322" s="54">
        <v>22</v>
      </c>
      <c r="AM322" s="130">
        <f t="shared" si="1119"/>
        <v>-11</v>
      </c>
      <c r="AN322" s="28"/>
      <c r="AO322" s="406">
        <v>257.60000000000002</v>
      </c>
      <c r="AP322" s="23"/>
      <c r="AQ322" s="54">
        <v>8</v>
      </c>
      <c r="AR322" s="54">
        <v>313</v>
      </c>
      <c r="AS322" s="54">
        <v>20</v>
      </c>
      <c r="AT322" s="54">
        <v>20</v>
      </c>
      <c r="AU322" s="130">
        <f t="shared" si="1120"/>
        <v>0</v>
      </c>
      <c r="AV322" s="28"/>
      <c r="AW322" s="149">
        <v>507.5</v>
      </c>
      <c r="AX322" s="23"/>
      <c r="AY322" s="28"/>
      <c r="AZ322" s="28"/>
      <c r="BA322" s="28"/>
      <c r="BB322" s="28"/>
      <c r="BC322" s="130">
        <f t="shared" si="1121"/>
        <v>0</v>
      </c>
      <c r="BD322" s="28"/>
      <c r="BE322" s="28"/>
      <c r="BF322" s="23"/>
      <c r="BG322" s="343"/>
      <c r="BH322" s="350" t="e">
        <f t="shared" si="1122"/>
        <v>#REF!</v>
      </c>
      <c r="BI322" s="351" t="e">
        <f t="shared" ref="BI322:BK322" si="1130">+#REF!+C322+K322+S322+AA322+AI322+AQ322+AY322</f>
        <v>#REF!</v>
      </c>
      <c r="BJ322" s="352" t="e">
        <f t="shared" si="1130"/>
        <v>#REF!</v>
      </c>
      <c r="BK322" s="352" t="e">
        <f t="shared" si="1130"/>
        <v>#REF!</v>
      </c>
      <c r="BL322" s="363" t="e">
        <f t="shared" si="1124"/>
        <v>#REF!</v>
      </c>
      <c r="BM322" s="364" t="e">
        <f t="shared" si="1125"/>
        <v>#REF!</v>
      </c>
      <c r="BN322" s="365" t="e">
        <f t="shared" si="1126"/>
        <v>#REF!</v>
      </c>
      <c r="BO322" s="366" t="e">
        <f t="shared" si="1127"/>
        <v>#REF!</v>
      </c>
    </row>
    <row r="323" spans="1:67" ht="16">
      <c r="A323" s="41">
        <v>42643</v>
      </c>
      <c r="B323" s="23"/>
      <c r="C323" s="54">
        <v>7</v>
      </c>
      <c r="D323" s="54">
        <v>305</v>
      </c>
      <c r="E323" s="54">
        <v>12</v>
      </c>
      <c r="F323" s="54">
        <v>20</v>
      </c>
      <c r="G323" s="130">
        <f t="shared" si="1115"/>
        <v>-8</v>
      </c>
      <c r="H323" s="28"/>
      <c r="I323" s="149">
        <v>331</v>
      </c>
      <c r="J323" s="23"/>
      <c r="K323" s="54">
        <v>8</v>
      </c>
      <c r="L323" s="54">
        <v>336</v>
      </c>
      <c r="M323" s="54">
        <v>15</v>
      </c>
      <c r="N323" s="54">
        <v>21</v>
      </c>
      <c r="O323" s="130">
        <f t="shared" si="1116"/>
        <v>-6</v>
      </c>
      <c r="P323" s="28"/>
      <c r="Q323" s="149">
        <v>498.5</v>
      </c>
      <c r="R323" s="23"/>
      <c r="S323" s="28"/>
      <c r="T323" s="28"/>
      <c r="U323" s="28"/>
      <c r="V323" s="28"/>
      <c r="W323" s="130">
        <f t="shared" si="1117"/>
        <v>0</v>
      </c>
      <c r="X323" s="28"/>
      <c r="Y323" s="28"/>
      <c r="Z323" s="23"/>
      <c r="AA323" s="28"/>
      <c r="AB323" s="28"/>
      <c r="AC323" s="28"/>
      <c r="AD323" s="28"/>
      <c r="AE323" s="130">
        <f t="shared" si="1118"/>
        <v>0</v>
      </c>
      <c r="AF323" s="28"/>
      <c r="AG323" s="28"/>
      <c r="AH323" s="23"/>
      <c r="AI323" s="54">
        <v>7.5</v>
      </c>
      <c r="AJ323" s="54">
        <v>385</v>
      </c>
      <c r="AK323" s="54">
        <v>20</v>
      </c>
      <c r="AL323" s="54">
        <v>22</v>
      </c>
      <c r="AM323" s="130">
        <f t="shared" si="1119"/>
        <v>-2</v>
      </c>
      <c r="AN323" s="28"/>
      <c r="AO323" s="407">
        <v>582.5</v>
      </c>
      <c r="AP323" s="23"/>
      <c r="AQ323" s="54">
        <v>8</v>
      </c>
      <c r="AR323" s="54">
        <v>294</v>
      </c>
      <c r="AS323" s="54">
        <v>12</v>
      </c>
      <c r="AT323" s="54">
        <v>20</v>
      </c>
      <c r="AU323" s="130">
        <f t="shared" si="1120"/>
        <v>-8</v>
      </c>
      <c r="AV323" s="28"/>
      <c r="AW323" s="149">
        <v>238.7</v>
      </c>
      <c r="AX323" s="23"/>
      <c r="AY323" s="28"/>
      <c r="AZ323" s="28"/>
      <c r="BA323" s="28"/>
      <c r="BB323" s="28"/>
      <c r="BC323" s="130">
        <f t="shared" si="1121"/>
        <v>0</v>
      </c>
      <c r="BD323" s="28"/>
      <c r="BE323" s="28"/>
      <c r="BF323" s="23"/>
      <c r="BG323" s="343"/>
      <c r="BH323" s="350" t="e">
        <f t="shared" si="1122"/>
        <v>#REF!</v>
      </c>
      <c r="BI323" s="351" t="e">
        <f t="shared" ref="BI323:BK323" si="1131">+#REF!+C323+K323+S323+AA323+AI323+AQ323+AY323</f>
        <v>#REF!</v>
      </c>
      <c r="BJ323" s="352" t="e">
        <f t="shared" si="1131"/>
        <v>#REF!</v>
      </c>
      <c r="BK323" s="352" t="e">
        <f t="shared" si="1131"/>
        <v>#REF!</v>
      </c>
      <c r="BL323" s="363" t="e">
        <f t="shared" si="1124"/>
        <v>#REF!</v>
      </c>
      <c r="BM323" s="364" t="e">
        <f t="shared" si="1125"/>
        <v>#REF!</v>
      </c>
      <c r="BN323" s="365" t="e">
        <f t="shared" si="1126"/>
        <v>#REF!</v>
      </c>
      <c r="BO323" s="366" t="e">
        <f t="shared" si="1127"/>
        <v>#REF!</v>
      </c>
    </row>
    <row r="324" spans="1:67" ht="16">
      <c r="A324" s="367" t="s">
        <v>42</v>
      </c>
      <c r="B324" s="368"/>
      <c r="C324" s="177">
        <f t="shared" ref="C324:I324" si="1132">SUM(C317:C323)</f>
        <v>37.5</v>
      </c>
      <c r="D324" s="177">
        <f t="shared" si="1132"/>
        <v>1681</v>
      </c>
      <c r="E324" s="177">
        <f t="shared" si="1132"/>
        <v>63</v>
      </c>
      <c r="F324" s="177">
        <f t="shared" si="1132"/>
        <v>100</v>
      </c>
      <c r="G324" s="177">
        <f t="shared" si="1132"/>
        <v>-37</v>
      </c>
      <c r="H324" s="177">
        <f t="shared" si="1132"/>
        <v>0</v>
      </c>
      <c r="I324" s="370">
        <f t="shared" si="1132"/>
        <v>1563.05</v>
      </c>
      <c r="J324" s="23"/>
      <c r="K324" s="177">
        <f t="shared" ref="K324:Q324" si="1133">SUM(K317:K323)</f>
        <v>34</v>
      </c>
      <c r="L324" s="177">
        <f t="shared" si="1133"/>
        <v>1496</v>
      </c>
      <c r="M324" s="177">
        <f t="shared" si="1133"/>
        <v>59</v>
      </c>
      <c r="N324" s="177">
        <f t="shared" si="1133"/>
        <v>105</v>
      </c>
      <c r="O324" s="177">
        <f t="shared" si="1133"/>
        <v>-46</v>
      </c>
      <c r="P324" s="177">
        <f t="shared" si="1133"/>
        <v>0</v>
      </c>
      <c r="Q324" s="370">
        <f t="shared" si="1133"/>
        <v>1643.7</v>
      </c>
      <c r="R324" s="23"/>
      <c r="S324" s="177">
        <f t="shared" ref="S324:X324" si="1134">SUM(S317:S323)</f>
        <v>0</v>
      </c>
      <c r="T324" s="177">
        <f t="shared" si="1134"/>
        <v>0</v>
      </c>
      <c r="U324" s="177">
        <f t="shared" si="1134"/>
        <v>0</v>
      </c>
      <c r="V324" s="177">
        <f t="shared" si="1134"/>
        <v>0</v>
      </c>
      <c r="W324" s="177">
        <f t="shared" si="1134"/>
        <v>0</v>
      </c>
      <c r="X324" s="177">
        <f t="shared" si="1134"/>
        <v>0</v>
      </c>
      <c r="Y324" s="177"/>
      <c r="Z324" s="23"/>
      <c r="AA324" s="177">
        <f t="shared" ref="AA324:AF324" si="1135">SUM(AA317:AA323)</f>
        <v>0</v>
      </c>
      <c r="AB324" s="177">
        <f t="shared" si="1135"/>
        <v>0</v>
      </c>
      <c r="AC324" s="177">
        <f t="shared" si="1135"/>
        <v>0</v>
      </c>
      <c r="AD324" s="177">
        <f t="shared" si="1135"/>
        <v>0</v>
      </c>
      <c r="AE324" s="177">
        <f t="shared" si="1135"/>
        <v>0</v>
      </c>
      <c r="AF324" s="177">
        <f t="shared" si="1135"/>
        <v>0</v>
      </c>
      <c r="AG324" s="177"/>
      <c r="AH324" s="23"/>
      <c r="AI324" s="177">
        <f t="shared" ref="AI324:AO324" si="1136">SUM(AI317:AI323)</f>
        <v>40.75</v>
      </c>
      <c r="AJ324" s="177">
        <f t="shared" si="1136"/>
        <v>2016</v>
      </c>
      <c r="AK324" s="177">
        <f t="shared" si="1136"/>
        <v>96</v>
      </c>
      <c r="AL324" s="177">
        <f t="shared" si="1136"/>
        <v>110</v>
      </c>
      <c r="AM324" s="177">
        <f t="shared" si="1136"/>
        <v>-14</v>
      </c>
      <c r="AN324" s="177">
        <f t="shared" si="1136"/>
        <v>0</v>
      </c>
      <c r="AO324" s="177">
        <f t="shared" si="1136"/>
        <v>2622.75</v>
      </c>
      <c r="AP324" s="23"/>
      <c r="AQ324" s="177">
        <f t="shared" ref="AQ324:AW324" si="1137">SUM(AQ317:AQ323)</f>
        <v>40</v>
      </c>
      <c r="AR324" s="177">
        <f t="shared" si="1137"/>
        <v>1499</v>
      </c>
      <c r="AS324" s="177">
        <f t="shared" si="1137"/>
        <v>76</v>
      </c>
      <c r="AT324" s="177">
        <f t="shared" si="1137"/>
        <v>100</v>
      </c>
      <c r="AU324" s="177">
        <f t="shared" si="1137"/>
        <v>-24</v>
      </c>
      <c r="AV324" s="177">
        <f t="shared" si="1137"/>
        <v>0</v>
      </c>
      <c r="AW324" s="370">
        <f t="shared" si="1137"/>
        <v>1476.55</v>
      </c>
      <c r="AX324" s="23"/>
      <c r="AY324" s="177">
        <f t="shared" ref="AY324:BD324" si="1138">SUM(AY317:AY323)</f>
        <v>0</v>
      </c>
      <c r="AZ324" s="177">
        <f t="shared" si="1138"/>
        <v>0</v>
      </c>
      <c r="BA324" s="177">
        <f t="shared" si="1138"/>
        <v>0</v>
      </c>
      <c r="BB324" s="177">
        <f t="shared" si="1138"/>
        <v>0</v>
      </c>
      <c r="BC324" s="177">
        <f t="shared" si="1138"/>
        <v>0</v>
      </c>
      <c r="BD324" s="177">
        <f t="shared" si="1138"/>
        <v>0</v>
      </c>
      <c r="BE324" s="177"/>
      <c r="BF324" s="23"/>
      <c r="BG324" s="371"/>
      <c r="BH324" s="372" t="e">
        <f t="shared" si="1122"/>
        <v>#REF!</v>
      </c>
      <c r="BI324" s="373" t="e">
        <f t="shared" ref="BI324:BK324" si="1139">+#REF!+C324+K324+S324+AA324+AI324+AQ324+AY324</f>
        <v>#REF!</v>
      </c>
      <c r="BJ324" s="402" t="e">
        <f t="shared" si="1139"/>
        <v>#REF!</v>
      </c>
      <c r="BK324" s="402" t="e">
        <f t="shared" si="1139"/>
        <v>#REF!</v>
      </c>
      <c r="BL324" s="423" t="e">
        <f t="shared" si="1124"/>
        <v>#REF!</v>
      </c>
      <c r="BM324" s="424" t="e">
        <f t="shared" si="1125"/>
        <v>#REF!</v>
      </c>
      <c r="BN324" s="425" t="e">
        <f t="shared" si="1126"/>
        <v>#REF!</v>
      </c>
      <c r="BO324" s="426" t="e">
        <f t="shared" si="1127"/>
        <v>#REF!</v>
      </c>
    </row>
    <row r="325" spans="1:67" ht="18">
      <c r="A325" s="379" t="s">
        <v>30</v>
      </c>
      <c r="B325" s="368"/>
      <c r="C325" s="380" t="e">
        <f t="shared" ref="C325:I325" si="1140">+C324+C316+C308+C300+C291+C290</f>
        <v>#VALUE!</v>
      </c>
      <c r="D325" s="380">
        <f t="shared" si="1140"/>
        <v>6854</v>
      </c>
      <c r="E325" s="380">
        <f t="shared" si="1140"/>
        <v>309</v>
      </c>
      <c r="F325" s="380">
        <f t="shared" si="1140"/>
        <v>400</v>
      </c>
      <c r="G325" s="380">
        <f t="shared" si="1140"/>
        <v>-91</v>
      </c>
      <c r="H325" s="380">
        <f t="shared" si="1140"/>
        <v>0</v>
      </c>
      <c r="I325" s="382">
        <f t="shared" si="1140"/>
        <v>8485.7000000000007</v>
      </c>
      <c r="J325" s="23"/>
      <c r="K325" s="380">
        <f t="shared" ref="K325:Q325" si="1141">+K324+K316+K308+K300+K291+K290</f>
        <v>162.5</v>
      </c>
      <c r="L325" s="380">
        <f t="shared" si="1141"/>
        <v>7535</v>
      </c>
      <c r="M325" s="380">
        <f t="shared" si="1141"/>
        <v>361</v>
      </c>
      <c r="N325" s="380">
        <f t="shared" si="1141"/>
        <v>441</v>
      </c>
      <c r="O325" s="380">
        <f t="shared" si="1141"/>
        <v>-80</v>
      </c>
      <c r="P325" s="380">
        <f t="shared" si="1141"/>
        <v>0</v>
      </c>
      <c r="Q325" s="382">
        <f t="shared" si="1141"/>
        <v>9894.2500000000018</v>
      </c>
      <c r="R325" s="23"/>
      <c r="S325" s="380">
        <f t="shared" ref="S325:X325" si="1142">+S324+S316+S308+S300+S291+S290</f>
        <v>0</v>
      </c>
      <c r="T325" s="380">
        <f t="shared" si="1142"/>
        <v>0</v>
      </c>
      <c r="U325" s="380">
        <f t="shared" si="1142"/>
        <v>0</v>
      </c>
      <c r="V325" s="380">
        <f t="shared" si="1142"/>
        <v>0</v>
      </c>
      <c r="W325" s="380">
        <f t="shared" si="1142"/>
        <v>0</v>
      </c>
      <c r="X325" s="380">
        <f t="shared" si="1142"/>
        <v>0</v>
      </c>
      <c r="Y325" s="380"/>
      <c r="Z325" s="23"/>
      <c r="AA325" s="380">
        <f t="shared" ref="AA325:AF325" si="1143">+AA324+AA316+AA308+AA300+AA291+AA290</f>
        <v>0</v>
      </c>
      <c r="AB325" s="380">
        <f t="shared" si="1143"/>
        <v>0</v>
      </c>
      <c r="AC325" s="380">
        <f t="shared" si="1143"/>
        <v>0</v>
      </c>
      <c r="AD325" s="380">
        <f t="shared" si="1143"/>
        <v>0</v>
      </c>
      <c r="AE325" s="380">
        <f t="shared" si="1143"/>
        <v>0</v>
      </c>
      <c r="AF325" s="380">
        <f t="shared" si="1143"/>
        <v>0</v>
      </c>
      <c r="AG325" s="380"/>
      <c r="AH325" s="23"/>
      <c r="AI325" s="380">
        <f t="shared" ref="AI325:AO325" si="1144">+AI324+AI316+AI308+AI300+AI291+AI290</f>
        <v>167.5</v>
      </c>
      <c r="AJ325" s="380">
        <f t="shared" si="1144"/>
        <v>8267</v>
      </c>
      <c r="AK325" s="380">
        <f t="shared" si="1144"/>
        <v>450</v>
      </c>
      <c r="AL325" s="380">
        <f t="shared" si="1144"/>
        <v>462</v>
      </c>
      <c r="AM325" s="380">
        <f t="shared" si="1144"/>
        <v>-12</v>
      </c>
      <c r="AN325" s="380">
        <f t="shared" si="1144"/>
        <v>0</v>
      </c>
      <c r="AO325" s="382">
        <f t="shared" si="1144"/>
        <v>12439.05</v>
      </c>
      <c r="AP325" s="23"/>
      <c r="AQ325" s="380">
        <f t="shared" ref="AQ325:AW325" si="1145">+AQ324+AQ316+AQ308+AQ300+AQ291+AQ290</f>
        <v>164.75</v>
      </c>
      <c r="AR325" s="380">
        <f t="shared" si="1145"/>
        <v>5038</v>
      </c>
      <c r="AS325" s="380">
        <f t="shared" si="1145"/>
        <v>313</v>
      </c>
      <c r="AT325" s="380">
        <f t="shared" si="1145"/>
        <v>420</v>
      </c>
      <c r="AU325" s="380">
        <f t="shared" si="1145"/>
        <v>-107</v>
      </c>
      <c r="AV325" s="380">
        <f t="shared" si="1145"/>
        <v>0</v>
      </c>
      <c r="AW325" s="382">
        <f t="shared" si="1145"/>
        <v>4849.75</v>
      </c>
      <c r="AX325" s="23"/>
      <c r="AY325" s="380">
        <f t="shared" ref="AY325:BE325" si="1146">+AY324+AY316+AY308+AY300+AY291+AY290</f>
        <v>0</v>
      </c>
      <c r="AZ325" s="380">
        <f t="shared" si="1146"/>
        <v>0</v>
      </c>
      <c r="BA325" s="380">
        <f t="shared" si="1146"/>
        <v>0</v>
      </c>
      <c r="BB325" s="380">
        <f t="shared" si="1146"/>
        <v>0</v>
      </c>
      <c r="BC325" s="380">
        <f t="shared" si="1146"/>
        <v>0</v>
      </c>
      <c r="BD325" s="380">
        <f t="shared" si="1146"/>
        <v>0</v>
      </c>
      <c r="BE325" s="380">
        <f t="shared" si="1146"/>
        <v>0</v>
      </c>
      <c r="BF325" s="23"/>
      <c r="BG325" s="384"/>
      <c r="BH325" s="385" t="e">
        <f t="shared" si="1122"/>
        <v>#REF!</v>
      </c>
      <c r="BI325" s="427" t="e">
        <f t="shared" ref="BI325:BK325" si="1147">+#REF!+C325+K325+S325+AA325+AI325+AQ325+AY325</f>
        <v>#REF!</v>
      </c>
      <c r="BJ325" s="428" t="e">
        <f t="shared" si="1147"/>
        <v>#REF!</v>
      </c>
      <c r="BK325" s="428" t="e">
        <f t="shared" si="1147"/>
        <v>#REF!</v>
      </c>
      <c r="BL325" s="429" t="e">
        <f t="shared" si="1124"/>
        <v>#REF!</v>
      </c>
      <c r="BM325" s="430" t="e">
        <f t="shared" si="1125"/>
        <v>#REF!</v>
      </c>
      <c r="BN325" s="431" t="e">
        <f t="shared" si="1126"/>
        <v>#REF!</v>
      </c>
      <c r="BO325" s="432" t="e">
        <f t="shared" si="1127"/>
        <v>#REF!</v>
      </c>
    </row>
    <row r="326" spans="1:67" ht="16">
      <c r="A326" s="124">
        <v>42644</v>
      </c>
      <c r="B326" s="23"/>
      <c r="C326" s="125">
        <v>0</v>
      </c>
      <c r="D326" s="125">
        <v>0</v>
      </c>
      <c r="E326" s="125">
        <v>0</v>
      </c>
      <c r="F326" s="125">
        <v>0</v>
      </c>
      <c r="G326" s="136">
        <f t="shared" ref="G326:G332" si="1148">+E326-F326</f>
        <v>0</v>
      </c>
      <c r="H326" s="125">
        <v>0</v>
      </c>
      <c r="I326" s="126"/>
      <c r="J326" s="23"/>
      <c r="K326" s="125">
        <v>0</v>
      </c>
      <c r="L326" s="125">
        <v>0</v>
      </c>
      <c r="M326" s="125">
        <v>0</v>
      </c>
      <c r="N326" s="125">
        <v>0</v>
      </c>
      <c r="O326" s="136">
        <f t="shared" ref="O326:O332" si="1149">+M326-N326</f>
        <v>0</v>
      </c>
      <c r="P326" s="125">
        <v>0</v>
      </c>
      <c r="Q326" s="126"/>
      <c r="R326" s="23"/>
      <c r="S326" s="125">
        <v>0</v>
      </c>
      <c r="T326" s="125">
        <v>0</v>
      </c>
      <c r="U326" s="125">
        <v>0</v>
      </c>
      <c r="V326" s="125">
        <v>0</v>
      </c>
      <c r="W326" s="136">
        <f t="shared" ref="W326:W332" si="1150">+U326-V326</f>
        <v>0</v>
      </c>
      <c r="X326" s="125">
        <v>0</v>
      </c>
      <c r="Y326" s="125"/>
      <c r="Z326" s="23"/>
      <c r="AA326" s="125">
        <v>0</v>
      </c>
      <c r="AB326" s="125">
        <v>0</v>
      </c>
      <c r="AC326" s="125">
        <v>0</v>
      </c>
      <c r="AD326" s="125">
        <v>0</v>
      </c>
      <c r="AE326" s="136">
        <f t="shared" ref="AE326:AE332" si="1151">+AC326-AD326</f>
        <v>0</v>
      </c>
      <c r="AF326" s="125">
        <v>0</v>
      </c>
      <c r="AG326" s="125"/>
      <c r="AH326" s="23"/>
      <c r="AI326" s="125">
        <v>0</v>
      </c>
      <c r="AJ326" s="125">
        <v>0</v>
      </c>
      <c r="AK326" s="125">
        <v>0</v>
      </c>
      <c r="AL326" s="125">
        <v>0</v>
      </c>
      <c r="AM326" s="136">
        <f t="shared" ref="AM326:AM332" si="1152">+AK326-AL326</f>
        <v>0</v>
      </c>
      <c r="AN326" s="125">
        <v>0</v>
      </c>
      <c r="AO326" s="125"/>
      <c r="AP326" s="23"/>
      <c r="AQ326" s="125">
        <v>0</v>
      </c>
      <c r="AR326" s="125">
        <v>0</v>
      </c>
      <c r="AS326" s="125">
        <v>0</v>
      </c>
      <c r="AT326" s="125">
        <v>0</v>
      </c>
      <c r="AU326" s="136">
        <f t="shared" ref="AU326:AU332" si="1153">+AS326-AT326</f>
        <v>0</v>
      </c>
      <c r="AV326" s="125">
        <v>0</v>
      </c>
      <c r="AW326" s="126"/>
      <c r="AX326" s="23"/>
      <c r="AY326" s="125">
        <v>0</v>
      </c>
      <c r="AZ326" s="125">
        <v>0</v>
      </c>
      <c r="BA326" s="125">
        <v>0</v>
      </c>
      <c r="BB326" s="125">
        <v>0</v>
      </c>
      <c r="BC326" s="136">
        <f t="shared" ref="BC326:BC332" si="1154">+BA326-BB326</f>
        <v>0</v>
      </c>
      <c r="BD326" s="125">
        <v>0</v>
      </c>
      <c r="BE326" s="125"/>
      <c r="BF326" s="23"/>
      <c r="BG326" s="348"/>
      <c r="BH326" s="127"/>
      <c r="BI326" s="127"/>
      <c r="BJ326" s="127"/>
      <c r="BK326" s="127"/>
      <c r="BL326" s="127"/>
      <c r="BM326" s="127"/>
      <c r="BN326" s="127"/>
      <c r="BO326" s="127"/>
    </row>
    <row r="327" spans="1:67" ht="16">
      <c r="A327" s="124">
        <v>42645</v>
      </c>
      <c r="B327" s="23"/>
      <c r="C327" s="125">
        <v>0</v>
      </c>
      <c r="D327" s="125">
        <v>0</v>
      </c>
      <c r="E327" s="125">
        <v>0</v>
      </c>
      <c r="F327" s="125">
        <v>0</v>
      </c>
      <c r="G327" s="136">
        <f t="shared" si="1148"/>
        <v>0</v>
      </c>
      <c r="H327" s="125">
        <v>0</v>
      </c>
      <c r="I327" s="126"/>
      <c r="J327" s="23"/>
      <c r="K327" s="125">
        <v>0</v>
      </c>
      <c r="L327" s="125">
        <v>0</v>
      </c>
      <c r="M327" s="125">
        <v>0</v>
      </c>
      <c r="N327" s="125">
        <v>0</v>
      </c>
      <c r="O327" s="136">
        <f t="shared" si="1149"/>
        <v>0</v>
      </c>
      <c r="P327" s="125">
        <v>0</v>
      </c>
      <c r="Q327" s="126"/>
      <c r="R327" s="23"/>
      <c r="S327" s="125">
        <v>0</v>
      </c>
      <c r="T327" s="125">
        <v>0</v>
      </c>
      <c r="U327" s="125">
        <v>0</v>
      </c>
      <c r="V327" s="125">
        <v>0</v>
      </c>
      <c r="W327" s="136">
        <f t="shared" si="1150"/>
        <v>0</v>
      </c>
      <c r="X327" s="125">
        <v>0</v>
      </c>
      <c r="Y327" s="125"/>
      <c r="Z327" s="23"/>
      <c r="AA327" s="125">
        <v>0</v>
      </c>
      <c r="AB327" s="125">
        <v>0</v>
      </c>
      <c r="AC327" s="125">
        <v>0</v>
      </c>
      <c r="AD327" s="125">
        <v>0</v>
      </c>
      <c r="AE327" s="136">
        <f t="shared" si="1151"/>
        <v>0</v>
      </c>
      <c r="AF327" s="125">
        <v>0</v>
      </c>
      <c r="AG327" s="125"/>
      <c r="AH327" s="23"/>
      <c r="AI327" s="125">
        <v>0</v>
      </c>
      <c r="AJ327" s="125">
        <v>0</v>
      </c>
      <c r="AK327" s="125">
        <v>0</v>
      </c>
      <c r="AL327" s="125">
        <v>0</v>
      </c>
      <c r="AM327" s="136">
        <f t="shared" si="1152"/>
        <v>0</v>
      </c>
      <c r="AN327" s="125">
        <v>0</v>
      </c>
      <c r="AO327" s="125"/>
      <c r="AP327" s="23"/>
      <c r="AQ327" s="125">
        <v>0</v>
      </c>
      <c r="AR327" s="125">
        <v>0</v>
      </c>
      <c r="AS327" s="125">
        <v>0</v>
      </c>
      <c r="AT327" s="125">
        <v>0</v>
      </c>
      <c r="AU327" s="136">
        <f t="shared" si="1153"/>
        <v>0</v>
      </c>
      <c r="AV327" s="125">
        <v>0</v>
      </c>
      <c r="AW327" s="126"/>
      <c r="AX327" s="23"/>
      <c r="AY327" s="125">
        <v>0</v>
      </c>
      <c r="AZ327" s="125">
        <v>0</v>
      </c>
      <c r="BA327" s="125">
        <v>0</v>
      </c>
      <c r="BB327" s="125">
        <v>0</v>
      </c>
      <c r="BC327" s="136">
        <f t="shared" si="1154"/>
        <v>0</v>
      </c>
      <c r="BD327" s="125">
        <v>0</v>
      </c>
      <c r="BE327" s="125"/>
      <c r="BF327" s="23"/>
      <c r="BG327" s="348"/>
      <c r="BH327" s="127"/>
      <c r="BI327" s="127"/>
      <c r="BJ327" s="127"/>
      <c r="BK327" s="127"/>
      <c r="BL327" s="127"/>
      <c r="BM327" s="127"/>
      <c r="BN327" s="127"/>
      <c r="BO327" s="127"/>
    </row>
    <row r="328" spans="1:67" ht="16">
      <c r="A328" s="41">
        <v>42646</v>
      </c>
      <c r="B328" s="23"/>
      <c r="C328" s="54">
        <v>0</v>
      </c>
      <c r="D328" s="54">
        <v>0</v>
      </c>
      <c r="E328" s="54">
        <v>0</v>
      </c>
      <c r="F328" s="54">
        <v>0</v>
      </c>
      <c r="G328" s="130">
        <f t="shared" si="1148"/>
        <v>0</v>
      </c>
      <c r="H328" s="54"/>
      <c r="I328" s="149">
        <v>0</v>
      </c>
      <c r="J328" s="23"/>
      <c r="K328" s="28"/>
      <c r="L328" s="28"/>
      <c r="M328" s="28"/>
      <c r="N328" s="28"/>
      <c r="O328" s="130">
        <f t="shared" si="1149"/>
        <v>0</v>
      </c>
      <c r="P328" s="28"/>
      <c r="Q328" s="153"/>
      <c r="R328" s="23"/>
      <c r="S328" s="28"/>
      <c r="T328" s="28"/>
      <c r="U328" s="28"/>
      <c r="V328" s="28"/>
      <c r="W328" s="130">
        <f t="shared" si="1150"/>
        <v>0</v>
      </c>
      <c r="X328" s="28"/>
      <c r="Y328" s="28"/>
      <c r="Z328" s="23"/>
      <c r="AA328" s="28"/>
      <c r="AB328" s="28"/>
      <c r="AC328" s="28"/>
      <c r="AD328" s="28"/>
      <c r="AE328" s="130">
        <f t="shared" si="1151"/>
        <v>0</v>
      </c>
      <c r="AF328" s="28"/>
      <c r="AG328" s="28"/>
      <c r="AH328" s="23"/>
      <c r="AI328" s="54">
        <v>8.5</v>
      </c>
      <c r="AJ328" s="54">
        <v>395</v>
      </c>
      <c r="AK328" s="54">
        <v>41</v>
      </c>
      <c r="AL328" s="54">
        <v>21</v>
      </c>
      <c r="AM328" s="130">
        <f t="shared" si="1152"/>
        <v>20</v>
      </c>
      <c r="AN328" s="28"/>
      <c r="AO328" s="407">
        <v>1079</v>
      </c>
      <c r="AP328" s="23"/>
      <c r="AQ328" s="54">
        <v>6.5</v>
      </c>
      <c r="AR328" s="54">
        <v>282</v>
      </c>
      <c r="AS328" s="54">
        <v>27</v>
      </c>
      <c r="AT328" s="54">
        <v>15</v>
      </c>
      <c r="AU328" s="130">
        <f t="shared" si="1153"/>
        <v>12</v>
      </c>
      <c r="AV328" s="28"/>
      <c r="AW328" s="149">
        <v>634.6</v>
      </c>
      <c r="AX328" s="23"/>
      <c r="AY328" s="28"/>
      <c r="AZ328" s="28"/>
      <c r="BA328" s="28"/>
      <c r="BB328" s="28"/>
      <c r="BC328" s="130">
        <f t="shared" si="1154"/>
        <v>0</v>
      </c>
      <c r="BD328" s="28"/>
      <c r="BE328" s="28"/>
      <c r="BF328" s="23"/>
      <c r="BG328" s="343"/>
      <c r="BH328" s="350" t="e">
        <f t="shared" ref="BH328:BH333" si="1155">+#REF!+G328+O328+W328+AE328+AM328+AU328+BC328</f>
        <v>#REF!</v>
      </c>
      <c r="BI328" s="351" t="e">
        <f t="shared" ref="BI328:BK328" si="1156">+#REF!+C328+K328+S328+AA328+AI328+AQ328+AY328</f>
        <v>#REF!</v>
      </c>
      <c r="BJ328" s="352" t="e">
        <f t="shared" si="1156"/>
        <v>#REF!</v>
      </c>
      <c r="BK328" s="352" t="e">
        <f t="shared" si="1156"/>
        <v>#REF!</v>
      </c>
      <c r="BL328" s="363" t="e">
        <f t="shared" ref="BL328:BL333" si="1157">BJ328/BK328</f>
        <v>#REF!</v>
      </c>
      <c r="BM328" s="364" t="e">
        <f t="shared" ref="BM328:BM333" si="1158">BJ328/BI328</f>
        <v>#REF!</v>
      </c>
      <c r="BN328" s="365" t="e">
        <f t="shared" ref="BN328:BN333" si="1159">BK328/BI328</f>
        <v>#REF!</v>
      </c>
      <c r="BO328" s="366" t="e">
        <f t="shared" ref="BO328:BO333" si="1160">#REF!/BK328</f>
        <v>#REF!</v>
      </c>
    </row>
    <row r="329" spans="1:67" ht="16">
      <c r="A329" s="41">
        <v>42647</v>
      </c>
      <c r="B329" s="23"/>
      <c r="C329" s="54">
        <v>9</v>
      </c>
      <c r="D329" s="54">
        <v>319</v>
      </c>
      <c r="E329" s="54">
        <v>19</v>
      </c>
      <c r="F329" s="54">
        <v>20</v>
      </c>
      <c r="G329" s="130">
        <f t="shared" si="1148"/>
        <v>-1</v>
      </c>
      <c r="H329" s="28"/>
      <c r="I329" s="149">
        <v>595</v>
      </c>
      <c r="J329" s="23"/>
      <c r="K329" s="28"/>
      <c r="L329" s="28"/>
      <c r="M329" s="28"/>
      <c r="N329" s="28"/>
      <c r="O329" s="130">
        <f t="shared" si="1149"/>
        <v>0</v>
      </c>
      <c r="P329" s="28"/>
      <c r="Q329" s="153"/>
      <c r="R329" s="23"/>
      <c r="S329" s="28"/>
      <c r="T329" s="28"/>
      <c r="U329" s="28"/>
      <c r="V329" s="28"/>
      <c r="W329" s="130">
        <f t="shared" si="1150"/>
        <v>0</v>
      </c>
      <c r="X329" s="28"/>
      <c r="Y329" s="28"/>
      <c r="Z329" s="23"/>
      <c r="AA329" s="28"/>
      <c r="AB329" s="28"/>
      <c r="AC329" s="28"/>
      <c r="AD329" s="28"/>
      <c r="AE329" s="130">
        <f t="shared" si="1151"/>
        <v>0</v>
      </c>
      <c r="AF329" s="28"/>
      <c r="AG329" s="28"/>
      <c r="AH329" s="23"/>
      <c r="AI329" s="54">
        <v>8.5</v>
      </c>
      <c r="AJ329" s="54">
        <v>275</v>
      </c>
      <c r="AK329" s="54">
        <v>15</v>
      </c>
      <c r="AL329" s="54">
        <v>21</v>
      </c>
      <c r="AM329" s="130">
        <f t="shared" si="1152"/>
        <v>-6</v>
      </c>
      <c r="AN329" s="28"/>
      <c r="AO329" s="406">
        <v>463.2</v>
      </c>
      <c r="AP329" s="23"/>
      <c r="AQ329" s="54">
        <v>8</v>
      </c>
      <c r="AR329" s="54">
        <v>219</v>
      </c>
      <c r="AS329" s="54">
        <v>15</v>
      </c>
      <c r="AT329" s="54">
        <v>15</v>
      </c>
      <c r="AU329" s="130">
        <f t="shared" si="1153"/>
        <v>0</v>
      </c>
      <c r="AV329" s="28"/>
      <c r="AW329" s="149">
        <v>481</v>
      </c>
      <c r="AX329" s="23"/>
      <c r="AY329" s="28"/>
      <c r="AZ329" s="28"/>
      <c r="BA329" s="28"/>
      <c r="BB329" s="28"/>
      <c r="BC329" s="130">
        <f t="shared" si="1154"/>
        <v>0</v>
      </c>
      <c r="BD329" s="28"/>
      <c r="BE329" s="28"/>
      <c r="BF329" s="23"/>
      <c r="BG329" s="343"/>
      <c r="BH329" s="350" t="e">
        <f t="shared" si="1155"/>
        <v>#REF!</v>
      </c>
      <c r="BI329" s="351" t="e">
        <f t="shared" ref="BI329:BK329" si="1161">+#REF!+C329+K329+S329+AA329+AI329+AQ329+AY329</f>
        <v>#REF!</v>
      </c>
      <c r="BJ329" s="352" t="e">
        <f t="shared" si="1161"/>
        <v>#REF!</v>
      </c>
      <c r="BK329" s="352" t="e">
        <f t="shared" si="1161"/>
        <v>#REF!</v>
      </c>
      <c r="BL329" s="363" t="e">
        <f t="shared" si="1157"/>
        <v>#REF!</v>
      </c>
      <c r="BM329" s="364" t="e">
        <f t="shared" si="1158"/>
        <v>#REF!</v>
      </c>
      <c r="BN329" s="365" t="e">
        <f t="shared" si="1159"/>
        <v>#REF!</v>
      </c>
      <c r="BO329" s="366" t="e">
        <f t="shared" si="1160"/>
        <v>#REF!</v>
      </c>
    </row>
    <row r="330" spans="1:67" ht="16">
      <c r="A330" s="41">
        <v>42648</v>
      </c>
      <c r="B330" s="23"/>
      <c r="C330" s="54">
        <v>9</v>
      </c>
      <c r="D330" s="54">
        <v>447</v>
      </c>
      <c r="E330" s="54">
        <v>29</v>
      </c>
      <c r="F330" s="54">
        <v>20</v>
      </c>
      <c r="G330" s="130">
        <f t="shared" si="1148"/>
        <v>9</v>
      </c>
      <c r="H330" s="28"/>
      <c r="I330" s="149">
        <v>701.35</v>
      </c>
      <c r="J330" s="23"/>
      <c r="K330" s="54">
        <v>9</v>
      </c>
      <c r="L330" s="54">
        <v>368</v>
      </c>
      <c r="M330" s="54">
        <v>19</v>
      </c>
      <c r="N330" s="54">
        <v>17</v>
      </c>
      <c r="O330" s="130">
        <f t="shared" si="1149"/>
        <v>2</v>
      </c>
      <c r="P330" s="28"/>
      <c r="Q330" s="149">
        <v>538.25</v>
      </c>
      <c r="R330" s="23"/>
      <c r="S330" s="28"/>
      <c r="T330" s="28"/>
      <c r="U330" s="28"/>
      <c r="V330" s="28"/>
      <c r="W330" s="130">
        <f t="shared" si="1150"/>
        <v>0</v>
      </c>
      <c r="X330" s="28"/>
      <c r="Y330" s="28"/>
      <c r="Z330" s="23"/>
      <c r="AA330" s="28"/>
      <c r="AB330" s="28"/>
      <c r="AC330" s="28"/>
      <c r="AD330" s="28"/>
      <c r="AE330" s="130">
        <f t="shared" si="1151"/>
        <v>0</v>
      </c>
      <c r="AF330" s="28"/>
      <c r="AG330" s="28"/>
      <c r="AH330" s="23"/>
      <c r="AI330" s="54">
        <v>8.5</v>
      </c>
      <c r="AJ330" s="54">
        <v>337</v>
      </c>
      <c r="AK330" s="54">
        <v>27</v>
      </c>
      <c r="AL330" s="54">
        <v>21</v>
      </c>
      <c r="AM330" s="130">
        <f t="shared" si="1152"/>
        <v>6</v>
      </c>
      <c r="AN330" s="28"/>
      <c r="AO330" s="406">
        <v>738.5</v>
      </c>
      <c r="AP330" s="23"/>
      <c r="AQ330" s="54">
        <v>8</v>
      </c>
      <c r="AR330" s="54">
        <v>289</v>
      </c>
      <c r="AS330" s="54">
        <v>13</v>
      </c>
      <c r="AT330" s="54">
        <v>15</v>
      </c>
      <c r="AU330" s="130">
        <f t="shared" si="1153"/>
        <v>-2</v>
      </c>
      <c r="AV330" s="28"/>
      <c r="AW330" s="149">
        <v>365.5</v>
      </c>
      <c r="AX330" s="23"/>
      <c r="AY330" s="28"/>
      <c r="AZ330" s="28"/>
      <c r="BA330" s="28"/>
      <c r="BB330" s="28"/>
      <c r="BC330" s="130">
        <f t="shared" si="1154"/>
        <v>0</v>
      </c>
      <c r="BD330" s="28"/>
      <c r="BE330" s="28"/>
      <c r="BF330" s="23"/>
      <c r="BG330" s="343"/>
      <c r="BH330" s="350" t="e">
        <f t="shared" si="1155"/>
        <v>#REF!</v>
      </c>
      <c r="BI330" s="351" t="e">
        <f t="shared" ref="BI330:BK330" si="1162">+#REF!+C330+K330+S330+AA330+AI330+AQ330+AY330</f>
        <v>#REF!</v>
      </c>
      <c r="BJ330" s="352" t="e">
        <f t="shared" si="1162"/>
        <v>#REF!</v>
      </c>
      <c r="BK330" s="352" t="e">
        <f t="shared" si="1162"/>
        <v>#REF!</v>
      </c>
      <c r="BL330" s="363" t="e">
        <f t="shared" si="1157"/>
        <v>#REF!</v>
      </c>
      <c r="BM330" s="364" t="e">
        <f t="shared" si="1158"/>
        <v>#REF!</v>
      </c>
      <c r="BN330" s="365" t="e">
        <f t="shared" si="1159"/>
        <v>#REF!</v>
      </c>
      <c r="BO330" s="366" t="e">
        <f t="shared" si="1160"/>
        <v>#REF!</v>
      </c>
    </row>
    <row r="331" spans="1:67" ht="16">
      <c r="A331" s="41">
        <v>42649</v>
      </c>
      <c r="B331" s="23"/>
      <c r="C331" s="54">
        <v>8</v>
      </c>
      <c r="D331" s="54">
        <v>461</v>
      </c>
      <c r="E331" s="54">
        <v>23</v>
      </c>
      <c r="F331" s="54">
        <v>20</v>
      </c>
      <c r="G331" s="130">
        <f t="shared" si="1148"/>
        <v>3</v>
      </c>
      <c r="H331" s="28"/>
      <c r="I331" s="149">
        <v>604.35</v>
      </c>
      <c r="J331" s="23"/>
      <c r="K331" s="54">
        <v>8</v>
      </c>
      <c r="L331" s="54">
        <v>404</v>
      </c>
      <c r="M331" s="54">
        <v>17</v>
      </c>
      <c r="N331" s="54">
        <v>17</v>
      </c>
      <c r="O331" s="130">
        <f t="shared" si="1149"/>
        <v>0</v>
      </c>
      <c r="P331" s="28"/>
      <c r="Q331" s="149">
        <v>417.5</v>
      </c>
      <c r="R331" s="23"/>
      <c r="S331" s="28"/>
      <c r="T331" s="28"/>
      <c r="U331" s="28"/>
      <c r="V331" s="28"/>
      <c r="W331" s="130">
        <f t="shared" si="1150"/>
        <v>0</v>
      </c>
      <c r="X331" s="28"/>
      <c r="Y331" s="28"/>
      <c r="Z331" s="23"/>
      <c r="AA331" s="28"/>
      <c r="AB331" s="28"/>
      <c r="AC331" s="28"/>
      <c r="AD331" s="28"/>
      <c r="AE331" s="130">
        <f t="shared" si="1151"/>
        <v>0</v>
      </c>
      <c r="AF331" s="28"/>
      <c r="AG331" s="28"/>
      <c r="AH331" s="23"/>
      <c r="AI331" s="54">
        <v>8</v>
      </c>
      <c r="AJ331" s="54">
        <v>420</v>
      </c>
      <c r="AK331" s="54">
        <v>20</v>
      </c>
      <c r="AL331" s="54">
        <v>21</v>
      </c>
      <c r="AM331" s="130">
        <f t="shared" si="1152"/>
        <v>-1</v>
      </c>
      <c r="AN331" s="28"/>
      <c r="AO331" s="406">
        <v>573.85</v>
      </c>
      <c r="AP331" s="23"/>
      <c r="AQ331" s="54">
        <v>8</v>
      </c>
      <c r="AR331" s="54">
        <v>301</v>
      </c>
      <c r="AS331" s="54">
        <v>16</v>
      </c>
      <c r="AT331" s="54">
        <v>15</v>
      </c>
      <c r="AU331" s="130">
        <f t="shared" si="1153"/>
        <v>1</v>
      </c>
      <c r="AV331" s="28"/>
      <c r="AW331" s="149">
        <v>463.6</v>
      </c>
      <c r="AX331" s="23"/>
      <c r="AY331" s="28"/>
      <c r="AZ331" s="28"/>
      <c r="BA331" s="28"/>
      <c r="BB331" s="28"/>
      <c r="BC331" s="130">
        <f t="shared" si="1154"/>
        <v>0</v>
      </c>
      <c r="BD331" s="28"/>
      <c r="BE331" s="28"/>
      <c r="BF331" s="23"/>
      <c r="BG331" s="343"/>
      <c r="BH331" s="350" t="e">
        <f t="shared" si="1155"/>
        <v>#REF!</v>
      </c>
      <c r="BI331" s="351" t="e">
        <f t="shared" ref="BI331:BK331" si="1163">+#REF!+C331+K331+S331+AA331+AI331+AQ331+AY331</f>
        <v>#REF!</v>
      </c>
      <c r="BJ331" s="352" t="e">
        <f t="shared" si="1163"/>
        <v>#REF!</v>
      </c>
      <c r="BK331" s="352" t="e">
        <f t="shared" si="1163"/>
        <v>#REF!</v>
      </c>
      <c r="BL331" s="363" t="e">
        <f t="shared" si="1157"/>
        <v>#REF!</v>
      </c>
      <c r="BM331" s="364" t="e">
        <f t="shared" si="1158"/>
        <v>#REF!</v>
      </c>
      <c r="BN331" s="365" t="e">
        <f t="shared" si="1159"/>
        <v>#REF!</v>
      </c>
      <c r="BO331" s="366" t="e">
        <f t="shared" si="1160"/>
        <v>#REF!</v>
      </c>
    </row>
    <row r="332" spans="1:67" ht="16">
      <c r="A332" s="41">
        <v>42650</v>
      </c>
      <c r="B332" s="23"/>
      <c r="C332" s="54">
        <v>7.5</v>
      </c>
      <c r="D332" s="54">
        <v>372</v>
      </c>
      <c r="E332" s="54">
        <v>16</v>
      </c>
      <c r="F332" s="54">
        <v>20</v>
      </c>
      <c r="G332" s="130">
        <f t="shared" si="1148"/>
        <v>-4</v>
      </c>
      <c r="H332" s="28"/>
      <c r="I332" s="149">
        <v>482.5</v>
      </c>
      <c r="J332" s="23"/>
      <c r="K332" s="54">
        <v>8</v>
      </c>
      <c r="L332" s="54">
        <v>464</v>
      </c>
      <c r="M332" s="54">
        <v>12</v>
      </c>
      <c r="N332" s="54">
        <v>17</v>
      </c>
      <c r="O332" s="130">
        <f t="shared" si="1149"/>
        <v>-5</v>
      </c>
      <c r="P332" s="28"/>
      <c r="Q332" s="149">
        <v>297.5</v>
      </c>
      <c r="R332" s="23"/>
      <c r="S332" s="28"/>
      <c r="T332" s="28"/>
      <c r="U332" s="28"/>
      <c r="V332" s="28"/>
      <c r="W332" s="130">
        <f t="shared" si="1150"/>
        <v>0</v>
      </c>
      <c r="X332" s="28"/>
      <c r="Y332" s="28"/>
      <c r="Z332" s="23"/>
      <c r="AA332" s="28"/>
      <c r="AB332" s="28"/>
      <c r="AC332" s="28"/>
      <c r="AD332" s="28"/>
      <c r="AE332" s="130">
        <f t="shared" si="1151"/>
        <v>0</v>
      </c>
      <c r="AF332" s="28"/>
      <c r="AG332" s="28"/>
      <c r="AH332" s="23"/>
      <c r="AI332" s="54">
        <v>6.5</v>
      </c>
      <c r="AJ332" s="54">
        <v>370</v>
      </c>
      <c r="AK332" s="54">
        <v>13</v>
      </c>
      <c r="AL332" s="54">
        <v>21</v>
      </c>
      <c r="AM332" s="130">
        <f t="shared" si="1152"/>
        <v>-8</v>
      </c>
      <c r="AN332" s="28"/>
      <c r="AO332" s="406">
        <v>305.5</v>
      </c>
      <c r="AP332" s="23"/>
      <c r="AQ332" s="54">
        <v>8</v>
      </c>
      <c r="AR332" s="54">
        <v>403</v>
      </c>
      <c r="AS332" s="54">
        <v>14</v>
      </c>
      <c r="AT332" s="54">
        <v>15</v>
      </c>
      <c r="AU332" s="130">
        <f t="shared" si="1153"/>
        <v>-1</v>
      </c>
      <c r="AV332" s="28"/>
      <c r="AW332" s="149">
        <v>357.5</v>
      </c>
      <c r="AX332" s="23"/>
      <c r="AY332" s="28"/>
      <c r="AZ332" s="28"/>
      <c r="BA332" s="28"/>
      <c r="BB332" s="28"/>
      <c r="BC332" s="130">
        <f t="shared" si="1154"/>
        <v>0</v>
      </c>
      <c r="BD332" s="28"/>
      <c r="BE332" s="28"/>
      <c r="BF332" s="23"/>
      <c r="BG332" s="343"/>
      <c r="BH332" s="350" t="e">
        <f t="shared" si="1155"/>
        <v>#REF!</v>
      </c>
      <c r="BI332" s="351" t="e">
        <f t="shared" ref="BI332:BK332" si="1164">+#REF!+C332+K332+S332+AA332+AI332+AQ332+AY332</f>
        <v>#REF!</v>
      </c>
      <c r="BJ332" s="352" t="e">
        <f t="shared" si="1164"/>
        <v>#REF!</v>
      </c>
      <c r="BK332" s="352" t="e">
        <f t="shared" si="1164"/>
        <v>#REF!</v>
      </c>
      <c r="BL332" s="363" t="e">
        <f t="shared" si="1157"/>
        <v>#REF!</v>
      </c>
      <c r="BM332" s="364" t="e">
        <f t="shared" si="1158"/>
        <v>#REF!</v>
      </c>
      <c r="BN332" s="365" t="e">
        <f t="shared" si="1159"/>
        <v>#REF!</v>
      </c>
      <c r="BO332" s="366" t="e">
        <f t="shared" si="1160"/>
        <v>#REF!</v>
      </c>
    </row>
    <row r="333" spans="1:67" ht="16">
      <c r="A333" s="367" t="s">
        <v>42</v>
      </c>
      <c r="B333" s="368"/>
      <c r="C333" s="177">
        <f t="shared" ref="C333:I333" si="1165">SUM(C326:C332)</f>
        <v>33.5</v>
      </c>
      <c r="D333" s="177">
        <f t="shared" si="1165"/>
        <v>1599</v>
      </c>
      <c r="E333" s="177">
        <f t="shared" si="1165"/>
        <v>87</v>
      </c>
      <c r="F333" s="177">
        <f t="shared" si="1165"/>
        <v>80</v>
      </c>
      <c r="G333" s="177">
        <f t="shared" si="1165"/>
        <v>7</v>
      </c>
      <c r="H333" s="177">
        <f t="shared" si="1165"/>
        <v>0</v>
      </c>
      <c r="I333" s="370">
        <f t="shared" si="1165"/>
        <v>2383.1999999999998</v>
      </c>
      <c r="J333" s="23"/>
      <c r="K333" s="177">
        <f t="shared" ref="K333:Q333" si="1166">SUM(K326:K332)</f>
        <v>25</v>
      </c>
      <c r="L333" s="177">
        <f t="shared" si="1166"/>
        <v>1236</v>
      </c>
      <c r="M333" s="177">
        <f t="shared" si="1166"/>
        <v>48</v>
      </c>
      <c r="N333" s="177">
        <f t="shared" si="1166"/>
        <v>51</v>
      </c>
      <c r="O333" s="177">
        <f t="shared" si="1166"/>
        <v>-3</v>
      </c>
      <c r="P333" s="177">
        <f t="shared" si="1166"/>
        <v>0</v>
      </c>
      <c r="Q333" s="370">
        <f t="shared" si="1166"/>
        <v>1253.25</v>
      </c>
      <c r="R333" s="23"/>
      <c r="S333" s="177">
        <f t="shared" ref="S333:X333" si="1167">SUM(S326:S332)</f>
        <v>0</v>
      </c>
      <c r="T333" s="177">
        <f t="shared" si="1167"/>
        <v>0</v>
      </c>
      <c r="U333" s="177">
        <f t="shared" si="1167"/>
        <v>0</v>
      </c>
      <c r="V333" s="177">
        <f t="shared" si="1167"/>
        <v>0</v>
      </c>
      <c r="W333" s="177">
        <f t="shared" si="1167"/>
        <v>0</v>
      </c>
      <c r="X333" s="177">
        <f t="shared" si="1167"/>
        <v>0</v>
      </c>
      <c r="Y333" s="177"/>
      <c r="Z333" s="23"/>
      <c r="AA333" s="177">
        <f t="shared" ref="AA333:AF333" si="1168">SUM(AA326:AA332)</f>
        <v>0</v>
      </c>
      <c r="AB333" s="177">
        <f t="shared" si="1168"/>
        <v>0</v>
      </c>
      <c r="AC333" s="177">
        <f t="shared" si="1168"/>
        <v>0</v>
      </c>
      <c r="AD333" s="177">
        <f t="shared" si="1168"/>
        <v>0</v>
      </c>
      <c r="AE333" s="177">
        <f t="shared" si="1168"/>
        <v>0</v>
      </c>
      <c r="AF333" s="177">
        <f t="shared" si="1168"/>
        <v>0</v>
      </c>
      <c r="AG333" s="177"/>
      <c r="AH333" s="23"/>
      <c r="AI333" s="177">
        <f t="shared" ref="AI333:AO333" si="1169">SUM(AI326:AI332)</f>
        <v>40</v>
      </c>
      <c r="AJ333" s="177">
        <f t="shared" si="1169"/>
        <v>1797</v>
      </c>
      <c r="AK333" s="177">
        <f t="shared" si="1169"/>
        <v>116</v>
      </c>
      <c r="AL333" s="177">
        <f t="shared" si="1169"/>
        <v>105</v>
      </c>
      <c r="AM333" s="177">
        <f t="shared" si="1169"/>
        <v>11</v>
      </c>
      <c r="AN333" s="177">
        <f t="shared" si="1169"/>
        <v>0</v>
      </c>
      <c r="AO333" s="378">
        <f t="shared" si="1169"/>
        <v>3160.0499999999997</v>
      </c>
      <c r="AP333" s="23"/>
      <c r="AQ333" s="177">
        <f t="shared" ref="AQ333:AW333" si="1170">SUM(AQ326:AQ332)</f>
        <v>38.5</v>
      </c>
      <c r="AR333" s="177">
        <f t="shared" si="1170"/>
        <v>1494</v>
      </c>
      <c r="AS333" s="177">
        <f t="shared" si="1170"/>
        <v>85</v>
      </c>
      <c r="AT333" s="177">
        <f t="shared" si="1170"/>
        <v>75</v>
      </c>
      <c r="AU333" s="177">
        <f t="shared" si="1170"/>
        <v>10</v>
      </c>
      <c r="AV333" s="177">
        <f t="shared" si="1170"/>
        <v>0</v>
      </c>
      <c r="AW333" s="370">
        <f t="shared" si="1170"/>
        <v>2302.1999999999998</v>
      </c>
      <c r="AX333" s="23"/>
      <c r="AY333" s="177">
        <f t="shared" ref="AY333:BD333" si="1171">SUM(AY326:AY332)</f>
        <v>0</v>
      </c>
      <c r="AZ333" s="177">
        <f t="shared" si="1171"/>
        <v>0</v>
      </c>
      <c r="BA333" s="177">
        <f t="shared" si="1171"/>
        <v>0</v>
      </c>
      <c r="BB333" s="177">
        <f t="shared" si="1171"/>
        <v>0</v>
      </c>
      <c r="BC333" s="177">
        <f t="shared" si="1171"/>
        <v>0</v>
      </c>
      <c r="BD333" s="177">
        <f t="shared" si="1171"/>
        <v>0</v>
      </c>
      <c r="BE333" s="177"/>
      <c r="BF333" s="23"/>
      <c r="BG333" s="371"/>
      <c r="BH333" s="372" t="e">
        <f t="shared" si="1155"/>
        <v>#REF!</v>
      </c>
      <c r="BI333" s="419" t="e">
        <f t="shared" ref="BI333:BK333" si="1172">+#REF!+C333+K333+S333+AA333+AI333+AQ333+AY333</f>
        <v>#REF!</v>
      </c>
      <c r="BJ333" s="420" t="e">
        <f t="shared" si="1172"/>
        <v>#REF!</v>
      </c>
      <c r="BK333" s="420" t="e">
        <f t="shared" si="1172"/>
        <v>#REF!</v>
      </c>
      <c r="BL333" s="398" t="e">
        <f t="shared" si="1157"/>
        <v>#REF!</v>
      </c>
      <c r="BM333" s="399" t="e">
        <f t="shared" si="1158"/>
        <v>#REF!</v>
      </c>
      <c r="BN333" s="400" t="e">
        <f t="shared" si="1159"/>
        <v>#REF!</v>
      </c>
      <c r="BO333" s="401" t="e">
        <f t="shared" si="1160"/>
        <v>#REF!</v>
      </c>
    </row>
    <row r="334" spans="1:67" ht="16">
      <c r="A334" s="124">
        <v>42651</v>
      </c>
      <c r="B334" s="23"/>
      <c r="C334" s="125">
        <v>0</v>
      </c>
      <c r="D334" s="125">
        <v>0</v>
      </c>
      <c r="E334" s="125">
        <v>0</v>
      </c>
      <c r="F334" s="125">
        <v>0</v>
      </c>
      <c r="G334" s="136">
        <f t="shared" ref="G334:G335" si="1173">+E334-F334</f>
        <v>0</v>
      </c>
      <c r="H334" s="125">
        <v>0</v>
      </c>
      <c r="I334" s="126"/>
      <c r="J334" s="23"/>
      <c r="K334" s="125">
        <v>0</v>
      </c>
      <c r="L334" s="125">
        <v>0</v>
      </c>
      <c r="M334" s="125">
        <v>0</v>
      </c>
      <c r="N334" s="125">
        <v>0</v>
      </c>
      <c r="O334" s="136">
        <f t="shared" ref="O334:O340" si="1174">+M334-N334</f>
        <v>0</v>
      </c>
      <c r="P334" s="125">
        <v>0</v>
      </c>
      <c r="Q334" s="126"/>
      <c r="R334" s="23"/>
      <c r="S334" s="125">
        <v>0</v>
      </c>
      <c r="T334" s="125">
        <v>0</v>
      </c>
      <c r="U334" s="125">
        <v>0</v>
      </c>
      <c r="V334" s="125">
        <v>0</v>
      </c>
      <c r="W334" s="136">
        <f t="shared" ref="W334:W340" si="1175">+U334-V334</f>
        <v>0</v>
      </c>
      <c r="X334" s="125">
        <v>0</v>
      </c>
      <c r="Y334" s="125"/>
      <c r="Z334" s="23"/>
      <c r="AA334" s="125">
        <v>0</v>
      </c>
      <c r="AB334" s="125">
        <v>0</v>
      </c>
      <c r="AC334" s="125">
        <v>0</v>
      </c>
      <c r="AD334" s="125">
        <v>0</v>
      </c>
      <c r="AE334" s="136">
        <f t="shared" ref="AE334:AE340" si="1176">+AC334-AD334</f>
        <v>0</v>
      </c>
      <c r="AF334" s="125">
        <v>0</v>
      </c>
      <c r="AG334" s="125"/>
      <c r="AH334" s="23"/>
      <c r="AI334" s="125">
        <v>0</v>
      </c>
      <c r="AJ334" s="125">
        <v>0</v>
      </c>
      <c r="AK334" s="125">
        <v>0</v>
      </c>
      <c r="AL334" s="125">
        <v>0</v>
      </c>
      <c r="AM334" s="136">
        <f t="shared" ref="AM334:AM340" si="1177">+AK334-AL334</f>
        <v>0</v>
      </c>
      <c r="AN334" s="125">
        <v>0</v>
      </c>
      <c r="AO334" s="125"/>
      <c r="AP334" s="23"/>
      <c r="AQ334" s="125">
        <v>0</v>
      </c>
      <c r="AR334" s="125">
        <v>0</v>
      </c>
      <c r="AS334" s="125">
        <v>0</v>
      </c>
      <c r="AT334" s="125">
        <v>0</v>
      </c>
      <c r="AU334" s="136">
        <f t="shared" ref="AU334:AU340" si="1178">+AS334-AT334</f>
        <v>0</v>
      </c>
      <c r="AV334" s="125">
        <v>0</v>
      </c>
      <c r="AW334" s="126"/>
      <c r="AX334" s="23"/>
      <c r="AY334" s="125">
        <v>0</v>
      </c>
      <c r="AZ334" s="125">
        <v>0</v>
      </c>
      <c r="BA334" s="125">
        <v>0</v>
      </c>
      <c r="BB334" s="125">
        <v>0</v>
      </c>
      <c r="BC334" s="136">
        <f t="shared" ref="BC334:BC340" si="1179">+BA334-BB334</f>
        <v>0</v>
      </c>
      <c r="BD334" s="125">
        <v>0</v>
      </c>
      <c r="BE334" s="125"/>
      <c r="BF334" s="23"/>
      <c r="BG334" s="348"/>
      <c r="BH334" s="127"/>
      <c r="BI334" s="127"/>
      <c r="BJ334" s="127"/>
      <c r="BK334" s="127"/>
      <c r="BL334" s="127"/>
      <c r="BM334" s="127"/>
      <c r="BN334" s="127"/>
      <c r="BO334" s="127"/>
    </row>
    <row r="335" spans="1:67" ht="16">
      <c r="A335" s="124">
        <v>42652</v>
      </c>
      <c r="B335" s="23"/>
      <c r="C335" s="125">
        <v>0</v>
      </c>
      <c r="D335" s="125">
        <v>0</v>
      </c>
      <c r="E335" s="125">
        <v>0</v>
      </c>
      <c r="F335" s="125">
        <v>0</v>
      </c>
      <c r="G335" s="136">
        <f t="shared" si="1173"/>
        <v>0</v>
      </c>
      <c r="H335" s="125">
        <v>0</v>
      </c>
      <c r="I335" s="126"/>
      <c r="J335" s="23"/>
      <c r="K335" s="125">
        <v>0</v>
      </c>
      <c r="L335" s="125">
        <v>0</v>
      </c>
      <c r="M335" s="125">
        <v>0</v>
      </c>
      <c r="N335" s="125">
        <v>0</v>
      </c>
      <c r="O335" s="136">
        <f t="shared" si="1174"/>
        <v>0</v>
      </c>
      <c r="P335" s="125">
        <v>0</v>
      </c>
      <c r="Q335" s="126"/>
      <c r="R335" s="23"/>
      <c r="S335" s="125">
        <v>0</v>
      </c>
      <c r="T335" s="125">
        <v>0</v>
      </c>
      <c r="U335" s="125">
        <v>0</v>
      </c>
      <c r="V335" s="125">
        <v>0</v>
      </c>
      <c r="W335" s="136">
        <f t="shared" si="1175"/>
        <v>0</v>
      </c>
      <c r="X335" s="125">
        <v>0</v>
      </c>
      <c r="Y335" s="125"/>
      <c r="Z335" s="23"/>
      <c r="AA335" s="125">
        <v>0</v>
      </c>
      <c r="AB335" s="125">
        <v>0</v>
      </c>
      <c r="AC335" s="125">
        <v>0</v>
      </c>
      <c r="AD335" s="125">
        <v>0</v>
      </c>
      <c r="AE335" s="136">
        <f t="shared" si="1176"/>
        <v>0</v>
      </c>
      <c r="AF335" s="125">
        <v>0</v>
      </c>
      <c r="AG335" s="125"/>
      <c r="AH335" s="23"/>
      <c r="AI335" s="125">
        <v>0</v>
      </c>
      <c r="AJ335" s="125">
        <v>0</v>
      </c>
      <c r="AK335" s="125">
        <v>0</v>
      </c>
      <c r="AL335" s="125">
        <v>0</v>
      </c>
      <c r="AM335" s="136">
        <f t="shared" si="1177"/>
        <v>0</v>
      </c>
      <c r="AN335" s="125">
        <v>0</v>
      </c>
      <c r="AO335" s="125"/>
      <c r="AP335" s="23"/>
      <c r="AQ335" s="125">
        <v>0</v>
      </c>
      <c r="AR335" s="125">
        <v>0</v>
      </c>
      <c r="AS335" s="125">
        <v>0</v>
      </c>
      <c r="AT335" s="125">
        <v>0</v>
      </c>
      <c r="AU335" s="136">
        <f t="shared" si="1178"/>
        <v>0</v>
      </c>
      <c r="AV335" s="125">
        <v>0</v>
      </c>
      <c r="AW335" s="126"/>
      <c r="AX335" s="23"/>
      <c r="AY335" s="125">
        <v>0</v>
      </c>
      <c r="AZ335" s="125">
        <v>0</v>
      </c>
      <c r="BA335" s="125">
        <v>0</v>
      </c>
      <c r="BB335" s="125">
        <v>0</v>
      </c>
      <c r="BC335" s="136">
        <f t="shared" si="1179"/>
        <v>0</v>
      </c>
      <c r="BD335" s="125">
        <v>0</v>
      </c>
      <c r="BE335" s="125"/>
      <c r="BF335" s="23"/>
      <c r="BG335" s="348"/>
      <c r="BH335" s="127"/>
      <c r="BI335" s="127"/>
      <c r="BJ335" s="127"/>
      <c r="BK335" s="127"/>
      <c r="BL335" s="127"/>
      <c r="BM335" s="127"/>
      <c r="BN335" s="127"/>
      <c r="BO335" s="127"/>
    </row>
    <row r="336" spans="1:67" ht="16">
      <c r="A336" s="41">
        <v>42653</v>
      </c>
      <c r="B336" s="23"/>
      <c r="C336" s="54">
        <v>8</v>
      </c>
      <c r="D336" s="54">
        <v>233</v>
      </c>
      <c r="E336" s="54">
        <v>19</v>
      </c>
      <c r="F336" s="54">
        <v>20</v>
      </c>
      <c r="G336" s="42">
        <v>0</v>
      </c>
      <c r="H336" s="28"/>
      <c r="I336" s="149">
        <v>496.5</v>
      </c>
      <c r="J336" s="23"/>
      <c r="K336" s="54">
        <v>8</v>
      </c>
      <c r="L336" s="54">
        <v>301</v>
      </c>
      <c r="M336" s="54">
        <v>12</v>
      </c>
      <c r="N336" s="54">
        <v>17</v>
      </c>
      <c r="O336" s="130">
        <f t="shared" si="1174"/>
        <v>-5</v>
      </c>
      <c r="P336" s="28"/>
      <c r="Q336" s="149">
        <v>281</v>
      </c>
      <c r="R336" s="23"/>
      <c r="S336" s="28"/>
      <c r="T336" s="28"/>
      <c r="U336" s="28"/>
      <c r="V336" s="28"/>
      <c r="W336" s="130">
        <f t="shared" si="1175"/>
        <v>0</v>
      </c>
      <c r="X336" s="28"/>
      <c r="Y336" s="28"/>
      <c r="Z336" s="23"/>
      <c r="AA336" s="28"/>
      <c r="AB336" s="28"/>
      <c r="AC336" s="28"/>
      <c r="AD336" s="28"/>
      <c r="AE336" s="130">
        <f t="shared" si="1176"/>
        <v>0</v>
      </c>
      <c r="AF336" s="28"/>
      <c r="AG336" s="28"/>
      <c r="AH336" s="23"/>
      <c r="AI336" s="54">
        <v>8</v>
      </c>
      <c r="AJ336" s="54">
        <v>270</v>
      </c>
      <c r="AK336" s="54">
        <v>19</v>
      </c>
      <c r="AL336" s="54">
        <v>21</v>
      </c>
      <c r="AM336" s="130">
        <f t="shared" si="1177"/>
        <v>-2</v>
      </c>
      <c r="AN336" s="28"/>
      <c r="AO336" s="406">
        <v>537.5</v>
      </c>
      <c r="AP336" s="23"/>
      <c r="AQ336" s="54">
        <v>7</v>
      </c>
      <c r="AR336" s="54">
        <v>229</v>
      </c>
      <c r="AS336" s="54">
        <v>13</v>
      </c>
      <c r="AT336" s="54">
        <v>15</v>
      </c>
      <c r="AU336" s="130">
        <f t="shared" si="1178"/>
        <v>-2</v>
      </c>
      <c r="AV336" s="28"/>
      <c r="AW336" s="149">
        <v>382</v>
      </c>
      <c r="AX336" s="23"/>
      <c r="AY336" s="28"/>
      <c r="AZ336" s="28"/>
      <c r="BA336" s="28"/>
      <c r="BB336" s="28"/>
      <c r="BC336" s="130">
        <f t="shared" si="1179"/>
        <v>0</v>
      </c>
      <c r="BD336" s="28"/>
      <c r="BE336" s="28"/>
      <c r="BF336" s="23"/>
      <c r="BG336" s="343"/>
      <c r="BH336" s="350" t="e">
        <f t="shared" ref="BH336:BH341" si="1180">+#REF!+G336+O336+W336+AE336+AM336+AU336+BC336</f>
        <v>#REF!</v>
      </c>
      <c r="BI336" s="351" t="e">
        <f t="shared" ref="BI336:BK336" si="1181">+#REF!+C336+K336+S336+AA336+AI336+AQ336+AY336</f>
        <v>#REF!</v>
      </c>
      <c r="BJ336" s="352" t="e">
        <f t="shared" si="1181"/>
        <v>#REF!</v>
      </c>
      <c r="BK336" s="352" t="e">
        <f t="shared" si="1181"/>
        <v>#REF!</v>
      </c>
      <c r="BL336" s="363" t="e">
        <f t="shared" ref="BL336:BL341" si="1182">BJ336/BK336</f>
        <v>#REF!</v>
      </c>
      <c r="BM336" s="364" t="e">
        <f t="shared" ref="BM336:BM341" si="1183">BJ336/BI336</f>
        <v>#REF!</v>
      </c>
      <c r="BN336" s="365" t="e">
        <f t="shared" ref="BN336:BN341" si="1184">BK336/BI336</f>
        <v>#REF!</v>
      </c>
      <c r="BO336" s="366" t="e">
        <f t="shared" ref="BO336:BO341" si="1185">#REF!/BK336</f>
        <v>#REF!</v>
      </c>
    </row>
    <row r="337" spans="1:67" ht="16">
      <c r="A337" s="41">
        <v>42654</v>
      </c>
      <c r="B337" s="23"/>
      <c r="C337" s="54">
        <v>8</v>
      </c>
      <c r="D337" s="54">
        <v>403</v>
      </c>
      <c r="E337" s="54">
        <v>16</v>
      </c>
      <c r="F337" s="54">
        <v>20</v>
      </c>
      <c r="G337" s="130">
        <f t="shared" ref="G337:G340" si="1186">+E337-F337</f>
        <v>-4</v>
      </c>
      <c r="H337" s="28"/>
      <c r="I337" s="149">
        <v>403</v>
      </c>
      <c r="J337" s="23"/>
      <c r="K337" s="54">
        <v>9</v>
      </c>
      <c r="L337" s="54">
        <v>416</v>
      </c>
      <c r="M337" s="54">
        <v>18</v>
      </c>
      <c r="N337" s="54">
        <v>17</v>
      </c>
      <c r="O337" s="130">
        <f t="shared" si="1174"/>
        <v>1</v>
      </c>
      <c r="P337" s="28"/>
      <c r="Q337" s="149">
        <v>562.5</v>
      </c>
      <c r="R337" s="23"/>
      <c r="S337" s="28"/>
      <c r="T337" s="28"/>
      <c r="U337" s="28"/>
      <c r="V337" s="28"/>
      <c r="W337" s="130">
        <f t="shared" si="1175"/>
        <v>0</v>
      </c>
      <c r="X337" s="28"/>
      <c r="Y337" s="28"/>
      <c r="Z337" s="23"/>
      <c r="AA337" s="28"/>
      <c r="AB337" s="28"/>
      <c r="AC337" s="28"/>
      <c r="AD337" s="28"/>
      <c r="AE337" s="130">
        <f t="shared" si="1176"/>
        <v>0</v>
      </c>
      <c r="AF337" s="28"/>
      <c r="AG337" s="28"/>
      <c r="AH337" s="23"/>
      <c r="AI337" s="54">
        <v>8.25</v>
      </c>
      <c r="AJ337" s="54">
        <v>400</v>
      </c>
      <c r="AK337" s="54">
        <v>27</v>
      </c>
      <c r="AL337" s="54">
        <v>21</v>
      </c>
      <c r="AM337" s="130">
        <f t="shared" si="1177"/>
        <v>6</v>
      </c>
      <c r="AN337" s="28"/>
      <c r="AO337" s="406">
        <v>712</v>
      </c>
      <c r="AP337" s="23"/>
      <c r="AQ337" s="54">
        <v>8</v>
      </c>
      <c r="AR337" s="54">
        <v>373</v>
      </c>
      <c r="AS337" s="54">
        <v>19</v>
      </c>
      <c r="AT337" s="54">
        <v>15</v>
      </c>
      <c r="AU337" s="130">
        <f t="shared" si="1178"/>
        <v>4</v>
      </c>
      <c r="AV337" s="28"/>
      <c r="AW337" s="149">
        <v>516.75</v>
      </c>
      <c r="AX337" s="23"/>
      <c r="AY337" s="28"/>
      <c r="AZ337" s="28"/>
      <c r="BA337" s="28"/>
      <c r="BB337" s="28"/>
      <c r="BC337" s="130">
        <f t="shared" si="1179"/>
        <v>0</v>
      </c>
      <c r="BD337" s="28"/>
      <c r="BE337" s="28"/>
      <c r="BF337" s="23"/>
      <c r="BG337" s="343"/>
      <c r="BH337" s="350" t="e">
        <f t="shared" si="1180"/>
        <v>#REF!</v>
      </c>
      <c r="BI337" s="351" t="e">
        <f t="shared" ref="BI337:BK337" si="1187">+#REF!+C337+K337+S337+AA337+AI337+AQ337+AY337</f>
        <v>#REF!</v>
      </c>
      <c r="BJ337" s="352" t="e">
        <f t="shared" si="1187"/>
        <v>#REF!</v>
      </c>
      <c r="BK337" s="352" t="e">
        <f t="shared" si="1187"/>
        <v>#REF!</v>
      </c>
      <c r="BL337" s="363" t="e">
        <f t="shared" si="1182"/>
        <v>#REF!</v>
      </c>
      <c r="BM337" s="364" t="e">
        <f t="shared" si="1183"/>
        <v>#REF!</v>
      </c>
      <c r="BN337" s="365" t="e">
        <f t="shared" si="1184"/>
        <v>#REF!</v>
      </c>
      <c r="BO337" s="366" t="e">
        <f t="shared" si="1185"/>
        <v>#REF!</v>
      </c>
    </row>
    <row r="338" spans="1:67" ht="16">
      <c r="A338" s="41">
        <v>42655</v>
      </c>
      <c r="B338" s="23"/>
      <c r="C338" s="54">
        <v>8</v>
      </c>
      <c r="D338" s="54">
        <v>426</v>
      </c>
      <c r="E338" s="54">
        <v>18</v>
      </c>
      <c r="F338" s="54">
        <v>20</v>
      </c>
      <c r="G338" s="130">
        <f t="shared" si="1186"/>
        <v>-2</v>
      </c>
      <c r="H338" s="28"/>
      <c r="I338" s="149">
        <v>547</v>
      </c>
      <c r="J338" s="23"/>
      <c r="K338" s="54">
        <v>9</v>
      </c>
      <c r="L338" s="54">
        <v>355</v>
      </c>
      <c r="M338" s="54">
        <v>24</v>
      </c>
      <c r="N338" s="54">
        <v>17</v>
      </c>
      <c r="O338" s="130">
        <f t="shared" si="1174"/>
        <v>7</v>
      </c>
      <c r="P338" s="28"/>
      <c r="Q338" s="149">
        <v>742.5</v>
      </c>
      <c r="R338" s="23"/>
      <c r="S338" s="28"/>
      <c r="T338" s="28"/>
      <c r="U338" s="28"/>
      <c r="V338" s="28"/>
      <c r="W338" s="130">
        <f t="shared" si="1175"/>
        <v>0</v>
      </c>
      <c r="X338" s="28"/>
      <c r="Y338" s="28"/>
      <c r="Z338" s="23"/>
      <c r="AA338" s="28"/>
      <c r="AB338" s="28"/>
      <c r="AC338" s="28"/>
      <c r="AD338" s="28"/>
      <c r="AE338" s="130">
        <f t="shared" si="1176"/>
        <v>0</v>
      </c>
      <c r="AF338" s="28"/>
      <c r="AG338" s="28"/>
      <c r="AH338" s="23"/>
      <c r="AI338" s="54">
        <v>8.25</v>
      </c>
      <c r="AJ338" s="54">
        <v>400</v>
      </c>
      <c r="AK338" s="54">
        <v>26</v>
      </c>
      <c r="AL338" s="54">
        <v>21</v>
      </c>
      <c r="AM338" s="130">
        <f t="shared" si="1177"/>
        <v>5</v>
      </c>
      <c r="AN338" s="28"/>
      <c r="AO338" s="406">
        <v>776.75</v>
      </c>
      <c r="AP338" s="23"/>
      <c r="AQ338" s="54">
        <v>8</v>
      </c>
      <c r="AR338" s="54">
        <v>309</v>
      </c>
      <c r="AS338" s="54">
        <v>11</v>
      </c>
      <c r="AT338" s="54">
        <v>15</v>
      </c>
      <c r="AU338" s="130">
        <f t="shared" si="1178"/>
        <v>-4</v>
      </c>
      <c r="AV338" s="28"/>
      <c r="AW338" s="149">
        <v>302.5</v>
      </c>
      <c r="AX338" s="23"/>
      <c r="AY338" s="28"/>
      <c r="AZ338" s="28"/>
      <c r="BA338" s="28"/>
      <c r="BB338" s="28"/>
      <c r="BC338" s="130">
        <f t="shared" si="1179"/>
        <v>0</v>
      </c>
      <c r="BD338" s="28"/>
      <c r="BE338" s="28"/>
      <c r="BF338" s="23"/>
      <c r="BG338" s="343"/>
      <c r="BH338" s="350" t="e">
        <f t="shared" si="1180"/>
        <v>#REF!</v>
      </c>
      <c r="BI338" s="351" t="e">
        <f t="shared" ref="BI338:BK338" si="1188">+#REF!+C338+K338+S338+AA338+AI338+AQ338+AY338</f>
        <v>#REF!</v>
      </c>
      <c r="BJ338" s="352" t="e">
        <f t="shared" si="1188"/>
        <v>#REF!</v>
      </c>
      <c r="BK338" s="352" t="e">
        <f t="shared" si="1188"/>
        <v>#REF!</v>
      </c>
      <c r="BL338" s="363" t="e">
        <f t="shared" si="1182"/>
        <v>#REF!</v>
      </c>
      <c r="BM338" s="364" t="e">
        <f t="shared" si="1183"/>
        <v>#REF!</v>
      </c>
      <c r="BN338" s="365" t="e">
        <f t="shared" si="1184"/>
        <v>#REF!</v>
      </c>
      <c r="BO338" s="366" t="e">
        <f t="shared" si="1185"/>
        <v>#REF!</v>
      </c>
    </row>
    <row r="339" spans="1:67" ht="16">
      <c r="A339" s="41">
        <v>42656</v>
      </c>
      <c r="B339" s="23"/>
      <c r="C339" s="54">
        <v>8</v>
      </c>
      <c r="D339" s="54">
        <v>413</v>
      </c>
      <c r="E339" s="54">
        <v>17</v>
      </c>
      <c r="F339" s="54">
        <v>20</v>
      </c>
      <c r="G339" s="130">
        <f t="shared" si="1186"/>
        <v>-3</v>
      </c>
      <c r="H339" s="28"/>
      <c r="I339" s="149">
        <v>501.5</v>
      </c>
      <c r="J339" s="23"/>
      <c r="K339" s="28"/>
      <c r="L339" s="28"/>
      <c r="M339" s="28"/>
      <c r="N339" s="28"/>
      <c r="O339" s="130">
        <f t="shared" si="1174"/>
        <v>0</v>
      </c>
      <c r="P339" s="28"/>
      <c r="Q339" s="153"/>
      <c r="R339" s="23"/>
      <c r="S339" s="28"/>
      <c r="T339" s="28"/>
      <c r="U339" s="28"/>
      <c r="V339" s="28"/>
      <c r="W339" s="130">
        <f t="shared" si="1175"/>
        <v>0</v>
      </c>
      <c r="X339" s="28"/>
      <c r="Y339" s="28"/>
      <c r="Z339" s="23"/>
      <c r="AA339" s="28"/>
      <c r="AB339" s="28"/>
      <c r="AC339" s="28"/>
      <c r="AD339" s="28"/>
      <c r="AE339" s="130">
        <f t="shared" si="1176"/>
        <v>0</v>
      </c>
      <c r="AF339" s="28"/>
      <c r="AG339" s="28"/>
      <c r="AH339" s="23"/>
      <c r="AI339" s="54">
        <v>8.5</v>
      </c>
      <c r="AJ339" s="54">
        <v>400</v>
      </c>
      <c r="AK339" s="54">
        <v>23</v>
      </c>
      <c r="AL339" s="54">
        <v>21</v>
      </c>
      <c r="AM339" s="130">
        <f t="shared" si="1177"/>
        <v>2</v>
      </c>
      <c r="AN339" s="28"/>
      <c r="AO339" s="406">
        <v>661.5</v>
      </c>
      <c r="AP339" s="23"/>
      <c r="AQ339" s="54">
        <v>8</v>
      </c>
      <c r="AR339" s="54">
        <v>357</v>
      </c>
      <c r="AS339" s="54">
        <v>13</v>
      </c>
      <c r="AT339" s="54">
        <v>15</v>
      </c>
      <c r="AU339" s="130">
        <f t="shared" si="1178"/>
        <v>-2</v>
      </c>
      <c r="AV339" s="28"/>
      <c r="AW339" s="149">
        <v>393</v>
      </c>
      <c r="AX339" s="23"/>
      <c r="AY339" s="28"/>
      <c r="AZ339" s="28"/>
      <c r="BA339" s="28"/>
      <c r="BB339" s="28"/>
      <c r="BC339" s="130">
        <f t="shared" si="1179"/>
        <v>0</v>
      </c>
      <c r="BD339" s="28"/>
      <c r="BE339" s="28"/>
      <c r="BF339" s="23"/>
      <c r="BG339" s="343"/>
      <c r="BH339" s="350" t="e">
        <f t="shared" si="1180"/>
        <v>#REF!</v>
      </c>
      <c r="BI339" s="351" t="e">
        <f t="shared" ref="BI339:BK339" si="1189">+#REF!+C339+K339+S339+AA339+AI339+AQ339+AY339</f>
        <v>#REF!</v>
      </c>
      <c r="BJ339" s="352" t="e">
        <f t="shared" si="1189"/>
        <v>#REF!</v>
      </c>
      <c r="BK339" s="352" t="e">
        <f t="shared" si="1189"/>
        <v>#REF!</v>
      </c>
      <c r="BL339" s="363" t="e">
        <f t="shared" si="1182"/>
        <v>#REF!</v>
      </c>
      <c r="BM339" s="364" t="e">
        <f t="shared" si="1183"/>
        <v>#REF!</v>
      </c>
      <c r="BN339" s="365" t="e">
        <f t="shared" si="1184"/>
        <v>#REF!</v>
      </c>
      <c r="BO339" s="366" t="e">
        <f t="shared" si="1185"/>
        <v>#REF!</v>
      </c>
    </row>
    <row r="340" spans="1:67" ht="16">
      <c r="A340" s="41">
        <v>42657</v>
      </c>
      <c r="B340" s="23"/>
      <c r="C340" s="54">
        <v>8</v>
      </c>
      <c r="D340" s="54">
        <v>300</v>
      </c>
      <c r="E340" s="54">
        <v>17</v>
      </c>
      <c r="F340" s="54">
        <v>20</v>
      </c>
      <c r="G340" s="130">
        <f t="shared" si="1186"/>
        <v>-3</v>
      </c>
      <c r="H340" s="28"/>
      <c r="I340" s="149">
        <v>421.5</v>
      </c>
      <c r="J340" s="23"/>
      <c r="K340" s="54">
        <v>8</v>
      </c>
      <c r="L340" s="54">
        <v>378</v>
      </c>
      <c r="M340" s="54">
        <v>12</v>
      </c>
      <c r="N340" s="54">
        <v>17</v>
      </c>
      <c r="O340" s="130">
        <f t="shared" si="1174"/>
        <v>-5</v>
      </c>
      <c r="P340" s="28"/>
      <c r="Q340" s="149">
        <v>351</v>
      </c>
      <c r="R340" s="23"/>
      <c r="S340" s="28"/>
      <c r="T340" s="28"/>
      <c r="U340" s="28"/>
      <c r="V340" s="28"/>
      <c r="W340" s="130">
        <f t="shared" si="1175"/>
        <v>0</v>
      </c>
      <c r="X340" s="28"/>
      <c r="Y340" s="28"/>
      <c r="Z340" s="23"/>
      <c r="AA340" s="28"/>
      <c r="AB340" s="28"/>
      <c r="AC340" s="28"/>
      <c r="AD340" s="28"/>
      <c r="AE340" s="130">
        <f t="shared" si="1176"/>
        <v>0</v>
      </c>
      <c r="AF340" s="28"/>
      <c r="AG340" s="28"/>
      <c r="AH340" s="23"/>
      <c r="AI340" s="54">
        <v>7</v>
      </c>
      <c r="AJ340" s="54">
        <v>325</v>
      </c>
      <c r="AK340" s="54">
        <v>16</v>
      </c>
      <c r="AL340" s="54">
        <v>21</v>
      </c>
      <c r="AM340" s="130">
        <f t="shared" si="1177"/>
        <v>-5</v>
      </c>
      <c r="AN340" s="28"/>
      <c r="AO340" s="406">
        <v>502</v>
      </c>
      <c r="AP340" s="23"/>
      <c r="AQ340" s="54">
        <v>8</v>
      </c>
      <c r="AR340" s="54">
        <v>293</v>
      </c>
      <c r="AS340" s="54">
        <v>12</v>
      </c>
      <c r="AT340" s="54">
        <v>15</v>
      </c>
      <c r="AU340" s="130">
        <f t="shared" si="1178"/>
        <v>-3</v>
      </c>
      <c r="AV340" s="28"/>
      <c r="AW340" s="149">
        <v>316</v>
      </c>
      <c r="AX340" s="23"/>
      <c r="AY340" s="28"/>
      <c r="AZ340" s="28"/>
      <c r="BA340" s="28"/>
      <c r="BB340" s="28"/>
      <c r="BC340" s="130">
        <f t="shared" si="1179"/>
        <v>0</v>
      </c>
      <c r="BD340" s="28"/>
      <c r="BE340" s="28"/>
      <c r="BF340" s="23"/>
      <c r="BG340" s="343"/>
      <c r="BH340" s="350" t="e">
        <f t="shared" si="1180"/>
        <v>#REF!</v>
      </c>
      <c r="BI340" s="351" t="e">
        <f t="shared" ref="BI340:BK340" si="1190">+#REF!+C340+K340+S340+AA340+AI340+AQ340+AY340</f>
        <v>#REF!</v>
      </c>
      <c r="BJ340" s="352" t="e">
        <f t="shared" si="1190"/>
        <v>#REF!</v>
      </c>
      <c r="BK340" s="352" t="e">
        <f t="shared" si="1190"/>
        <v>#REF!</v>
      </c>
      <c r="BL340" s="363" t="e">
        <f t="shared" si="1182"/>
        <v>#REF!</v>
      </c>
      <c r="BM340" s="364" t="e">
        <f t="shared" si="1183"/>
        <v>#REF!</v>
      </c>
      <c r="BN340" s="365" t="e">
        <f t="shared" si="1184"/>
        <v>#REF!</v>
      </c>
      <c r="BO340" s="366" t="e">
        <f t="shared" si="1185"/>
        <v>#REF!</v>
      </c>
    </row>
    <row r="341" spans="1:67" ht="16">
      <c r="A341" s="367" t="s">
        <v>42</v>
      </c>
      <c r="B341" s="368"/>
      <c r="C341" s="177">
        <f t="shared" ref="C341:I341" si="1191">SUM(C334:C340)</f>
        <v>40</v>
      </c>
      <c r="D341" s="177">
        <f t="shared" si="1191"/>
        <v>1775</v>
      </c>
      <c r="E341" s="177">
        <f t="shared" si="1191"/>
        <v>87</v>
      </c>
      <c r="F341" s="177">
        <f t="shared" si="1191"/>
        <v>100</v>
      </c>
      <c r="G341" s="177">
        <f t="shared" si="1191"/>
        <v>-12</v>
      </c>
      <c r="H341" s="177">
        <f t="shared" si="1191"/>
        <v>0</v>
      </c>
      <c r="I341" s="370">
        <f t="shared" si="1191"/>
        <v>2369.5</v>
      </c>
      <c r="J341" s="23"/>
      <c r="K341" s="177">
        <f t="shared" ref="K341:Q341" si="1192">SUM(K334:K340)</f>
        <v>34</v>
      </c>
      <c r="L341" s="177">
        <f t="shared" si="1192"/>
        <v>1450</v>
      </c>
      <c r="M341" s="177">
        <f t="shared" si="1192"/>
        <v>66</v>
      </c>
      <c r="N341" s="177">
        <f t="shared" si="1192"/>
        <v>68</v>
      </c>
      <c r="O341" s="177">
        <f t="shared" si="1192"/>
        <v>-2</v>
      </c>
      <c r="P341" s="177">
        <f t="shared" si="1192"/>
        <v>0</v>
      </c>
      <c r="Q341" s="433">
        <f t="shared" si="1192"/>
        <v>1937</v>
      </c>
      <c r="R341" s="23"/>
      <c r="S341" s="177">
        <f t="shared" ref="S341:X341" si="1193">SUM(S334:S340)</f>
        <v>0</v>
      </c>
      <c r="T341" s="177">
        <f t="shared" si="1193"/>
        <v>0</v>
      </c>
      <c r="U341" s="177">
        <f t="shared" si="1193"/>
        <v>0</v>
      </c>
      <c r="V341" s="177">
        <f t="shared" si="1193"/>
        <v>0</v>
      </c>
      <c r="W341" s="177">
        <f t="shared" si="1193"/>
        <v>0</v>
      </c>
      <c r="X341" s="177">
        <f t="shared" si="1193"/>
        <v>0</v>
      </c>
      <c r="Y341" s="177"/>
      <c r="Z341" s="23"/>
      <c r="AA341" s="177">
        <f t="shared" ref="AA341:AF341" si="1194">SUM(AA334:AA340)</f>
        <v>0</v>
      </c>
      <c r="AB341" s="177">
        <f t="shared" si="1194"/>
        <v>0</v>
      </c>
      <c r="AC341" s="177">
        <f t="shared" si="1194"/>
        <v>0</v>
      </c>
      <c r="AD341" s="177">
        <f t="shared" si="1194"/>
        <v>0</v>
      </c>
      <c r="AE341" s="177">
        <f t="shared" si="1194"/>
        <v>0</v>
      </c>
      <c r="AF341" s="177">
        <f t="shared" si="1194"/>
        <v>0</v>
      </c>
      <c r="AG341" s="177"/>
      <c r="AH341" s="23"/>
      <c r="AI341" s="177">
        <f t="shared" ref="AI341:AO341" si="1195">SUM(AI334:AI340)</f>
        <v>40</v>
      </c>
      <c r="AJ341" s="177">
        <f t="shared" si="1195"/>
        <v>1795</v>
      </c>
      <c r="AK341" s="177">
        <f t="shared" si="1195"/>
        <v>111</v>
      </c>
      <c r="AL341" s="177">
        <f t="shared" si="1195"/>
        <v>105</v>
      </c>
      <c r="AM341" s="177">
        <f t="shared" si="1195"/>
        <v>6</v>
      </c>
      <c r="AN341" s="177">
        <f t="shared" si="1195"/>
        <v>0</v>
      </c>
      <c r="AO341" s="434">
        <f t="shared" si="1195"/>
        <v>3189.75</v>
      </c>
      <c r="AP341" s="23"/>
      <c r="AQ341" s="177">
        <f t="shared" ref="AQ341:AW341" si="1196">SUM(AQ334:AQ340)</f>
        <v>39</v>
      </c>
      <c r="AR341" s="177">
        <f t="shared" si="1196"/>
        <v>1561</v>
      </c>
      <c r="AS341" s="177">
        <f t="shared" si="1196"/>
        <v>68</v>
      </c>
      <c r="AT341" s="177">
        <f t="shared" si="1196"/>
        <v>75</v>
      </c>
      <c r="AU341" s="177">
        <f t="shared" si="1196"/>
        <v>-7</v>
      </c>
      <c r="AV341" s="177">
        <f t="shared" si="1196"/>
        <v>0</v>
      </c>
      <c r="AW341" s="433">
        <f t="shared" si="1196"/>
        <v>1910.25</v>
      </c>
      <c r="AX341" s="23"/>
      <c r="AY341" s="177">
        <f t="shared" ref="AY341:BD341" si="1197">SUM(AY334:AY340)</f>
        <v>0</v>
      </c>
      <c r="AZ341" s="177">
        <f t="shared" si="1197"/>
        <v>0</v>
      </c>
      <c r="BA341" s="177">
        <f t="shared" si="1197"/>
        <v>0</v>
      </c>
      <c r="BB341" s="177">
        <f t="shared" si="1197"/>
        <v>0</v>
      </c>
      <c r="BC341" s="177">
        <f t="shared" si="1197"/>
        <v>0</v>
      </c>
      <c r="BD341" s="177">
        <f t="shared" si="1197"/>
        <v>0</v>
      </c>
      <c r="BE341" s="177"/>
      <c r="BF341" s="23"/>
      <c r="BG341" s="371"/>
      <c r="BH341" s="372" t="e">
        <f t="shared" si="1180"/>
        <v>#REF!</v>
      </c>
      <c r="BI341" s="419" t="e">
        <f t="shared" ref="BI341:BK341" si="1198">+#REF!+C341+K341+S341+AA341+AI341+AQ341+AY341</f>
        <v>#REF!</v>
      </c>
      <c r="BJ341" s="420" t="e">
        <f t="shared" si="1198"/>
        <v>#REF!</v>
      </c>
      <c r="BK341" s="420" t="e">
        <f t="shared" si="1198"/>
        <v>#REF!</v>
      </c>
      <c r="BL341" s="398" t="e">
        <f t="shared" si="1182"/>
        <v>#REF!</v>
      </c>
      <c r="BM341" s="399" t="e">
        <f t="shared" si="1183"/>
        <v>#REF!</v>
      </c>
      <c r="BN341" s="400" t="e">
        <f t="shared" si="1184"/>
        <v>#REF!</v>
      </c>
      <c r="BO341" s="401" t="e">
        <f t="shared" si="1185"/>
        <v>#REF!</v>
      </c>
    </row>
    <row r="342" spans="1:67" ht="16">
      <c r="A342" s="124">
        <v>42658</v>
      </c>
      <c r="B342" s="23"/>
      <c r="C342" s="125">
        <v>0</v>
      </c>
      <c r="D342" s="125">
        <v>0</v>
      </c>
      <c r="E342" s="125">
        <v>0</v>
      </c>
      <c r="F342" s="125">
        <v>0</v>
      </c>
      <c r="G342" s="136">
        <f t="shared" ref="G342:G348" si="1199">+E342-F342</f>
        <v>0</v>
      </c>
      <c r="H342" s="125">
        <v>0</v>
      </c>
      <c r="I342" s="126"/>
      <c r="J342" s="23"/>
      <c r="K342" s="125">
        <v>0</v>
      </c>
      <c r="L342" s="125">
        <v>0</v>
      </c>
      <c r="M342" s="125">
        <v>0</v>
      </c>
      <c r="N342" s="125">
        <v>0</v>
      </c>
      <c r="O342" s="136">
        <f t="shared" ref="O342:O348" si="1200">+M342-N342</f>
        <v>0</v>
      </c>
      <c r="P342" s="125">
        <v>0</v>
      </c>
      <c r="Q342" s="126"/>
      <c r="R342" s="23"/>
      <c r="S342" s="125">
        <v>0</v>
      </c>
      <c r="T342" s="125">
        <v>0</v>
      </c>
      <c r="U342" s="125">
        <v>0</v>
      </c>
      <c r="V342" s="125">
        <v>0</v>
      </c>
      <c r="W342" s="136">
        <f t="shared" ref="W342:W348" si="1201">+U342-V342</f>
        <v>0</v>
      </c>
      <c r="X342" s="125">
        <v>0</v>
      </c>
      <c r="Y342" s="125"/>
      <c r="Z342" s="23"/>
      <c r="AA342" s="125">
        <v>0</v>
      </c>
      <c r="AB342" s="125">
        <v>0</v>
      </c>
      <c r="AC342" s="125">
        <v>0</v>
      </c>
      <c r="AD342" s="125">
        <v>0</v>
      </c>
      <c r="AE342" s="136">
        <f t="shared" ref="AE342:AE348" si="1202">+AC342-AD342</f>
        <v>0</v>
      </c>
      <c r="AF342" s="125">
        <v>0</v>
      </c>
      <c r="AG342" s="125"/>
      <c r="AH342" s="23"/>
      <c r="AI342" s="125">
        <v>0</v>
      </c>
      <c r="AJ342" s="125">
        <v>0</v>
      </c>
      <c r="AK342" s="125">
        <v>0</v>
      </c>
      <c r="AL342" s="125">
        <v>0</v>
      </c>
      <c r="AM342" s="136">
        <f t="shared" ref="AM342:AM348" si="1203">+AK342-AL342</f>
        <v>0</v>
      </c>
      <c r="AN342" s="125">
        <v>0</v>
      </c>
      <c r="AO342" s="125"/>
      <c r="AP342" s="23"/>
      <c r="AQ342" s="125">
        <v>0</v>
      </c>
      <c r="AR342" s="125">
        <v>0</v>
      </c>
      <c r="AS342" s="125">
        <v>0</v>
      </c>
      <c r="AT342" s="125">
        <v>0</v>
      </c>
      <c r="AU342" s="136">
        <f t="shared" ref="AU342:AU348" si="1204">+AS342-AT342</f>
        <v>0</v>
      </c>
      <c r="AV342" s="125">
        <v>0</v>
      </c>
      <c r="AW342" s="126"/>
      <c r="AX342" s="23"/>
      <c r="AY342" s="125">
        <v>0</v>
      </c>
      <c r="AZ342" s="125">
        <v>0</v>
      </c>
      <c r="BA342" s="125">
        <v>0</v>
      </c>
      <c r="BB342" s="125">
        <v>0</v>
      </c>
      <c r="BC342" s="136">
        <f t="shared" ref="BC342:BC348" si="1205">+BA342-BB342</f>
        <v>0</v>
      </c>
      <c r="BD342" s="125">
        <v>0</v>
      </c>
      <c r="BE342" s="125"/>
      <c r="BF342" s="23"/>
      <c r="BG342" s="348"/>
      <c r="BH342" s="127"/>
      <c r="BI342" s="127"/>
      <c r="BJ342" s="127"/>
      <c r="BK342" s="127"/>
      <c r="BL342" s="127"/>
      <c r="BM342" s="127"/>
      <c r="BN342" s="127"/>
      <c r="BO342" s="127"/>
    </row>
    <row r="343" spans="1:67" ht="16">
      <c r="A343" s="124">
        <v>42659</v>
      </c>
      <c r="B343" s="23"/>
      <c r="C343" s="125">
        <v>0</v>
      </c>
      <c r="D343" s="125">
        <v>0</v>
      </c>
      <c r="E343" s="125">
        <v>0</v>
      </c>
      <c r="F343" s="125">
        <v>0</v>
      </c>
      <c r="G343" s="136">
        <f t="shared" si="1199"/>
        <v>0</v>
      </c>
      <c r="H343" s="125">
        <v>0</v>
      </c>
      <c r="I343" s="126"/>
      <c r="J343" s="23"/>
      <c r="K343" s="125">
        <v>0</v>
      </c>
      <c r="L343" s="125">
        <v>0</v>
      </c>
      <c r="M343" s="125">
        <v>0</v>
      </c>
      <c r="N343" s="125">
        <v>0</v>
      </c>
      <c r="O343" s="136">
        <f t="shared" si="1200"/>
        <v>0</v>
      </c>
      <c r="P343" s="125">
        <v>0</v>
      </c>
      <c r="Q343" s="126"/>
      <c r="R343" s="23"/>
      <c r="S343" s="125">
        <v>0</v>
      </c>
      <c r="T343" s="125">
        <v>0</v>
      </c>
      <c r="U343" s="125">
        <v>0</v>
      </c>
      <c r="V343" s="125">
        <v>0</v>
      </c>
      <c r="W343" s="136">
        <f t="shared" si="1201"/>
        <v>0</v>
      </c>
      <c r="X343" s="125">
        <v>0</v>
      </c>
      <c r="Y343" s="125"/>
      <c r="Z343" s="23"/>
      <c r="AA343" s="125">
        <v>0</v>
      </c>
      <c r="AB343" s="125">
        <v>0</v>
      </c>
      <c r="AC343" s="125">
        <v>0</v>
      </c>
      <c r="AD343" s="125">
        <v>0</v>
      </c>
      <c r="AE343" s="136">
        <f t="shared" si="1202"/>
        <v>0</v>
      </c>
      <c r="AF343" s="125">
        <v>0</v>
      </c>
      <c r="AG343" s="125"/>
      <c r="AH343" s="23"/>
      <c r="AI343" s="125">
        <v>0</v>
      </c>
      <c r="AJ343" s="125">
        <v>0</v>
      </c>
      <c r="AK343" s="125">
        <v>0</v>
      </c>
      <c r="AL343" s="125">
        <v>0</v>
      </c>
      <c r="AM343" s="136">
        <f t="shared" si="1203"/>
        <v>0</v>
      </c>
      <c r="AN343" s="125">
        <v>0</v>
      </c>
      <c r="AO343" s="125"/>
      <c r="AP343" s="23"/>
      <c r="AQ343" s="125">
        <v>0</v>
      </c>
      <c r="AR343" s="125">
        <v>0</v>
      </c>
      <c r="AS343" s="125">
        <v>0</v>
      </c>
      <c r="AT343" s="125">
        <v>0</v>
      </c>
      <c r="AU343" s="136">
        <f t="shared" si="1204"/>
        <v>0</v>
      </c>
      <c r="AV343" s="125">
        <v>0</v>
      </c>
      <c r="AW343" s="126"/>
      <c r="AX343" s="23"/>
      <c r="AY343" s="125">
        <v>0</v>
      </c>
      <c r="AZ343" s="125">
        <v>0</v>
      </c>
      <c r="BA343" s="125">
        <v>0</v>
      </c>
      <c r="BB343" s="125">
        <v>0</v>
      </c>
      <c r="BC343" s="136">
        <f t="shared" si="1205"/>
        <v>0</v>
      </c>
      <c r="BD343" s="125">
        <v>0</v>
      </c>
      <c r="BE343" s="125"/>
      <c r="BF343" s="23"/>
      <c r="BG343" s="348"/>
      <c r="BH343" s="127"/>
      <c r="BI343" s="127"/>
      <c r="BJ343" s="127"/>
      <c r="BK343" s="127"/>
      <c r="BL343" s="127"/>
      <c r="BM343" s="127"/>
      <c r="BN343" s="127"/>
      <c r="BO343" s="127"/>
    </row>
    <row r="344" spans="1:67" ht="16">
      <c r="A344" s="41">
        <v>42660</v>
      </c>
      <c r="B344" s="23"/>
      <c r="C344" s="54">
        <v>8</v>
      </c>
      <c r="D344" s="54">
        <v>269</v>
      </c>
      <c r="E344" s="54">
        <v>11</v>
      </c>
      <c r="F344" s="54">
        <v>20</v>
      </c>
      <c r="G344" s="130">
        <f t="shared" si="1199"/>
        <v>-9</v>
      </c>
      <c r="H344" s="28"/>
      <c r="I344" s="149">
        <v>316.5</v>
      </c>
      <c r="J344" s="23"/>
      <c r="K344" s="54">
        <v>8</v>
      </c>
      <c r="L344" s="54">
        <v>352</v>
      </c>
      <c r="M344" s="54">
        <v>14</v>
      </c>
      <c r="N344" s="54">
        <v>17</v>
      </c>
      <c r="O344" s="130">
        <f t="shared" si="1200"/>
        <v>-3</v>
      </c>
      <c r="P344" s="28"/>
      <c r="Q344" s="149">
        <v>347.6</v>
      </c>
      <c r="R344" s="23"/>
      <c r="S344" s="28"/>
      <c r="T344" s="28"/>
      <c r="U344" s="28"/>
      <c r="V344" s="28"/>
      <c r="W344" s="130">
        <f t="shared" si="1201"/>
        <v>0</v>
      </c>
      <c r="X344" s="28"/>
      <c r="Y344" s="28"/>
      <c r="Z344" s="23"/>
      <c r="AA344" s="28"/>
      <c r="AB344" s="28"/>
      <c r="AC344" s="28"/>
      <c r="AD344" s="28"/>
      <c r="AE344" s="130">
        <f t="shared" si="1202"/>
        <v>0</v>
      </c>
      <c r="AF344" s="28"/>
      <c r="AG344" s="28"/>
      <c r="AH344" s="23"/>
      <c r="AI344" s="54">
        <v>8</v>
      </c>
      <c r="AJ344" s="54">
        <v>300</v>
      </c>
      <c r="AK344" s="54">
        <v>16</v>
      </c>
      <c r="AL344" s="54">
        <v>21</v>
      </c>
      <c r="AM344" s="130">
        <f t="shared" si="1203"/>
        <v>-5</v>
      </c>
      <c r="AN344" s="28"/>
      <c r="AO344" s="406">
        <v>414.3</v>
      </c>
      <c r="AP344" s="23"/>
      <c r="AQ344" s="54">
        <v>7.5</v>
      </c>
      <c r="AR344" s="54">
        <v>275</v>
      </c>
      <c r="AS344" s="54">
        <v>8</v>
      </c>
      <c r="AT344" s="54">
        <v>15</v>
      </c>
      <c r="AU344" s="130">
        <f t="shared" si="1204"/>
        <v>-7</v>
      </c>
      <c r="AV344" s="28"/>
      <c r="AW344" s="149">
        <v>153.1</v>
      </c>
      <c r="AX344" s="23"/>
      <c r="AY344" s="28"/>
      <c r="AZ344" s="28"/>
      <c r="BA344" s="28"/>
      <c r="BB344" s="28"/>
      <c r="BC344" s="130">
        <f t="shared" si="1205"/>
        <v>0</v>
      </c>
      <c r="BD344" s="28"/>
      <c r="BE344" s="28"/>
      <c r="BF344" s="23"/>
      <c r="BG344" s="343"/>
      <c r="BH344" s="350" t="e">
        <f t="shared" ref="BH344:BH349" si="1206">+#REF!+G344+O344+W344+AE344+AM344+AU344+BC344</f>
        <v>#REF!</v>
      </c>
      <c r="BI344" s="351" t="e">
        <f t="shared" ref="BI344:BK344" si="1207">+#REF!+C344+K344+S344+AA344+AI344+AQ344+AY344</f>
        <v>#REF!</v>
      </c>
      <c r="BJ344" s="352" t="e">
        <f t="shared" si="1207"/>
        <v>#REF!</v>
      </c>
      <c r="BK344" s="352" t="e">
        <f t="shared" si="1207"/>
        <v>#REF!</v>
      </c>
      <c r="BL344" s="363" t="e">
        <f t="shared" ref="BL344:BL349" si="1208">BJ344/BK344</f>
        <v>#REF!</v>
      </c>
      <c r="BM344" s="364" t="e">
        <f t="shared" ref="BM344:BM349" si="1209">BJ344/BI344</f>
        <v>#REF!</v>
      </c>
      <c r="BN344" s="365" t="e">
        <f t="shared" ref="BN344:BN349" si="1210">BK344/BI344</f>
        <v>#REF!</v>
      </c>
      <c r="BO344" s="366" t="e">
        <f t="shared" ref="BO344:BO349" si="1211">#REF!/BK344</f>
        <v>#REF!</v>
      </c>
    </row>
    <row r="345" spans="1:67" ht="16">
      <c r="A345" s="41">
        <v>42661</v>
      </c>
      <c r="B345" s="23"/>
      <c r="C345" s="54">
        <v>8</v>
      </c>
      <c r="D345" s="54">
        <v>300</v>
      </c>
      <c r="E345" s="54">
        <v>14</v>
      </c>
      <c r="F345" s="54">
        <v>20</v>
      </c>
      <c r="G345" s="130">
        <f t="shared" si="1199"/>
        <v>-6</v>
      </c>
      <c r="H345" s="28"/>
      <c r="I345" s="149">
        <v>421.05</v>
      </c>
      <c r="J345" s="23"/>
      <c r="K345" s="54">
        <v>9</v>
      </c>
      <c r="L345" s="54">
        <v>400</v>
      </c>
      <c r="M345" s="54">
        <v>25</v>
      </c>
      <c r="N345" s="54">
        <v>17</v>
      </c>
      <c r="O345" s="130">
        <f t="shared" si="1200"/>
        <v>8</v>
      </c>
      <c r="P345" s="28"/>
      <c r="Q345" s="149">
        <v>583.9</v>
      </c>
      <c r="R345" s="23"/>
      <c r="S345" s="28"/>
      <c r="T345" s="28"/>
      <c r="U345" s="28"/>
      <c r="V345" s="28"/>
      <c r="W345" s="130">
        <f t="shared" si="1201"/>
        <v>0</v>
      </c>
      <c r="X345" s="28"/>
      <c r="Y345" s="28"/>
      <c r="Z345" s="23"/>
      <c r="AA345" s="28"/>
      <c r="AB345" s="28"/>
      <c r="AC345" s="28"/>
      <c r="AD345" s="28"/>
      <c r="AE345" s="130">
        <f t="shared" si="1202"/>
        <v>0</v>
      </c>
      <c r="AF345" s="28"/>
      <c r="AG345" s="28"/>
      <c r="AH345" s="23"/>
      <c r="AI345" s="54">
        <v>8</v>
      </c>
      <c r="AJ345" s="54">
        <v>300</v>
      </c>
      <c r="AK345" s="54">
        <v>21</v>
      </c>
      <c r="AL345" s="54">
        <v>21</v>
      </c>
      <c r="AM345" s="130">
        <f t="shared" si="1203"/>
        <v>0</v>
      </c>
      <c r="AN345" s="28"/>
      <c r="AO345" s="406">
        <v>529.65</v>
      </c>
      <c r="AP345" s="23"/>
      <c r="AQ345" s="54">
        <v>8</v>
      </c>
      <c r="AR345" s="1">
        <v>305</v>
      </c>
      <c r="AS345" s="54">
        <v>13</v>
      </c>
      <c r="AT345" s="54">
        <v>15</v>
      </c>
      <c r="AU345" s="130">
        <f t="shared" si="1204"/>
        <v>-2</v>
      </c>
      <c r="AV345" s="28"/>
      <c r="AW345" s="149">
        <v>406</v>
      </c>
      <c r="AX345" s="23"/>
      <c r="AY345" s="28"/>
      <c r="AZ345" s="28"/>
      <c r="BA345" s="28"/>
      <c r="BB345" s="28"/>
      <c r="BC345" s="130">
        <f t="shared" si="1205"/>
        <v>0</v>
      </c>
      <c r="BD345" s="28"/>
      <c r="BE345" s="28"/>
      <c r="BF345" s="23"/>
      <c r="BG345" s="343"/>
      <c r="BH345" s="350" t="e">
        <f t="shared" si="1206"/>
        <v>#REF!</v>
      </c>
      <c r="BI345" s="351" t="e">
        <f t="shared" ref="BI345:BI349" si="1212">+#REF!+C345+K345+S345+AA345+AI345+AQ345+AY345</f>
        <v>#REF!</v>
      </c>
      <c r="BJ345" s="352" t="e">
        <f>+#REF!+D345+L345+T345+AB345+AJ345+AR346+AZ345</f>
        <v>#REF!</v>
      </c>
      <c r="BK345" s="352" t="e">
        <f>+#REF!+E345+M345+U345+AC345+AK345+AS345+BA345</f>
        <v>#REF!</v>
      </c>
      <c r="BL345" s="363" t="e">
        <f t="shared" si="1208"/>
        <v>#REF!</v>
      </c>
      <c r="BM345" s="364" t="e">
        <f t="shared" si="1209"/>
        <v>#REF!</v>
      </c>
      <c r="BN345" s="365" t="e">
        <f t="shared" si="1210"/>
        <v>#REF!</v>
      </c>
      <c r="BO345" s="366" t="e">
        <f t="shared" si="1211"/>
        <v>#REF!</v>
      </c>
    </row>
    <row r="346" spans="1:67" ht="16">
      <c r="A346" s="41">
        <v>42662</v>
      </c>
      <c r="B346" s="23"/>
      <c r="C346" s="54">
        <v>8</v>
      </c>
      <c r="D346" s="54">
        <v>354</v>
      </c>
      <c r="E346" s="54">
        <v>8</v>
      </c>
      <c r="F346" s="54">
        <v>20</v>
      </c>
      <c r="G346" s="130">
        <f t="shared" si="1199"/>
        <v>-12</v>
      </c>
      <c r="H346" s="28"/>
      <c r="I346" s="149">
        <v>226</v>
      </c>
      <c r="J346" s="23"/>
      <c r="K346" s="54">
        <v>8</v>
      </c>
      <c r="L346" s="54">
        <v>428</v>
      </c>
      <c r="M346" s="54">
        <v>19</v>
      </c>
      <c r="N346" s="54">
        <v>17</v>
      </c>
      <c r="O346" s="130">
        <f t="shared" si="1200"/>
        <v>2</v>
      </c>
      <c r="P346" s="28"/>
      <c r="Q346" s="149">
        <v>526.4</v>
      </c>
      <c r="R346" s="23"/>
      <c r="S346" s="28"/>
      <c r="T346" s="28"/>
      <c r="U346" s="28"/>
      <c r="V346" s="28"/>
      <c r="W346" s="130">
        <f t="shared" si="1201"/>
        <v>0</v>
      </c>
      <c r="X346" s="28"/>
      <c r="Y346" s="28"/>
      <c r="Z346" s="23"/>
      <c r="AA346" s="28"/>
      <c r="AB346" s="28"/>
      <c r="AC346" s="28"/>
      <c r="AD346" s="28"/>
      <c r="AE346" s="130">
        <f t="shared" si="1202"/>
        <v>0</v>
      </c>
      <c r="AF346" s="28"/>
      <c r="AG346" s="28"/>
      <c r="AH346" s="23"/>
      <c r="AI346" s="54">
        <v>7.5</v>
      </c>
      <c r="AJ346" s="54">
        <v>350</v>
      </c>
      <c r="AK346" s="54">
        <v>10</v>
      </c>
      <c r="AL346" s="54">
        <v>21</v>
      </c>
      <c r="AM346" s="130">
        <f t="shared" si="1203"/>
        <v>-11</v>
      </c>
      <c r="AN346" s="28"/>
      <c r="AO346" s="407">
        <v>281</v>
      </c>
      <c r="AP346" s="23"/>
      <c r="AQ346" s="54">
        <v>8</v>
      </c>
      <c r="AR346" s="54">
        <v>337</v>
      </c>
      <c r="AS346" s="54">
        <v>10</v>
      </c>
      <c r="AT346" s="54">
        <v>15</v>
      </c>
      <c r="AU346" s="130">
        <f t="shared" si="1204"/>
        <v>-5</v>
      </c>
      <c r="AV346" s="28"/>
      <c r="AW346" s="149">
        <v>243.25</v>
      </c>
      <c r="AX346" s="23"/>
      <c r="AY346" s="28"/>
      <c r="AZ346" s="28"/>
      <c r="BA346" s="28"/>
      <c r="BB346" s="28"/>
      <c r="BC346" s="130">
        <f t="shared" si="1205"/>
        <v>0</v>
      </c>
      <c r="BD346" s="28"/>
      <c r="BE346" s="28"/>
      <c r="BF346" s="23"/>
      <c r="BG346" s="343"/>
      <c r="BH346" s="350" t="e">
        <f t="shared" si="1206"/>
        <v>#REF!</v>
      </c>
      <c r="BI346" s="351" t="e">
        <f t="shared" si="1212"/>
        <v>#REF!</v>
      </c>
      <c r="BJ346" s="352" t="e">
        <f t="shared" ref="BJ346:BK346" si="1213">+#REF!+D346+L346+T346+AB346+AJ346+AR346+AZ346</f>
        <v>#REF!</v>
      </c>
      <c r="BK346" s="352" t="e">
        <f t="shared" si="1213"/>
        <v>#REF!</v>
      </c>
      <c r="BL346" s="363" t="e">
        <f t="shared" si="1208"/>
        <v>#REF!</v>
      </c>
      <c r="BM346" s="364" t="e">
        <f t="shared" si="1209"/>
        <v>#REF!</v>
      </c>
      <c r="BN346" s="365" t="e">
        <f t="shared" si="1210"/>
        <v>#REF!</v>
      </c>
      <c r="BO346" s="366" t="e">
        <f t="shared" si="1211"/>
        <v>#REF!</v>
      </c>
    </row>
    <row r="347" spans="1:67" ht="16">
      <c r="A347" s="41">
        <v>42663</v>
      </c>
      <c r="B347" s="23"/>
      <c r="C347" s="54">
        <v>8</v>
      </c>
      <c r="D347" s="54">
        <v>340</v>
      </c>
      <c r="E347" s="54">
        <v>23</v>
      </c>
      <c r="F347" s="54">
        <v>20</v>
      </c>
      <c r="G347" s="130">
        <f t="shared" si="1199"/>
        <v>3</v>
      </c>
      <c r="H347" s="28"/>
      <c r="I347" s="149">
        <v>696.5</v>
      </c>
      <c r="J347" s="23"/>
      <c r="K347" s="54">
        <v>9</v>
      </c>
      <c r="L347" s="54">
        <v>429</v>
      </c>
      <c r="M347" s="54">
        <v>22</v>
      </c>
      <c r="N347" s="54">
        <v>17</v>
      </c>
      <c r="O347" s="130">
        <f t="shared" si="1200"/>
        <v>5</v>
      </c>
      <c r="P347" s="28"/>
      <c r="Q347" s="149">
        <v>681.5</v>
      </c>
      <c r="R347" s="23"/>
      <c r="S347" s="28"/>
      <c r="T347" s="28"/>
      <c r="U347" s="28"/>
      <c r="V347" s="28"/>
      <c r="W347" s="130">
        <f t="shared" si="1201"/>
        <v>0</v>
      </c>
      <c r="X347" s="28"/>
      <c r="Y347" s="28"/>
      <c r="Z347" s="23"/>
      <c r="AA347" s="28"/>
      <c r="AB347" s="28"/>
      <c r="AC347" s="28"/>
      <c r="AD347" s="28"/>
      <c r="AE347" s="130">
        <f t="shared" si="1202"/>
        <v>0</v>
      </c>
      <c r="AF347" s="28"/>
      <c r="AG347" s="28"/>
      <c r="AH347" s="23"/>
      <c r="AI347" s="54">
        <v>7.5</v>
      </c>
      <c r="AJ347" s="54">
        <v>355</v>
      </c>
      <c r="AK347" s="54">
        <v>22</v>
      </c>
      <c r="AL347" s="54">
        <v>21</v>
      </c>
      <c r="AM347" s="130">
        <f t="shared" si="1203"/>
        <v>1</v>
      </c>
      <c r="AN347" s="28"/>
      <c r="AO347" s="406">
        <v>548.79999999999995</v>
      </c>
      <c r="AP347" s="23"/>
      <c r="AQ347" s="54">
        <v>8</v>
      </c>
      <c r="AR347" s="54">
        <v>356</v>
      </c>
      <c r="AS347" s="54">
        <v>15</v>
      </c>
      <c r="AT347" s="54">
        <v>15</v>
      </c>
      <c r="AU347" s="130">
        <f t="shared" si="1204"/>
        <v>0</v>
      </c>
      <c r="AV347" s="28"/>
      <c r="AW347" s="149">
        <v>442</v>
      </c>
      <c r="AX347" s="23"/>
      <c r="AY347" s="28"/>
      <c r="AZ347" s="28"/>
      <c r="BA347" s="28"/>
      <c r="BB347" s="28"/>
      <c r="BC347" s="130">
        <f t="shared" si="1205"/>
        <v>0</v>
      </c>
      <c r="BD347" s="28"/>
      <c r="BE347" s="28"/>
      <c r="BF347" s="23"/>
      <c r="BG347" s="343"/>
      <c r="BH347" s="350" t="e">
        <f t="shared" si="1206"/>
        <v>#REF!</v>
      </c>
      <c r="BI347" s="351" t="e">
        <f t="shared" si="1212"/>
        <v>#REF!</v>
      </c>
      <c r="BJ347" s="352" t="e">
        <f t="shared" ref="BJ347:BK347" si="1214">+#REF!+D347+L347+T347+AB347+AJ347+AR347+AZ347</f>
        <v>#REF!</v>
      </c>
      <c r="BK347" s="352" t="e">
        <f t="shared" si="1214"/>
        <v>#REF!</v>
      </c>
      <c r="BL347" s="363" t="e">
        <f t="shared" si="1208"/>
        <v>#REF!</v>
      </c>
      <c r="BM347" s="364" t="e">
        <f t="shared" si="1209"/>
        <v>#REF!</v>
      </c>
      <c r="BN347" s="365" t="e">
        <f t="shared" si="1210"/>
        <v>#REF!</v>
      </c>
      <c r="BO347" s="366" t="e">
        <f t="shared" si="1211"/>
        <v>#REF!</v>
      </c>
    </row>
    <row r="348" spans="1:67" ht="16">
      <c r="A348" s="41">
        <v>42664</v>
      </c>
      <c r="B348" s="23"/>
      <c r="C348" s="54">
        <v>8</v>
      </c>
      <c r="D348" s="54">
        <v>300</v>
      </c>
      <c r="E348" s="54">
        <v>13</v>
      </c>
      <c r="F348" s="54">
        <v>20</v>
      </c>
      <c r="G348" s="130">
        <f t="shared" si="1199"/>
        <v>-7</v>
      </c>
      <c r="H348" s="28"/>
      <c r="I348" s="149">
        <v>365.5</v>
      </c>
      <c r="J348" s="23"/>
      <c r="K348" s="54">
        <v>8.5</v>
      </c>
      <c r="L348" s="54">
        <v>455</v>
      </c>
      <c r="M348" s="54">
        <v>24</v>
      </c>
      <c r="N348" s="54">
        <v>17</v>
      </c>
      <c r="O348" s="130">
        <f t="shared" si="1200"/>
        <v>7</v>
      </c>
      <c r="P348" s="28"/>
      <c r="Q348" s="149">
        <v>586</v>
      </c>
      <c r="R348" s="23"/>
      <c r="S348" s="28"/>
      <c r="T348" s="28"/>
      <c r="U348" s="28"/>
      <c r="V348" s="28"/>
      <c r="W348" s="130">
        <f t="shared" si="1201"/>
        <v>0</v>
      </c>
      <c r="X348" s="28"/>
      <c r="Y348" s="28"/>
      <c r="Z348" s="23"/>
      <c r="AA348" s="28"/>
      <c r="AB348" s="28"/>
      <c r="AC348" s="28"/>
      <c r="AD348" s="28"/>
      <c r="AE348" s="130">
        <f t="shared" si="1202"/>
        <v>0</v>
      </c>
      <c r="AF348" s="28"/>
      <c r="AG348" s="28"/>
      <c r="AH348" s="23"/>
      <c r="AI348" s="54">
        <v>8</v>
      </c>
      <c r="AJ348" s="54">
        <v>400</v>
      </c>
      <c r="AK348" s="54">
        <v>19</v>
      </c>
      <c r="AL348" s="54">
        <v>21</v>
      </c>
      <c r="AM348" s="130">
        <f t="shared" si="1203"/>
        <v>-2</v>
      </c>
      <c r="AN348" s="28"/>
      <c r="AO348" s="54">
        <v>537.5</v>
      </c>
      <c r="AP348" s="23"/>
      <c r="AQ348" s="54">
        <v>8</v>
      </c>
      <c r="AR348" s="54">
        <v>300</v>
      </c>
      <c r="AS348" s="54">
        <v>17</v>
      </c>
      <c r="AT348" s="54">
        <v>15</v>
      </c>
      <c r="AU348" s="130">
        <f t="shared" si="1204"/>
        <v>2</v>
      </c>
      <c r="AV348" s="28"/>
      <c r="AW348" s="149">
        <v>387</v>
      </c>
      <c r="AX348" s="23"/>
      <c r="AY348" s="28"/>
      <c r="AZ348" s="28"/>
      <c r="BA348" s="28"/>
      <c r="BB348" s="28"/>
      <c r="BC348" s="130">
        <f t="shared" si="1205"/>
        <v>0</v>
      </c>
      <c r="BD348" s="28"/>
      <c r="BE348" s="28"/>
      <c r="BF348" s="23"/>
      <c r="BG348" s="343"/>
      <c r="BH348" s="350" t="e">
        <f t="shared" si="1206"/>
        <v>#REF!</v>
      </c>
      <c r="BI348" s="351" t="e">
        <f t="shared" si="1212"/>
        <v>#REF!</v>
      </c>
      <c r="BJ348" s="352" t="e">
        <f t="shared" ref="BJ348:BK348" si="1215">+#REF!+D348+L348+T348+AB348+AJ348+AR348+AZ348</f>
        <v>#REF!</v>
      </c>
      <c r="BK348" s="352" t="e">
        <f t="shared" si="1215"/>
        <v>#REF!</v>
      </c>
      <c r="BL348" s="363" t="e">
        <f t="shared" si="1208"/>
        <v>#REF!</v>
      </c>
      <c r="BM348" s="364" t="e">
        <f t="shared" si="1209"/>
        <v>#REF!</v>
      </c>
      <c r="BN348" s="365" t="e">
        <f t="shared" si="1210"/>
        <v>#REF!</v>
      </c>
      <c r="BO348" s="366" t="e">
        <f t="shared" si="1211"/>
        <v>#REF!</v>
      </c>
    </row>
    <row r="349" spans="1:67" ht="16">
      <c r="A349" s="367" t="s">
        <v>42</v>
      </c>
      <c r="B349" s="368"/>
      <c r="C349" s="177">
        <f t="shared" ref="C349:I349" si="1216">SUM(C342:C348)</f>
        <v>40</v>
      </c>
      <c r="D349" s="177">
        <f t="shared" si="1216"/>
        <v>1563</v>
      </c>
      <c r="E349" s="177">
        <f t="shared" si="1216"/>
        <v>69</v>
      </c>
      <c r="F349" s="177">
        <f t="shared" si="1216"/>
        <v>100</v>
      </c>
      <c r="G349" s="177">
        <f t="shared" si="1216"/>
        <v>-31</v>
      </c>
      <c r="H349" s="177">
        <f t="shared" si="1216"/>
        <v>0</v>
      </c>
      <c r="I349" s="370">
        <f t="shared" si="1216"/>
        <v>2025.55</v>
      </c>
      <c r="J349" s="23"/>
      <c r="K349" s="177">
        <f t="shared" ref="K349:P349" si="1217">SUM(K342:K348)</f>
        <v>42.5</v>
      </c>
      <c r="L349" s="177">
        <f t="shared" si="1217"/>
        <v>2064</v>
      </c>
      <c r="M349" s="177">
        <f t="shared" si="1217"/>
        <v>104</v>
      </c>
      <c r="N349" s="177">
        <f t="shared" si="1217"/>
        <v>85</v>
      </c>
      <c r="O349" s="177">
        <f t="shared" si="1217"/>
        <v>19</v>
      </c>
      <c r="P349" s="177">
        <f t="shared" si="1217"/>
        <v>0</v>
      </c>
      <c r="Q349" s="370">
        <f>SUM(Q344:Q348)</f>
        <v>2725.4</v>
      </c>
      <c r="R349" s="23"/>
      <c r="S349" s="177">
        <f t="shared" ref="S349:X349" si="1218">SUM(S342:S348)</f>
        <v>0</v>
      </c>
      <c r="T349" s="177">
        <f t="shared" si="1218"/>
        <v>0</v>
      </c>
      <c r="U349" s="177">
        <f t="shared" si="1218"/>
        <v>0</v>
      </c>
      <c r="V349" s="177">
        <f t="shared" si="1218"/>
        <v>0</v>
      </c>
      <c r="W349" s="177">
        <f t="shared" si="1218"/>
        <v>0</v>
      </c>
      <c r="X349" s="177">
        <f t="shared" si="1218"/>
        <v>0</v>
      </c>
      <c r="Y349" s="177"/>
      <c r="Z349" s="23"/>
      <c r="AA349" s="177">
        <f t="shared" ref="AA349:AF349" si="1219">SUM(AA342:AA348)</f>
        <v>0</v>
      </c>
      <c r="AB349" s="177">
        <f t="shared" si="1219"/>
        <v>0</v>
      </c>
      <c r="AC349" s="177">
        <f t="shared" si="1219"/>
        <v>0</v>
      </c>
      <c r="AD349" s="177">
        <f t="shared" si="1219"/>
        <v>0</v>
      </c>
      <c r="AE349" s="177">
        <f t="shared" si="1219"/>
        <v>0</v>
      </c>
      <c r="AF349" s="177">
        <f t="shared" si="1219"/>
        <v>0</v>
      </c>
      <c r="AG349" s="177"/>
      <c r="AH349" s="23"/>
      <c r="AI349" s="177">
        <f t="shared" ref="AI349:AN349" si="1220">SUM(AI342:AI348)</f>
        <v>39</v>
      </c>
      <c r="AJ349" s="177">
        <f t="shared" si="1220"/>
        <v>1705</v>
      </c>
      <c r="AK349" s="177">
        <f t="shared" si="1220"/>
        <v>88</v>
      </c>
      <c r="AL349" s="177">
        <f t="shared" si="1220"/>
        <v>105</v>
      </c>
      <c r="AM349" s="177">
        <f t="shared" si="1220"/>
        <v>-17</v>
      </c>
      <c r="AN349" s="177">
        <f t="shared" si="1220"/>
        <v>0</v>
      </c>
      <c r="AO349" s="409">
        <f>SUM(AO344:AO348)</f>
        <v>2311.25</v>
      </c>
      <c r="AP349" s="23"/>
      <c r="AQ349" s="177">
        <f t="shared" ref="AQ349:AW349" si="1221">SUM(AQ342:AQ348)</f>
        <v>39.5</v>
      </c>
      <c r="AR349" s="177">
        <f t="shared" si="1221"/>
        <v>1573</v>
      </c>
      <c r="AS349" s="177">
        <f t="shared" si="1221"/>
        <v>63</v>
      </c>
      <c r="AT349" s="177">
        <f t="shared" si="1221"/>
        <v>75</v>
      </c>
      <c r="AU349" s="177">
        <f t="shared" si="1221"/>
        <v>-12</v>
      </c>
      <c r="AV349" s="177">
        <f t="shared" si="1221"/>
        <v>0</v>
      </c>
      <c r="AW349" s="370">
        <f t="shared" si="1221"/>
        <v>1631.35</v>
      </c>
      <c r="AX349" s="23"/>
      <c r="AY349" s="177">
        <f t="shared" ref="AY349:BD349" si="1222">SUM(AY342:AY348)</f>
        <v>0</v>
      </c>
      <c r="AZ349" s="177">
        <f t="shared" si="1222"/>
        <v>0</v>
      </c>
      <c r="BA349" s="177">
        <f t="shared" si="1222"/>
        <v>0</v>
      </c>
      <c r="BB349" s="177">
        <f t="shared" si="1222"/>
        <v>0</v>
      </c>
      <c r="BC349" s="177">
        <f t="shared" si="1222"/>
        <v>0</v>
      </c>
      <c r="BD349" s="177">
        <f t="shared" si="1222"/>
        <v>0</v>
      </c>
      <c r="BE349" s="177"/>
      <c r="BF349" s="23"/>
      <c r="BG349" s="371"/>
      <c r="BH349" s="372" t="e">
        <f t="shared" si="1206"/>
        <v>#REF!</v>
      </c>
      <c r="BI349" s="419" t="e">
        <f t="shared" si="1212"/>
        <v>#REF!</v>
      </c>
      <c r="BJ349" s="420" t="e">
        <f t="shared" ref="BJ349:BK349" si="1223">+#REF!+D349+L349+T349+AB349+AJ349+AR349+AZ349</f>
        <v>#REF!</v>
      </c>
      <c r="BK349" s="420" t="e">
        <f t="shared" si="1223"/>
        <v>#REF!</v>
      </c>
      <c r="BL349" s="398" t="e">
        <f t="shared" si="1208"/>
        <v>#REF!</v>
      </c>
      <c r="BM349" s="399" t="e">
        <f t="shared" si="1209"/>
        <v>#REF!</v>
      </c>
      <c r="BN349" s="400" t="e">
        <f t="shared" si="1210"/>
        <v>#REF!</v>
      </c>
      <c r="BO349" s="401" t="e">
        <f t="shared" si="1211"/>
        <v>#REF!</v>
      </c>
    </row>
    <row r="350" spans="1:67" ht="16">
      <c r="A350" s="124">
        <v>42665</v>
      </c>
      <c r="B350" s="23"/>
      <c r="C350" s="125">
        <v>0</v>
      </c>
      <c r="D350" s="125">
        <v>0</v>
      </c>
      <c r="E350" s="125">
        <v>0</v>
      </c>
      <c r="F350" s="125">
        <v>0</v>
      </c>
      <c r="G350" s="136">
        <f t="shared" ref="G350:G356" si="1224">+E350-F350</f>
        <v>0</v>
      </c>
      <c r="H350" s="125">
        <v>0</v>
      </c>
      <c r="I350" s="126"/>
      <c r="J350" s="23"/>
      <c r="K350" s="125">
        <v>0</v>
      </c>
      <c r="L350" s="125">
        <v>0</v>
      </c>
      <c r="M350" s="125">
        <v>0</v>
      </c>
      <c r="N350" s="125">
        <v>0</v>
      </c>
      <c r="O350" s="136">
        <f t="shared" ref="O350:O356" si="1225">+M350-N350</f>
        <v>0</v>
      </c>
      <c r="P350" s="125">
        <v>0</v>
      </c>
      <c r="Q350" s="126"/>
      <c r="R350" s="23"/>
      <c r="S350" s="125">
        <v>0</v>
      </c>
      <c r="T350" s="125">
        <v>0</v>
      </c>
      <c r="U350" s="125">
        <v>0</v>
      </c>
      <c r="V350" s="125">
        <v>0</v>
      </c>
      <c r="W350" s="136">
        <f t="shared" ref="W350:W356" si="1226">+U350-V350</f>
        <v>0</v>
      </c>
      <c r="X350" s="125">
        <v>0</v>
      </c>
      <c r="Y350" s="125"/>
      <c r="Z350" s="23"/>
      <c r="AA350" s="125">
        <v>0</v>
      </c>
      <c r="AB350" s="125">
        <v>0</v>
      </c>
      <c r="AC350" s="125">
        <v>0</v>
      </c>
      <c r="AD350" s="125">
        <v>0</v>
      </c>
      <c r="AE350" s="136">
        <f t="shared" ref="AE350:AE356" si="1227">+AC350-AD350</f>
        <v>0</v>
      </c>
      <c r="AF350" s="125">
        <v>0</v>
      </c>
      <c r="AG350" s="125"/>
      <c r="AH350" s="23"/>
      <c r="AI350" s="125">
        <v>0</v>
      </c>
      <c r="AJ350" s="125">
        <v>0</v>
      </c>
      <c r="AK350" s="125">
        <v>0</v>
      </c>
      <c r="AL350" s="125">
        <v>0</v>
      </c>
      <c r="AM350" s="136">
        <f t="shared" ref="AM350:AM356" si="1228">+AK350-AL350</f>
        <v>0</v>
      </c>
      <c r="AN350" s="125">
        <v>0</v>
      </c>
      <c r="AO350" s="125"/>
      <c r="AP350" s="23"/>
      <c r="AQ350" s="125">
        <v>0</v>
      </c>
      <c r="AR350" s="125">
        <v>0</v>
      </c>
      <c r="AS350" s="125">
        <v>0</v>
      </c>
      <c r="AT350" s="125">
        <v>0</v>
      </c>
      <c r="AU350" s="136">
        <f t="shared" ref="AU350:AU356" si="1229">+AS350-AT350</f>
        <v>0</v>
      </c>
      <c r="AV350" s="125">
        <v>0</v>
      </c>
      <c r="AW350" s="126"/>
      <c r="AX350" s="23"/>
      <c r="AY350" s="125">
        <v>0</v>
      </c>
      <c r="AZ350" s="125">
        <v>0</v>
      </c>
      <c r="BA350" s="125">
        <v>0</v>
      </c>
      <c r="BB350" s="125">
        <v>0</v>
      </c>
      <c r="BC350" s="136">
        <f t="shared" ref="BC350:BC356" si="1230">+BA350-BB350</f>
        <v>0</v>
      </c>
      <c r="BD350" s="125">
        <v>0</v>
      </c>
      <c r="BE350" s="125"/>
      <c r="BF350" s="23"/>
      <c r="BG350" s="348"/>
      <c r="BH350" s="127"/>
      <c r="BI350" s="127"/>
      <c r="BJ350" s="127"/>
      <c r="BK350" s="127"/>
      <c r="BL350" s="127"/>
      <c r="BM350" s="127"/>
      <c r="BN350" s="127"/>
      <c r="BO350" s="127"/>
    </row>
    <row r="351" spans="1:67" ht="16">
      <c r="A351" s="124">
        <v>42666</v>
      </c>
      <c r="B351" s="23"/>
      <c r="C351" s="125">
        <v>0</v>
      </c>
      <c r="D351" s="125">
        <v>0</v>
      </c>
      <c r="E351" s="125">
        <v>0</v>
      </c>
      <c r="F351" s="125">
        <v>0</v>
      </c>
      <c r="G351" s="136">
        <f t="shared" si="1224"/>
        <v>0</v>
      </c>
      <c r="H351" s="125">
        <v>0</v>
      </c>
      <c r="I351" s="126"/>
      <c r="J351" s="23"/>
      <c r="K351" s="125">
        <v>0</v>
      </c>
      <c r="L351" s="125">
        <v>0</v>
      </c>
      <c r="M351" s="125">
        <v>0</v>
      </c>
      <c r="N351" s="125">
        <v>0</v>
      </c>
      <c r="O351" s="136">
        <f t="shared" si="1225"/>
        <v>0</v>
      </c>
      <c r="P351" s="125">
        <v>0</v>
      </c>
      <c r="Q351" s="126"/>
      <c r="R351" s="23"/>
      <c r="S351" s="125">
        <v>0</v>
      </c>
      <c r="T351" s="125">
        <v>0</v>
      </c>
      <c r="U351" s="125">
        <v>0</v>
      </c>
      <c r="V351" s="125">
        <v>0</v>
      </c>
      <c r="W351" s="136">
        <f t="shared" si="1226"/>
        <v>0</v>
      </c>
      <c r="X351" s="125">
        <v>0</v>
      </c>
      <c r="Y351" s="125"/>
      <c r="Z351" s="23"/>
      <c r="AA351" s="125">
        <v>0</v>
      </c>
      <c r="AB351" s="125">
        <v>0</v>
      </c>
      <c r="AC351" s="125">
        <v>0</v>
      </c>
      <c r="AD351" s="125">
        <v>0</v>
      </c>
      <c r="AE351" s="136">
        <f t="shared" si="1227"/>
        <v>0</v>
      </c>
      <c r="AF351" s="125">
        <v>0</v>
      </c>
      <c r="AG351" s="125"/>
      <c r="AH351" s="23"/>
      <c r="AI351" s="125">
        <v>0</v>
      </c>
      <c r="AJ351" s="125">
        <v>0</v>
      </c>
      <c r="AK351" s="125">
        <v>0</v>
      </c>
      <c r="AL351" s="125">
        <v>0</v>
      </c>
      <c r="AM351" s="136">
        <f t="shared" si="1228"/>
        <v>0</v>
      </c>
      <c r="AN351" s="125">
        <v>0</v>
      </c>
      <c r="AO351" s="125"/>
      <c r="AP351" s="23"/>
      <c r="AQ351" s="125">
        <v>0</v>
      </c>
      <c r="AR351" s="125">
        <v>0</v>
      </c>
      <c r="AS351" s="125">
        <v>0</v>
      </c>
      <c r="AT351" s="125">
        <v>0</v>
      </c>
      <c r="AU351" s="136">
        <f t="shared" si="1229"/>
        <v>0</v>
      </c>
      <c r="AV351" s="125">
        <v>0</v>
      </c>
      <c r="AW351" s="126"/>
      <c r="AX351" s="23"/>
      <c r="AY351" s="125">
        <v>0</v>
      </c>
      <c r="AZ351" s="125">
        <v>0</v>
      </c>
      <c r="BA351" s="125">
        <v>0</v>
      </c>
      <c r="BB351" s="125">
        <v>0</v>
      </c>
      <c r="BC351" s="136">
        <f t="shared" si="1230"/>
        <v>0</v>
      </c>
      <c r="BD351" s="125">
        <v>0</v>
      </c>
      <c r="BE351" s="125"/>
      <c r="BF351" s="23"/>
      <c r="BG351" s="348"/>
      <c r="BH351" s="127"/>
      <c r="BI351" s="127"/>
      <c r="BJ351" s="127"/>
      <c r="BK351" s="127"/>
      <c r="BL351" s="127"/>
      <c r="BM351" s="127"/>
      <c r="BN351" s="127"/>
      <c r="BO351" s="127"/>
    </row>
    <row r="352" spans="1:67" ht="16">
      <c r="A352" s="41">
        <v>42667</v>
      </c>
      <c r="B352" s="23"/>
      <c r="C352" s="54">
        <v>8</v>
      </c>
      <c r="D352" s="54">
        <v>300</v>
      </c>
      <c r="E352" s="54">
        <v>19</v>
      </c>
      <c r="F352" s="54">
        <v>20</v>
      </c>
      <c r="G352" s="130">
        <f t="shared" si="1224"/>
        <v>-1</v>
      </c>
      <c r="H352" s="28"/>
      <c r="I352" s="149">
        <v>592</v>
      </c>
      <c r="J352" s="23"/>
      <c r="K352" s="54">
        <v>9</v>
      </c>
      <c r="L352" s="54">
        <v>402</v>
      </c>
      <c r="M352" s="54">
        <v>17</v>
      </c>
      <c r="N352" s="54">
        <v>17</v>
      </c>
      <c r="O352" s="130">
        <f t="shared" si="1225"/>
        <v>0</v>
      </c>
      <c r="P352" s="28"/>
      <c r="Q352" s="149">
        <v>447</v>
      </c>
      <c r="R352" s="23"/>
      <c r="S352" s="28"/>
      <c r="T352" s="28"/>
      <c r="U352" s="28"/>
      <c r="V352" s="28"/>
      <c r="W352" s="130">
        <f t="shared" si="1226"/>
        <v>0</v>
      </c>
      <c r="X352" s="28"/>
      <c r="Y352" s="28"/>
      <c r="Z352" s="23"/>
      <c r="AA352" s="28"/>
      <c r="AB352" s="28"/>
      <c r="AC352" s="28"/>
      <c r="AD352" s="28"/>
      <c r="AE352" s="130">
        <f t="shared" si="1227"/>
        <v>0</v>
      </c>
      <c r="AF352" s="28"/>
      <c r="AG352" s="28"/>
      <c r="AH352" s="23"/>
      <c r="AI352" s="54">
        <v>8</v>
      </c>
      <c r="AJ352" s="54">
        <v>350</v>
      </c>
      <c r="AK352" s="54">
        <v>25</v>
      </c>
      <c r="AL352" s="54">
        <v>21</v>
      </c>
      <c r="AM352" s="130">
        <f t="shared" si="1228"/>
        <v>4</v>
      </c>
      <c r="AN352" s="28"/>
      <c r="AO352" s="406">
        <v>673</v>
      </c>
      <c r="AP352" s="23"/>
      <c r="AQ352" s="54">
        <v>8</v>
      </c>
      <c r="AR352" s="54">
        <v>279</v>
      </c>
      <c r="AS352" s="54">
        <v>10</v>
      </c>
      <c r="AT352" s="54">
        <v>15</v>
      </c>
      <c r="AU352" s="130">
        <f t="shared" si="1229"/>
        <v>-5</v>
      </c>
      <c r="AV352" s="28"/>
      <c r="AW352" s="149">
        <v>322</v>
      </c>
      <c r="AX352" s="23"/>
      <c r="AY352" s="28"/>
      <c r="AZ352" s="28"/>
      <c r="BA352" s="28"/>
      <c r="BB352" s="28"/>
      <c r="BC352" s="130">
        <f t="shared" si="1230"/>
        <v>0</v>
      </c>
      <c r="BD352" s="28"/>
      <c r="BE352" s="28"/>
      <c r="BF352" s="23"/>
      <c r="BG352" s="343"/>
      <c r="BH352" s="350" t="e">
        <f t="shared" ref="BH352:BH357" si="1231">+#REF!+G352+O352+W352+AE352+AM352+AU352+BC352</f>
        <v>#REF!</v>
      </c>
      <c r="BI352" s="351" t="e">
        <f t="shared" ref="BI352:BK352" si="1232">+#REF!+C352+K352+S352+AA352+AI352+AQ352+AY352</f>
        <v>#REF!</v>
      </c>
      <c r="BJ352" s="352" t="e">
        <f t="shared" si="1232"/>
        <v>#REF!</v>
      </c>
      <c r="BK352" s="352" t="e">
        <f t="shared" si="1232"/>
        <v>#REF!</v>
      </c>
      <c r="BL352" s="363" t="e">
        <f t="shared" ref="BL352:BL357" si="1233">BJ352/BK352</f>
        <v>#REF!</v>
      </c>
      <c r="BM352" s="364" t="e">
        <f t="shared" ref="BM352:BM357" si="1234">BJ352/BI352</f>
        <v>#REF!</v>
      </c>
      <c r="BN352" s="365" t="e">
        <f t="shared" ref="BN352:BN357" si="1235">BK352/BI352</f>
        <v>#REF!</v>
      </c>
      <c r="BO352" s="366" t="e">
        <f t="shared" ref="BO352:BO357" si="1236">#REF!/BK352</f>
        <v>#REF!</v>
      </c>
    </row>
    <row r="353" spans="1:67" ht="16">
      <c r="A353" s="41">
        <v>42668</v>
      </c>
      <c r="B353" s="23"/>
      <c r="C353" s="54">
        <v>8</v>
      </c>
      <c r="D353" s="54">
        <v>309</v>
      </c>
      <c r="E353" s="54">
        <v>12</v>
      </c>
      <c r="F353" s="54">
        <v>20</v>
      </c>
      <c r="G353" s="130">
        <f t="shared" si="1224"/>
        <v>-8</v>
      </c>
      <c r="H353" s="28"/>
      <c r="I353" s="149">
        <v>316.5</v>
      </c>
      <c r="J353" s="23"/>
      <c r="K353" s="54">
        <v>8</v>
      </c>
      <c r="L353" s="54">
        <v>367</v>
      </c>
      <c r="M353" s="54">
        <v>23</v>
      </c>
      <c r="N353" s="54">
        <v>17</v>
      </c>
      <c r="O353" s="130">
        <f t="shared" si="1225"/>
        <v>6</v>
      </c>
      <c r="P353" s="28"/>
      <c r="Q353" s="149">
        <v>668</v>
      </c>
      <c r="R353" s="23"/>
      <c r="S353" s="28"/>
      <c r="T353" s="28"/>
      <c r="U353" s="28"/>
      <c r="V353" s="28"/>
      <c r="W353" s="130">
        <f t="shared" si="1226"/>
        <v>0</v>
      </c>
      <c r="X353" s="28"/>
      <c r="Y353" s="28"/>
      <c r="Z353" s="23"/>
      <c r="AA353" s="28"/>
      <c r="AB353" s="28"/>
      <c r="AC353" s="28"/>
      <c r="AD353" s="28"/>
      <c r="AE353" s="130">
        <f t="shared" si="1227"/>
        <v>0</v>
      </c>
      <c r="AF353" s="28"/>
      <c r="AG353" s="28"/>
      <c r="AH353" s="23"/>
      <c r="AI353" s="54">
        <v>8</v>
      </c>
      <c r="AJ353" s="54">
        <v>350</v>
      </c>
      <c r="AK353" s="54">
        <v>22</v>
      </c>
      <c r="AL353" s="54">
        <v>21</v>
      </c>
      <c r="AM353" s="130">
        <f t="shared" si="1228"/>
        <v>1</v>
      </c>
      <c r="AN353" s="28"/>
      <c r="AO353" s="406">
        <v>573</v>
      </c>
      <c r="AP353" s="23"/>
      <c r="AQ353" s="28"/>
      <c r="AR353" s="28"/>
      <c r="AS353" s="28"/>
      <c r="AT353" s="54">
        <v>15</v>
      </c>
      <c r="AU353" s="130">
        <f t="shared" si="1229"/>
        <v>-15</v>
      </c>
      <c r="AV353" s="28"/>
      <c r="AW353" s="153"/>
      <c r="AX353" s="23"/>
      <c r="AY353" s="28"/>
      <c r="AZ353" s="28"/>
      <c r="BA353" s="28"/>
      <c r="BB353" s="28"/>
      <c r="BC353" s="130">
        <f t="shared" si="1230"/>
        <v>0</v>
      </c>
      <c r="BD353" s="28"/>
      <c r="BE353" s="28"/>
      <c r="BF353" s="23"/>
      <c r="BG353" s="343"/>
      <c r="BH353" s="350" t="e">
        <f t="shared" si="1231"/>
        <v>#REF!</v>
      </c>
      <c r="BI353" s="351" t="e">
        <f t="shared" ref="BI353:BK353" si="1237">+#REF!+C353+K353+S353+AA353+AI353+AQ353+AY353</f>
        <v>#REF!</v>
      </c>
      <c r="BJ353" s="352" t="e">
        <f t="shared" si="1237"/>
        <v>#REF!</v>
      </c>
      <c r="BK353" s="352" t="e">
        <f t="shared" si="1237"/>
        <v>#REF!</v>
      </c>
      <c r="BL353" s="363" t="e">
        <f t="shared" si="1233"/>
        <v>#REF!</v>
      </c>
      <c r="BM353" s="364" t="e">
        <f t="shared" si="1234"/>
        <v>#REF!</v>
      </c>
      <c r="BN353" s="365" t="e">
        <f t="shared" si="1235"/>
        <v>#REF!</v>
      </c>
      <c r="BO353" s="366" t="e">
        <f t="shared" si="1236"/>
        <v>#REF!</v>
      </c>
    </row>
    <row r="354" spans="1:67" ht="16">
      <c r="A354" s="41">
        <v>42669</v>
      </c>
      <c r="B354" s="23"/>
      <c r="C354" s="54">
        <v>8</v>
      </c>
      <c r="D354" s="54">
        <v>300</v>
      </c>
      <c r="E354" s="54">
        <v>10</v>
      </c>
      <c r="F354" s="54">
        <v>20</v>
      </c>
      <c r="G354" s="130">
        <f t="shared" si="1224"/>
        <v>-10</v>
      </c>
      <c r="H354" s="28"/>
      <c r="I354" s="149">
        <v>286.5</v>
      </c>
      <c r="J354" s="23"/>
      <c r="K354" s="54">
        <v>8</v>
      </c>
      <c r="L354" s="54">
        <v>383</v>
      </c>
      <c r="M354" s="54">
        <v>21</v>
      </c>
      <c r="N354" s="54">
        <v>17</v>
      </c>
      <c r="O354" s="130">
        <f t="shared" si="1225"/>
        <v>4</v>
      </c>
      <c r="P354" s="28"/>
      <c r="Q354" s="149">
        <v>566.5</v>
      </c>
      <c r="R354" s="23"/>
      <c r="S354" s="28"/>
      <c r="T354" s="28"/>
      <c r="U354" s="28"/>
      <c r="V354" s="28"/>
      <c r="W354" s="130">
        <f t="shared" si="1226"/>
        <v>0</v>
      </c>
      <c r="X354" s="28"/>
      <c r="Y354" s="28"/>
      <c r="Z354" s="23"/>
      <c r="AA354" s="28"/>
      <c r="AB354" s="28"/>
      <c r="AC354" s="28"/>
      <c r="AD354" s="28"/>
      <c r="AE354" s="130">
        <f t="shared" si="1227"/>
        <v>0</v>
      </c>
      <c r="AF354" s="28"/>
      <c r="AG354" s="28"/>
      <c r="AH354" s="23"/>
      <c r="AI354" s="54">
        <v>8</v>
      </c>
      <c r="AJ354" s="54">
        <v>400</v>
      </c>
      <c r="AK354" s="54">
        <v>15</v>
      </c>
      <c r="AL354" s="54">
        <v>21</v>
      </c>
      <c r="AM354" s="130">
        <f t="shared" si="1228"/>
        <v>-6</v>
      </c>
      <c r="AN354" s="28"/>
      <c r="AO354" s="406">
        <v>362.25</v>
      </c>
      <c r="AP354" s="23"/>
      <c r="AQ354" s="54">
        <v>8</v>
      </c>
      <c r="AR354" s="54">
        <v>285</v>
      </c>
      <c r="AS354" s="54">
        <v>16</v>
      </c>
      <c r="AT354" s="54">
        <v>15</v>
      </c>
      <c r="AU354" s="130">
        <f t="shared" si="1229"/>
        <v>1</v>
      </c>
      <c r="AV354" s="28"/>
      <c r="AW354" s="149">
        <v>436.5</v>
      </c>
      <c r="AX354" s="23"/>
      <c r="AY354" s="28"/>
      <c r="AZ354" s="28"/>
      <c r="BA354" s="28"/>
      <c r="BB354" s="28"/>
      <c r="BC354" s="130">
        <f t="shared" si="1230"/>
        <v>0</v>
      </c>
      <c r="BD354" s="28"/>
      <c r="BE354" s="28"/>
      <c r="BF354" s="23"/>
      <c r="BG354" s="343"/>
      <c r="BH354" s="350" t="e">
        <f t="shared" si="1231"/>
        <v>#REF!</v>
      </c>
      <c r="BI354" s="351" t="e">
        <f t="shared" ref="BI354:BK354" si="1238">+#REF!+C354+K354+S354+AA354+AI354+AQ354+AY354</f>
        <v>#REF!</v>
      </c>
      <c r="BJ354" s="352" t="e">
        <f t="shared" si="1238"/>
        <v>#REF!</v>
      </c>
      <c r="BK354" s="352" t="e">
        <f t="shared" si="1238"/>
        <v>#REF!</v>
      </c>
      <c r="BL354" s="363" t="e">
        <f t="shared" si="1233"/>
        <v>#REF!</v>
      </c>
      <c r="BM354" s="364" t="e">
        <f t="shared" si="1234"/>
        <v>#REF!</v>
      </c>
      <c r="BN354" s="365" t="e">
        <f t="shared" si="1235"/>
        <v>#REF!</v>
      </c>
      <c r="BO354" s="366" t="e">
        <f t="shared" si="1236"/>
        <v>#REF!</v>
      </c>
    </row>
    <row r="355" spans="1:67" ht="16">
      <c r="A355" s="41">
        <v>42670</v>
      </c>
      <c r="B355" s="23"/>
      <c r="C355" s="54">
        <v>8</v>
      </c>
      <c r="D355" s="54">
        <v>300</v>
      </c>
      <c r="E355" s="54">
        <v>11</v>
      </c>
      <c r="F355" s="54">
        <v>20</v>
      </c>
      <c r="G355" s="130">
        <f t="shared" si="1224"/>
        <v>-9</v>
      </c>
      <c r="H355" s="28"/>
      <c r="I355" s="149">
        <v>286.5</v>
      </c>
      <c r="J355" s="23"/>
      <c r="K355" s="54">
        <v>8</v>
      </c>
      <c r="L355" s="54">
        <v>421</v>
      </c>
      <c r="M355" s="54">
        <v>20</v>
      </c>
      <c r="N355" s="54">
        <v>17</v>
      </c>
      <c r="O355" s="130">
        <f t="shared" si="1225"/>
        <v>3</v>
      </c>
      <c r="P355" s="28"/>
      <c r="Q355" s="149">
        <v>418.55</v>
      </c>
      <c r="R355" s="23"/>
      <c r="S355" s="28"/>
      <c r="T355" s="28"/>
      <c r="U355" s="28"/>
      <c r="V355" s="28"/>
      <c r="W355" s="130">
        <f t="shared" si="1226"/>
        <v>0</v>
      </c>
      <c r="X355" s="28"/>
      <c r="Y355" s="28"/>
      <c r="Z355" s="23"/>
      <c r="AA355" s="28"/>
      <c r="AB355" s="28"/>
      <c r="AC355" s="28"/>
      <c r="AD355" s="28"/>
      <c r="AE355" s="130">
        <f t="shared" si="1227"/>
        <v>0</v>
      </c>
      <c r="AF355" s="28"/>
      <c r="AG355" s="28"/>
      <c r="AH355" s="23"/>
      <c r="AI355" s="54">
        <v>8</v>
      </c>
      <c r="AJ355" s="54">
        <v>400</v>
      </c>
      <c r="AK355" s="54">
        <v>19</v>
      </c>
      <c r="AL355" s="54">
        <v>21</v>
      </c>
      <c r="AM355" s="130">
        <f t="shared" si="1228"/>
        <v>-2</v>
      </c>
      <c r="AN355" s="28"/>
      <c r="AO355" s="406">
        <v>477.8</v>
      </c>
      <c r="AP355" s="23"/>
      <c r="AQ355" s="54">
        <v>8</v>
      </c>
      <c r="AR355" s="54">
        <v>332</v>
      </c>
      <c r="AS355" s="54">
        <v>17</v>
      </c>
      <c r="AT355" s="54">
        <v>15</v>
      </c>
      <c r="AU355" s="130">
        <f t="shared" si="1229"/>
        <v>2</v>
      </c>
      <c r="AV355" s="28"/>
      <c r="AW355" s="149">
        <v>542.5</v>
      </c>
      <c r="AX355" s="23"/>
      <c r="AY355" s="28"/>
      <c r="AZ355" s="28"/>
      <c r="BA355" s="28"/>
      <c r="BB355" s="28"/>
      <c r="BC355" s="130">
        <f t="shared" si="1230"/>
        <v>0</v>
      </c>
      <c r="BD355" s="28"/>
      <c r="BE355" s="28"/>
      <c r="BF355" s="23"/>
      <c r="BG355" s="343"/>
      <c r="BH355" s="350" t="e">
        <f t="shared" si="1231"/>
        <v>#REF!</v>
      </c>
      <c r="BI355" s="351" t="e">
        <f t="shared" ref="BI355:BK355" si="1239">+#REF!+C355+K355+S355+AA355+AI355+AQ355+AY355</f>
        <v>#REF!</v>
      </c>
      <c r="BJ355" s="352" t="e">
        <f t="shared" si="1239"/>
        <v>#REF!</v>
      </c>
      <c r="BK355" s="352" t="e">
        <f t="shared" si="1239"/>
        <v>#REF!</v>
      </c>
      <c r="BL355" s="363" t="e">
        <f t="shared" si="1233"/>
        <v>#REF!</v>
      </c>
      <c r="BM355" s="364" t="e">
        <f t="shared" si="1234"/>
        <v>#REF!</v>
      </c>
      <c r="BN355" s="365" t="e">
        <f t="shared" si="1235"/>
        <v>#REF!</v>
      </c>
      <c r="BO355" s="366" t="e">
        <f t="shared" si="1236"/>
        <v>#REF!</v>
      </c>
    </row>
    <row r="356" spans="1:67" ht="16">
      <c r="A356" s="41">
        <v>42671</v>
      </c>
      <c r="B356" s="23"/>
      <c r="C356" s="54">
        <v>8</v>
      </c>
      <c r="D356" s="54">
        <v>300</v>
      </c>
      <c r="E356" s="54">
        <v>11</v>
      </c>
      <c r="F356" s="54">
        <v>20</v>
      </c>
      <c r="G356" s="130">
        <f t="shared" si="1224"/>
        <v>-9</v>
      </c>
      <c r="H356" s="28"/>
      <c r="I356" s="149">
        <v>286.5</v>
      </c>
      <c r="J356" s="23"/>
      <c r="K356" s="54">
        <v>8</v>
      </c>
      <c r="L356" s="54">
        <v>364</v>
      </c>
      <c r="M356" s="54">
        <v>20</v>
      </c>
      <c r="N356" s="54">
        <v>17</v>
      </c>
      <c r="O356" s="130">
        <f t="shared" si="1225"/>
        <v>3</v>
      </c>
      <c r="P356" s="28"/>
      <c r="Q356" s="149">
        <v>588</v>
      </c>
      <c r="R356" s="23"/>
      <c r="S356" s="28"/>
      <c r="T356" s="28"/>
      <c r="U356" s="28"/>
      <c r="V356" s="28"/>
      <c r="W356" s="130">
        <f t="shared" si="1226"/>
        <v>0</v>
      </c>
      <c r="X356" s="28"/>
      <c r="Y356" s="28"/>
      <c r="Z356" s="23"/>
      <c r="AA356" s="28"/>
      <c r="AB356" s="28"/>
      <c r="AC356" s="28"/>
      <c r="AD356" s="28"/>
      <c r="AE356" s="130">
        <f t="shared" si="1227"/>
        <v>0</v>
      </c>
      <c r="AF356" s="28"/>
      <c r="AG356" s="28"/>
      <c r="AH356" s="23"/>
      <c r="AI356" s="54">
        <v>8</v>
      </c>
      <c r="AJ356" s="54">
        <v>390</v>
      </c>
      <c r="AK356" s="54">
        <v>10</v>
      </c>
      <c r="AL356" s="54">
        <v>21</v>
      </c>
      <c r="AM356" s="130">
        <f t="shared" si="1228"/>
        <v>-11</v>
      </c>
      <c r="AN356" s="28"/>
      <c r="AO356" s="406">
        <v>300.89999999999998</v>
      </c>
      <c r="AP356" s="23"/>
      <c r="AQ356" s="54">
        <v>8</v>
      </c>
      <c r="AR356" s="54">
        <v>342</v>
      </c>
      <c r="AS356" s="54">
        <v>13</v>
      </c>
      <c r="AT356" s="54">
        <v>15</v>
      </c>
      <c r="AU356" s="130">
        <f t="shared" si="1229"/>
        <v>-2</v>
      </c>
      <c r="AV356" s="28"/>
      <c r="AW356" s="149">
        <v>228.4</v>
      </c>
      <c r="AX356" s="23"/>
      <c r="AY356" s="28"/>
      <c r="AZ356" s="28"/>
      <c r="BA356" s="28"/>
      <c r="BB356" s="28"/>
      <c r="BC356" s="130">
        <f t="shared" si="1230"/>
        <v>0</v>
      </c>
      <c r="BD356" s="28"/>
      <c r="BE356" s="28"/>
      <c r="BF356" s="23"/>
      <c r="BG356" s="343"/>
      <c r="BH356" s="350" t="e">
        <f t="shared" si="1231"/>
        <v>#REF!</v>
      </c>
      <c r="BI356" s="351" t="e">
        <f t="shared" ref="BI356:BK356" si="1240">+#REF!+C356+K356+S356+AA356+AI356+AQ356+AY356</f>
        <v>#REF!</v>
      </c>
      <c r="BJ356" s="352" t="e">
        <f t="shared" si="1240"/>
        <v>#REF!</v>
      </c>
      <c r="BK356" s="352" t="e">
        <f t="shared" si="1240"/>
        <v>#REF!</v>
      </c>
      <c r="BL356" s="363" t="e">
        <f t="shared" si="1233"/>
        <v>#REF!</v>
      </c>
      <c r="BM356" s="364" t="e">
        <f t="shared" si="1234"/>
        <v>#REF!</v>
      </c>
      <c r="BN356" s="365" t="e">
        <f t="shared" si="1235"/>
        <v>#REF!</v>
      </c>
      <c r="BO356" s="366" t="e">
        <f t="shared" si="1236"/>
        <v>#REF!</v>
      </c>
    </row>
    <row r="357" spans="1:67" ht="16">
      <c r="A357" s="367" t="s">
        <v>42</v>
      </c>
      <c r="B357" s="368"/>
      <c r="C357" s="177">
        <f t="shared" ref="C357:I357" si="1241">SUM(C350:C356)</f>
        <v>40</v>
      </c>
      <c r="D357" s="177">
        <f t="shared" si="1241"/>
        <v>1509</v>
      </c>
      <c r="E357" s="177">
        <f t="shared" si="1241"/>
        <v>63</v>
      </c>
      <c r="F357" s="177">
        <f t="shared" si="1241"/>
        <v>100</v>
      </c>
      <c r="G357" s="177">
        <f t="shared" si="1241"/>
        <v>-37</v>
      </c>
      <c r="H357" s="177">
        <f t="shared" si="1241"/>
        <v>0</v>
      </c>
      <c r="I357" s="370">
        <f t="shared" si="1241"/>
        <v>1768</v>
      </c>
      <c r="J357" s="23"/>
      <c r="K357" s="177">
        <f t="shared" ref="K357:Q357" si="1242">SUM(K350:K356)</f>
        <v>41</v>
      </c>
      <c r="L357" s="177">
        <f t="shared" si="1242"/>
        <v>1937</v>
      </c>
      <c r="M357" s="177">
        <f t="shared" si="1242"/>
        <v>101</v>
      </c>
      <c r="N357" s="177">
        <f t="shared" si="1242"/>
        <v>85</v>
      </c>
      <c r="O357" s="177">
        <f t="shared" si="1242"/>
        <v>16</v>
      </c>
      <c r="P357" s="177">
        <f t="shared" si="1242"/>
        <v>0</v>
      </c>
      <c r="Q357" s="370">
        <f t="shared" si="1242"/>
        <v>2688.05</v>
      </c>
      <c r="R357" s="23"/>
      <c r="S357" s="177">
        <f t="shared" ref="S357:X357" si="1243">SUM(S350:S356)</f>
        <v>0</v>
      </c>
      <c r="T357" s="177">
        <f t="shared" si="1243"/>
        <v>0</v>
      </c>
      <c r="U357" s="177">
        <f t="shared" si="1243"/>
        <v>0</v>
      </c>
      <c r="V357" s="177">
        <f t="shared" si="1243"/>
        <v>0</v>
      </c>
      <c r="W357" s="177">
        <f t="shared" si="1243"/>
        <v>0</v>
      </c>
      <c r="X357" s="177">
        <f t="shared" si="1243"/>
        <v>0</v>
      </c>
      <c r="Y357" s="177"/>
      <c r="Z357" s="23"/>
      <c r="AA357" s="177">
        <f t="shared" ref="AA357:AF357" si="1244">SUM(AA350:AA356)</f>
        <v>0</v>
      </c>
      <c r="AB357" s="177">
        <f t="shared" si="1244"/>
        <v>0</v>
      </c>
      <c r="AC357" s="177">
        <f t="shared" si="1244"/>
        <v>0</v>
      </c>
      <c r="AD357" s="177">
        <f t="shared" si="1244"/>
        <v>0</v>
      </c>
      <c r="AE357" s="177">
        <f t="shared" si="1244"/>
        <v>0</v>
      </c>
      <c r="AF357" s="177">
        <f t="shared" si="1244"/>
        <v>0</v>
      </c>
      <c r="AG357" s="177"/>
      <c r="AH357" s="23"/>
      <c r="AI357" s="177">
        <f t="shared" ref="AI357:AO357" si="1245">SUM(AI350:AI356)</f>
        <v>40</v>
      </c>
      <c r="AJ357" s="177">
        <f t="shared" si="1245"/>
        <v>1890</v>
      </c>
      <c r="AK357" s="177">
        <f t="shared" si="1245"/>
        <v>91</v>
      </c>
      <c r="AL357" s="177">
        <f t="shared" si="1245"/>
        <v>105</v>
      </c>
      <c r="AM357" s="177">
        <f t="shared" si="1245"/>
        <v>-14</v>
      </c>
      <c r="AN357" s="177">
        <f t="shared" si="1245"/>
        <v>0</v>
      </c>
      <c r="AO357" s="370">
        <f t="shared" si="1245"/>
        <v>2386.9500000000003</v>
      </c>
      <c r="AP357" s="23"/>
      <c r="AQ357" s="177">
        <f t="shared" ref="AQ357:AW357" si="1246">SUM(AQ350:AQ356)</f>
        <v>32</v>
      </c>
      <c r="AR357" s="177">
        <f t="shared" si="1246"/>
        <v>1238</v>
      </c>
      <c r="AS357" s="177">
        <f t="shared" si="1246"/>
        <v>56</v>
      </c>
      <c r="AT357" s="177">
        <f t="shared" si="1246"/>
        <v>75</v>
      </c>
      <c r="AU357" s="177">
        <f t="shared" si="1246"/>
        <v>-19</v>
      </c>
      <c r="AV357" s="177">
        <f t="shared" si="1246"/>
        <v>0</v>
      </c>
      <c r="AW357" s="370">
        <f t="shared" si="1246"/>
        <v>1529.4</v>
      </c>
      <c r="AX357" s="23"/>
      <c r="AY357" s="177">
        <f t="shared" ref="AY357:BD357" si="1247">SUM(AY350:AY356)</f>
        <v>0</v>
      </c>
      <c r="AZ357" s="177">
        <f t="shared" si="1247"/>
        <v>0</v>
      </c>
      <c r="BA357" s="177">
        <f t="shared" si="1247"/>
        <v>0</v>
      </c>
      <c r="BB357" s="177">
        <f t="shared" si="1247"/>
        <v>0</v>
      </c>
      <c r="BC357" s="177">
        <f t="shared" si="1247"/>
        <v>0</v>
      </c>
      <c r="BD357" s="177">
        <f t="shared" si="1247"/>
        <v>0</v>
      </c>
      <c r="BE357" s="177"/>
      <c r="BF357" s="23"/>
      <c r="BG357" s="371"/>
      <c r="BH357" s="372" t="e">
        <f t="shared" si="1231"/>
        <v>#REF!</v>
      </c>
      <c r="BI357" s="419" t="e">
        <f t="shared" ref="BI357:BK357" si="1248">+#REF!+C357+K357+S357+AA357+AI357+AQ357+AY357</f>
        <v>#REF!</v>
      </c>
      <c r="BJ357" s="420" t="e">
        <f t="shared" si="1248"/>
        <v>#REF!</v>
      </c>
      <c r="BK357" s="420" t="e">
        <f t="shared" si="1248"/>
        <v>#REF!</v>
      </c>
      <c r="BL357" s="398" t="e">
        <f t="shared" si="1233"/>
        <v>#REF!</v>
      </c>
      <c r="BM357" s="399" t="e">
        <f t="shared" si="1234"/>
        <v>#REF!</v>
      </c>
      <c r="BN357" s="400" t="e">
        <f t="shared" si="1235"/>
        <v>#REF!</v>
      </c>
      <c r="BO357" s="401" t="e">
        <f t="shared" si="1236"/>
        <v>#REF!</v>
      </c>
    </row>
    <row r="358" spans="1:67" ht="16">
      <c r="A358" s="124">
        <v>42672</v>
      </c>
      <c r="B358" s="23"/>
      <c r="C358" s="125">
        <v>0</v>
      </c>
      <c r="D358" s="125">
        <v>0</v>
      </c>
      <c r="E358" s="125">
        <v>0</v>
      </c>
      <c r="F358" s="125">
        <v>0</v>
      </c>
      <c r="G358" s="136">
        <f t="shared" ref="G358:G360" si="1249">+E358-F358</f>
        <v>0</v>
      </c>
      <c r="H358" s="125">
        <v>0</v>
      </c>
      <c r="I358" s="126"/>
      <c r="J358" s="23"/>
      <c r="K358" s="125">
        <v>0</v>
      </c>
      <c r="L358" s="125">
        <v>0</v>
      </c>
      <c r="M358" s="125">
        <v>0</v>
      </c>
      <c r="N358" s="125">
        <v>0</v>
      </c>
      <c r="O358" s="136">
        <f t="shared" ref="O358:O360" si="1250">+M358-N358</f>
        <v>0</v>
      </c>
      <c r="P358" s="125">
        <v>0</v>
      </c>
      <c r="Q358" s="126"/>
      <c r="R358" s="23"/>
      <c r="S358" s="125">
        <v>0</v>
      </c>
      <c r="T358" s="125">
        <v>0</v>
      </c>
      <c r="U358" s="125">
        <v>0</v>
      </c>
      <c r="V358" s="125">
        <v>0</v>
      </c>
      <c r="W358" s="136">
        <f t="shared" ref="W358:W360" si="1251">+U358-V358</f>
        <v>0</v>
      </c>
      <c r="X358" s="125">
        <v>0</v>
      </c>
      <c r="Y358" s="125"/>
      <c r="Z358" s="23"/>
      <c r="AA358" s="125">
        <v>0</v>
      </c>
      <c r="AB358" s="125">
        <v>0</v>
      </c>
      <c r="AC358" s="125">
        <v>0</v>
      </c>
      <c r="AD358" s="125">
        <v>0</v>
      </c>
      <c r="AE358" s="136">
        <f t="shared" ref="AE358:AE360" si="1252">+AC358-AD358</f>
        <v>0</v>
      </c>
      <c r="AF358" s="125">
        <v>0</v>
      </c>
      <c r="AG358" s="125"/>
      <c r="AH358" s="23"/>
      <c r="AI358" s="125">
        <v>0</v>
      </c>
      <c r="AJ358" s="125">
        <v>0</v>
      </c>
      <c r="AK358" s="125">
        <v>0</v>
      </c>
      <c r="AL358" s="125">
        <v>0</v>
      </c>
      <c r="AM358" s="136">
        <f t="shared" ref="AM358:AM360" si="1253">+AK358-AL358</f>
        <v>0</v>
      </c>
      <c r="AN358" s="125">
        <v>0</v>
      </c>
      <c r="AO358" s="125"/>
      <c r="AP358" s="23"/>
      <c r="AQ358" s="125">
        <v>0</v>
      </c>
      <c r="AR358" s="125">
        <v>0</v>
      </c>
      <c r="AS358" s="125">
        <v>0</v>
      </c>
      <c r="AT358" s="125">
        <v>0</v>
      </c>
      <c r="AU358" s="136">
        <f t="shared" ref="AU358:AU360" si="1254">+AS358-AT358</f>
        <v>0</v>
      </c>
      <c r="AV358" s="125">
        <v>0</v>
      </c>
      <c r="AW358" s="126"/>
      <c r="AX358" s="23"/>
      <c r="AY358" s="125">
        <v>0</v>
      </c>
      <c r="AZ358" s="125">
        <v>0</v>
      </c>
      <c r="BA358" s="125">
        <v>0</v>
      </c>
      <c r="BB358" s="125">
        <v>0</v>
      </c>
      <c r="BC358" s="136">
        <f t="shared" ref="BC358:BC360" si="1255">+BA358-BB358</f>
        <v>0</v>
      </c>
      <c r="BD358" s="125">
        <v>0</v>
      </c>
      <c r="BE358" s="125"/>
      <c r="BF358" s="23"/>
      <c r="BG358" s="348"/>
      <c r="BH358" s="127"/>
      <c r="BI358" s="127"/>
      <c r="BJ358" s="127"/>
      <c r="BK358" s="127"/>
      <c r="BL358" s="127"/>
      <c r="BM358" s="127"/>
      <c r="BN358" s="127"/>
      <c r="BO358" s="127"/>
    </row>
    <row r="359" spans="1:67" ht="16">
      <c r="A359" s="124">
        <v>42673</v>
      </c>
      <c r="B359" s="23"/>
      <c r="C359" s="125">
        <v>0</v>
      </c>
      <c r="D359" s="125">
        <v>0</v>
      </c>
      <c r="E359" s="125">
        <v>0</v>
      </c>
      <c r="F359" s="125">
        <v>0</v>
      </c>
      <c r="G359" s="136">
        <f t="shared" si="1249"/>
        <v>0</v>
      </c>
      <c r="H359" s="125">
        <v>0</v>
      </c>
      <c r="I359" s="126"/>
      <c r="J359" s="23"/>
      <c r="K359" s="125">
        <v>0</v>
      </c>
      <c r="L359" s="125">
        <v>0</v>
      </c>
      <c r="M359" s="125">
        <v>0</v>
      </c>
      <c r="N359" s="125">
        <v>0</v>
      </c>
      <c r="O359" s="136">
        <f t="shared" si="1250"/>
        <v>0</v>
      </c>
      <c r="P359" s="125">
        <v>0</v>
      </c>
      <c r="Q359" s="126"/>
      <c r="R359" s="23"/>
      <c r="S359" s="125">
        <v>0</v>
      </c>
      <c r="T359" s="125">
        <v>0</v>
      </c>
      <c r="U359" s="125">
        <v>0</v>
      </c>
      <c r="V359" s="125">
        <v>0</v>
      </c>
      <c r="W359" s="136">
        <f t="shared" si="1251"/>
        <v>0</v>
      </c>
      <c r="X359" s="125">
        <v>0</v>
      </c>
      <c r="Y359" s="125"/>
      <c r="Z359" s="23"/>
      <c r="AA359" s="125">
        <v>0</v>
      </c>
      <c r="AB359" s="125">
        <v>0</v>
      </c>
      <c r="AC359" s="125">
        <v>0</v>
      </c>
      <c r="AD359" s="125">
        <v>0</v>
      </c>
      <c r="AE359" s="136">
        <f t="shared" si="1252"/>
        <v>0</v>
      </c>
      <c r="AF359" s="125">
        <v>0</v>
      </c>
      <c r="AG359" s="125"/>
      <c r="AH359" s="23"/>
      <c r="AI359" s="125">
        <v>0</v>
      </c>
      <c r="AJ359" s="125">
        <v>0</v>
      </c>
      <c r="AK359" s="125">
        <v>0</v>
      </c>
      <c r="AL359" s="125">
        <v>0</v>
      </c>
      <c r="AM359" s="136">
        <f t="shared" si="1253"/>
        <v>0</v>
      </c>
      <c r="AN359" s="125">
        <v>0</v>
      </c>
      <c r="AO359" s="125"/>
      <c r="AP359" s="23"/>
      <c r="AQ359" s="125">
        <v>0</v>
      </c>
      <c r="AR359" s="125">
        <v>0</v>
      </c>
      <c r="AS359" s="125">
        <v>0</v>
      </c>
      <c r="AT359" s="125">
        <v>0</v>
      </c>
      <c r="AU359" s="136">
        <f t="shared" si="1254"/>
        <v>0</v>
      </c>
      <c r="AV359" s="125">
        <v>0</v>
      </c>
      <c r="AW359" s="126"/>
      <c r="AX359" s="23"/>
      <c r="AY359" s="125">
        <v>0</v>
      </c>
      <c r="AZ359" s="125">
        <v>0</v>
      </c>
      <c r="BA359" s="125">
        <v>0</v>
      </c>
      <c r="BB359" s="125">
        <v>0</v>
      </c>
      <c r="BC359" s="136">
        <f t="shared" si="1255"/>
        <v>0</v>
      </c>
      <c r="BD359" s="125">
        <v>0</v>
      </c>
      <c r="BE359" s="125"/>
      <c r="BF359" s="23"/>
      <c r="BG359" s="348"/>
      <c r="BH359" s="127"/>
      <c r="BI359" s="127"/>
      <c r="BJ359" s="127"/>
      <c r="BK359" s="127"/>
      <c r="BL359" s="127"/>
      <c r="BM359" s="127"/>
      <c r="BN359" s="127"/>
      <c r="BO359" s="127"/>
    </row>
    <row r="360" spans="1:67" ht="16">
      <c r="A360" s="41">
        <v>42674</v>
      </c>
      <c r="B360" s="23"/>
      <c r="C360" s="54">
        <v>6</v>
      </c>
      <c r="D360" s="54">
        <v>240</v>
      </c>
      <c r="E360" s="54">
        <v>8</v>
      </c>
      <c r="F360" s="54">
        <v>20</v>
      </c>
      <c r="G360" s="130">
        <f t="shared" si="1249"/>
        <v>-12</v>
      </c>
      <c r="H360" s="28"/>
      <c r="I360" s="149">
        <v>221</v>
      </c>
      <c r="J360" s="23"/>
      <c r="K360" s="54">
        <v>8</v>
      </c>
      <c r="L360" s="54">
        <v>360</v>
      </c>
      <c r="M360" s="54">
        <v>11</v>
      </c>
      <c r="N360" s="54">
        <v>17</v>
      </c>
      <c r="O360" s="130">
        <f t="shared" si="1250"/>
        <v>-6</v>
      </c>
      <c r="P360" s="28"/>
      <c r="Q360" s="149">
        <v>263.89999999999998</v>
      </c>
      <c r="R360" s="23"/>
      <c r="S360" s="28"/>
      <c r="T360" s="28"/>
      <c r="U360" s="28"/>
      <c r="V360" s="28"/>
      <c r="W360" s="130">
        <f t="shared" si="1251"/>
        <v>0</v>
      </c>
      <c r="X360" s="28"/>
      <c r="Y360" s="28"/>
      <c r="Z360" s="23"/>
      <c r="AA360" s="28"/>
      <c r="AB360" s="28"/>
      <c r="AC360" s="28"/>
      <c r="AD360" s="28"/>
      <c r="AE360" s="130">
        <f t="shared" si="1252"/>
        <v>0</v>
      </c>
      <c r="AF360" s="28"/>
      <c r="AG360" s="28"/>
      <c r="AH360" s="23"/>
      <c r="AI360" s="54">
        <v>0</v>
      </c>
      <c r="AJ360" s="54">
        <v>0</v>
      </c>
      <c r="AK360" s="54">
        <v>0</v>
      </c>
      <c r="AL360" s="54">
        <v>21</v>
      </c>
      <c r="AM360" s="130">
        <f t="shared" si="1253"/>
        <v>-21</v>
      </c>
      <c r="AN360" s="28"/>
      <c r="AO360" s="28"/>
      <c r="AP360" s="23"/>
      <c r="AQ360" s="54">
        <v>8</v>
      </c>
      <c r="AR360" s="54">
        <v>302</v>
      </c>
      <c r="AS360" s="54">
        <v>15</v>
      </c>
      <c r="AT360" s="54">
        <v>15</v>
      </c>
      <c r="AU360" s="130">
        <f t="shared" si="1254"/>
        <v>0</v>
      </c>
      <c r="AV360" s="28"/>
      <c r="AW360" s="149">
        <v>352</v>
      </c>
      <c r="AX360" s="23"/>
      <c r="AY360" s="28"/>
      <c r="AZ360" s="28"/>
      <c r="BA360" s="28"/>
      <c r="BB360" s="28"/>
      <c r="BC360" s="130">
        <f t="shared" si="1255"/>
        <v>0</v>
      </c>
      <c r="BD360" s="28"/>
      <c r="BE360" s="28"/>
      <c r="BF360" s="23"/>
      <c r="BG360" s="343"/>
      <c r="BH360" s="350" t="e">
        <f t="shared" ref="BH360:BH366" si="1256">+#REF!+G360+O360+W360+AE360+AM360+AU360+BC360</f>
        <v>#REF!</v>
      </c>
      <c r="BI360" s="351" t="e">
        <f t="shared" ref="BI360:BK360" si="1257">+#REF!+C360+K360+S360+AA360+AI360+AQ360+AY360</f>
        <v>#REF!</v>
      </c>
      <c r="BJ360" s="352" t="e">
        <f t="shared" si="1257"/>
        <v>#REF!</v>
      </c>
      <c r="BK360" s="352" t="e">
        <f t="shared" si="1257"/>
        <v>#REF!</v>
      </c>
      <c r="BL360" s="363" t="e">
        <f t="shared" ref="BL360:BL366" si="1258">BJ360/BK360</f>
        <v>#REF!</v>
      </c>
      <c r="BM360" s="364" t="e">
        <f t="shared" ref="BM360:BM366" si="1259">BJ360/BI360</f>
        <v>#REF!</v>
      </c>
      <c r="BN360" s="365" t="e">
        <f t="shared" ref="BN360:BN366" si="1260">BK360/BI360</f>
        <v>#REF!</v>
      </c>
      <c r="BO360" s="366" t="e">
        <f t="shared" ref="BO360:BO366" si="1261">#REF!/BK360</f>
        <v>#REF!</v>
      </c>
    </row>
    <row r="361" spans="1:67" ht="18">
      <c r="A361" s="379" t="s">
        <v>30</v>
      </c>
      <c r="B361" s="368"/>
      <c r="C361" s="380">
        <f t="shared" ref="C361:I361" si="1262">+C360+C359+C358+C357+C349+C341+C333</f>
        <v>159.5</v>
      </c>
      <c r="D361" s="380">
        <f t="shared" si="1262"/>
        <v>6686</v>
      </c>
      <c r="E361" s="380">
        <f t="shared" si="1262"/>
        <v>314</v>
      </c>
      <c r="F361" s="380">
        <f t="shared" si="1262"/>
        <v>400</v>
      </c>
      <c r="G361" s="380">
        <f t="shared" si="1262"/>
        <v>-85</v>
      </c>
      <c r="H361" s="380">
        <f t="shared" si="1262"/>
        <v>0</v>
      </c>
      <c r="I361" s="382">
        <f t="shared" si="1262"/>
        <v>8767.25</v>
      </c>
      <c r="J361" s="23"/>
      <c r="K361" s="380">
        <f t="shared" ref="K361:Q361" si="1263">+K360+K359+K358+K357+K349+K341+K333</f>
        <v>150.5</v>
      </c>
      <c r="L361" s="380">
        <f t="shared" si="1263"/>
        <v>7047</v>
      </c>
      <c r="M361" s="380">
        <f t="shared" si="1263"/>
        <v>330</v>
      </c>
      <c r="N361" s="380">
        <f t="shared" si="1263"/>
        <v>306</v>
      </c>
      <c r="O361" s="380">
        <f t="shared" si="1263"/>
        <v>24</v>
      </c>
      <c r="P361" s="380">
        <f t="shared" si="1263"/>
        <v>0</v>
      </c>
      <c r="Q361" s="382">
        <f t="shared" si="1263"/>
        <v>8867.6</v>
      </c>
      <c r="R361" s="23"/>
      <c r="S361" s="380">
        <f t="shared" ref="S361:X361" si="1264">+S360+S359+S358+S357+S349+S341+S333</f>
        <v>0</v>
      </c>
      <c r="T361" s="380">
        <f t="shared" si="1264"/>
        <v>0</v>
      </c>
      <c r="U361" s="380">
        <f t="shared" si="1264"/>
        <v>0</v>
      </c>
      <c r="V361" s="380">
        <f t="shared" si="1264"/>
        <v>0</v>
      </c>
      <c r="W361" s="380">
        <f t="shared" si="1264"/>
        <v>0</v>
      </c>
      <c r="X361" s="380">
        <f t="shared" si="1264"/>
        <v>0</v>
      </c>
      <c r="Y361" s="380"/>
      <c r="Z361" s="23"/>
      <c r="AA361" s="380">
        <f t="shared" ref="AA361:AF361" si="1265">+AA360+AA359+AA358+AA357+AA349+AA341+AA333</f>
        <v>0</v>
      </c>
      <c r="AB361" s="380">
        <f t="shared" si="1265"/>
        <v>0</v>
      </c>
      <c r="AC361" s="380">
        <f t="shared" si="1265"/>
        <v>0</v>
      </c>
      <c r="AD361" s="380">
        <f t="shared" si="1265"/>
        <v>0</v>
      </c>
      <c r="AE361" s="380">
        <f t="shared" si="1265"/>
        <v>0</v>
      </c>
      <c r="AF361" s="380">
        <f t="shared" si="1265"/>
        <v>0</v>
      </c>
      <c r="AG361" s="380"/>
      <c r="AH361" s="23"/>
      <c r="AI361" s="380">
        <f t="shared" ref="AI361:AO361" si="1266">+AI360+AI359+AI358+AI357+AI349+AI341+AI333</f>
        <v>159</v>
      </c>
      <c r="AJ361" s="380">
        <f t="shared" si="1266"/>
        <v>7187</v>
      </c>
      <c r="AK361" s="380">
        <f t="shared" si="1266"/>
        <v>406</v>
      </c>
      <c r="AL361" s="380">
        <f t="shared" si="1266"/>
        <v>441</v>
      </c>
      <c r="AM361" s="380">
        <f t="shared" si="1266"/>
        <v>-35</v>
      </c>
      <c r="AN361" s="380">
        <f t="shared" si="1266"/>
        <v>0</v>
      </c>
      <c r="AO361" s="382">
        <f t="shared" si="1266"/>
        <v>11048</v>
      </c>
      <c r="AP361" s="23"/>
      <c r="AQ361" s="380">
        <f t="shared" ref="AQ361:AW361" si="1267">+AQ360+AQ359+AQ358+AQ357+AQ349+AQ341+AQ333</f>
        <v>157</v>
      </c>
      <c r="AR361" s="380">
        <f t="shared" si="1267"/>
        <v>6168</v>
      </c>
      <c r="AS361" s="380">
        <f t="shared" si="1267"/>
        <v>287</v>
      </c>
      <c r="AT361" s="380">
        <f t="shared" si="1267"/>
        <v>315</v>
      </c>
      <c r="AU361" s="380">
        <f t="shared" si="1267"/>
        <v>-28</v>
      </c>
      <c r="AV361" s="380">
        <f t="shared" si="1267"/>
        <v>0</v>
      </c>
      <c r="AW361" s="382">
        <f t="shared" si="1267"/>
        <v>7725.2</v>
      </c>
      <c r="AX361" s="23"/>
      <c r="AY361" s="380">
        <f t="shared" ref="AY361:BD361" si="1268">+AY360+AY359+AY358+AY357+AY349+AY341+AY333</f>
        <v>0</v>
      </c>
      <c r="AZ361" s="380">
        <f t="shared" si="1268"/>
        <v>0</v>
      </c>
      <c r="BA361" s="380">
        <f t="shared" si="1268"/>
        <v>0</v>
      </c>
      <c r="BB361" s="380">
        <f t="shared" si="1268"/>
        <v>0</v>
      </c>
      <c r="BC361" s="380">
        <f t="shared" si="1268"/>
        <v>0</v>
      </c>
      <c r="BD361" s="380">
        <f t="shared" si="1268"/>
        <v>0</v>
      </c>
      <c r="BE361" s="380"/>
      <c r="BF361" s="23"/>
      <c r="BG361" s="384"/>
      <c r="BH361" s="385" t="e">
        <f t="shared" si="1256"/>
        <v>#REF!</v>
      </c>
      <c r="BI361" s="386" t="e">
        <f t="shared" ref="BI361:BK361" si="1269">+#REF!+C361+K361+S361+AA361+AI361+AQ361+AY361</f>
        <v>#REF!</v>
      </c>
      <c r="BJ361" s="387" t="e">
        <f t="shared" si="1269"/>
        <v>#REF!</v>
      </c>
      <c r="BK361" s="387" t="e">
        <f t="shared" si="1269"/>
        <v>#REF!</v>
      </c>
      <c r="BL361" s="394" t="e">
        <f t="shared" si="1258"/>
        <v>#REF!</v>
      </c>
      <c r="BM361" s="395" t="e">
        <f t="shared" si="1259"/>
        <v>#REF!</v>
      </c>
      <c r="BN361" s="396" t="e">
        <f t="shared" si="1260"/>
        <v>#REF!</v>
      </c>
      <c r="BO361" s="397" t="e">
        <f t="shared" si="1261"/>
        <v>#REF!</v>
      </c>
    </row>
    <row r="362" spans="1:67" ht="16">
      <c r="A362" s="41">
        <v>42675</v>
      </c>
      <c r="B362" s="23"/>
      <c r="C362" s="54">
        <v>8</v>
      </c>
      <c r="D362" s="54">
        <v>408</v>
      </c>
      <c r="E362" s="54">
        <v>11</v>
      </c>
      <c r="F362" s="54">
        <v>15</v>
      </c>
      <c r="G362" s="130">
        <f t="shared" ref="G362:G365" si="1270">+E362-F362</f>
        <v>-4</v>
      </c>
      <c r="H362" s="28"/>
      <c r="I362" s="149">
        <v>321.5</v>
      </c>
      <c r="J362" s="23"/>
      <c r="K362" s="54">
        <v>8</v>
      </c>
      <c r="L362" s="28"/>
      <c r="M362" s="54">
        <v>16</v>
      </c>
      <c r="N362" s="54">
        <v>18</v>
      </c>
      <c r="O362" s="130">
        <f t="shared" ref="O362:O365" si="1271">+M362-N362</f>
        <v>-2</v>
      </c>
      <c r="P362" s="28"/>
      <c r="Q362" s="149">
        <v>390.05</v>
      </c>
      <c r="R362" s="23"/>
      <c r="S362" s="28"/>
      <c r="T362" s="28"/>
      <c r="U362" s="28"/>
      <c r="V362" s="28"/>
      <c r="W362" s="130">
        <f t="shared" ref="W362:W365" si="1272">+U362-V362</f>
        <v>0</v>
      </c>
      <c r="X362" s="28"/>
      <c r="Y362" s="28"/>
      <c r="Z362" s="23"/>
      <c r="AA362" s="28"/>
      <c r="AB362" s="28"/>
      <c r="AC362" s="28"/>
      <c r="AD362" s="28"/>
      <c r="AE362" s="130">
        <f t="shared" ref="AE362:AE365" si="1273">+AC362-AD362</f>
        <v>0</v>
      </c>
      <c r="AF362" s="28"/>
      <c r="AG362" s="28"/>
      <c r="AH362" s="23"/>
      <c r="AI362" s="54">
        <v>8</v>
      </c>
      <c r="AJ362" s="54">
        <v>392</v>
      </c>
      <c r="AK362" s="54">
        <v>11</v>
      </c>
      <c r="AL362" s="54">
        <v>21</v>
      </c>
      <c r="AM362" s="130">
        <f t="shared" ref="AM362:AM365" si="1274">+AK362-AL362</f>
        <v>-10</v>
      </c>
      <c r="AN362" s="28"/>
      <c r="AO362" s="54">
        <v>351.5</v>
      </c>
      <c r="AP362" s="23"/>
      <c r="AQ362" s="54">
        <v>8</v>
      </c>
      <c r="AR362" s="1">
        <v>279</v>
      </c>
      <c r="AS362" s="54">
        <v>16</v>
      </c>
      <c r="AT362" s="54">
        <v>18</v>
      </c>
      <c r="AU362" s="130">
        <f t="shared" ref="AU362:AU365" si="1275">+AS362-AT362</f>
        <v>-2</v>
      </c>
      <c r="AV362" s="28"/>
      <c r="AW362" s="149">
        <v>447</v>
      </c>
      <c r="AX362" s="23"/>
      <c r="AY362" s="28"/>
      <c r="AZ362" s="28"/>
      <c r="BA362" s="28"/>
      <c r="BB362" s="28"/>
      <c r="BC362" s="130">
        <f t="shared" ref="BC362:BC365" si="1276">+BA362-BB362</f>
        <v>0</v>
      </c>
      <c r="BD362" s="28"/>
      <c r="BE362" s="28"/>
      <c r="BF362" s="23"/>
      <c r="BG362" s="343"/>
      <c r="BH362" s="350" t="e">
        <f t="shared" si="1256"/>
        <v>#REF!</v>
      </c>
      <c r="BI362" s="351" t="e">
        <f t="shared" ref="BI362:BI366" si="1277">+#REF!+C362+K362+S362+AA362+AI362+AQ362+AY362</f>
        <v>#REF!</v>
      </c>
      <c r="BJ362" s="352" t="e">
        <f>+#REF!+D362+L362+T362+AB362+AJ362+AS362+AZ362</f>
        <v>#REF!</v>
      </c>
      <c r="BK362" s="352" t="e">
        <f>+#REF!+E362+M362+U362+AC362+AK362+AS362+BA362</f>
        <v>#REF!</v>
      </c>
      <c r="BL362" s="363" t="e">
        <f t="shared" si="1258"/>
        <v>#REF!</v>
      </c>
      <c r="BM362" s="364" t="e">
        <f t="shared" si="1259"/>
        <v>#REF!</v>
      </c>
      <c r="BN362" s="365" t="e">
        <f t="shared" si="1260"/>
        <v>#REF!</v>
      </c>
      <c r="BO362" s="366" t="e">
        <f t="shared" si="1261"/>
        <v>#REF!</v>
      </c>
    </row>
    <row r="363" spans="1:67" ht="16">
      <c r="A363" s="41">
        <v>42676</v>
      </c>
      <c r="B363" s="23"/>
      <c r="C363" s="54">
        <v>8</v>
      </c>
      <c r="D363" s="54">
        <v>250</v>
      </c>
      <c r="E363" s="54">
        <v>12</v>
      </c>
      <c r="F363" s="54">
        <v>15</v>
      </c>
      <c r="G363" s="130">
        <f t="shared" si="1270"/>
        <v>-3</v>
      </c>
      <c r="H363" s="28"/>
      <c r="I363" s="149">
        <v>300.35000000000002</v>
      </c>
      <c r="J363" s="23"/>
      <c r="K363" s="54">
        <v>8</v>
      </c>
      <c r="L363" s="54">
        <v>250</v>
      </c>
      <c r="M363" s="54">
        <v>14</v>
      </c>
      <c r="N363" s="54">
        <v>18</v>
      </c>
      <c r="O363" s="130">
        <f t="shared" si="1271"/>
        <v>-4</v>
      </c>
      <c r="P363" s="28"/>
      <c r="Q363" s="149">
        <v>381</v>
      </c>
      <c r="R363" s="23"/>
      <c r="S363" s="28"/>
      <c r="T363" s="28"/>
      <c r="U363" s="28"/>
      <c r="V363" s="28"/>
      <c r="W363" s="130">
        <f t="shared" si="1272"/>
        <v>0</v>
      </c>
      <c r="X363" s="28"/>
      <c r="Y363" s="28"/>
      <c r="Z363" s="23"/>
      <c r="AA363" s="28"/>
      <c r="AB363" s="28"/>
      <c r="AC363" s="28"/>
      <c r="AD363" s="28"/>
      <c r="AE363" s="130">
        <f t="shared" si="1273"/>
        <v>0</v>
      </c>
      <c r="AF363" s="28"/>
      <c r="AG363" s="28"/>
      <c r="AH363" s="23"/>
      <c r="AI363" s="54">
        <v>8.5</v>
      </c>
      <c r="AJ363" s="54">
        <v>315</v>
      </c>
      <c r="AK363" s="54">
        <v>15</v>
      </c>
      <c r="AL363" s="54">
        <v>21</v>
      </c>
      <c r="AM363" s="130">
        <f t="shared" si="1274"/>
        <v>-6</v>
      </c>
      <c r="AN363" s="28"/>
      <c r="AO363" s="54">
        <v>385.4</v>
      </c>
      <c r="AP363" s="23"/>
      <c r="AQ363" s="54">
        <v>6.75</v>
      </c>
      <c r="AR363" s="54">
        <v>209</v>
      </c>
      <c r="AS363" s="54">
        <v>9</v>
      </c>
      <c r="AT363" s="54">
        <v>18</v>
      </c>
      <c r="AU363" s="130">
        <f t="shared" si="1275"/>
        <v>-9</v>
      </c>
      <c r="AV363" s="28"/>
      <c r="AW363" s="149">
        <v>297</v>
      </c>
      <c r="AX363" s="23"/>
      <c r="AY363" s="28"/>
      <c r="AZ363" s="28"/>
      <c r="BA363" s="28"/>
      <c r="BB363" s="28"/>
      <c r="BC363" s="130">
        <f t="shared" si="1276"/>
        <v>0</v>
      </c>
      <c r="BD363" s="28"/>
      <c r="BE363" s="28"/>
      <c r="BF363" s="23"/>
      <c r="BG363" s="343"/>
      <c r="BH363" s="350" t="e">
        <f t="shared" si="1256"/>
        <v>#REF!</v>
      </c>
      <c r="BI363" s="351" t="e">
        <f t="shared" si="1277"/>
        <v>#REF!</v>
      </c>
      <c r="BJ363" s="352" t="e">
        <f t="shared" ref="BJ363:BK363" si="1278">+#REF!+D363+L363+T363+AB363+AJ363+AR363+AZ363</f>
        <v>#REF!</v>
      </c>
      <c r="BK363" s="352" t="e">
        <f t="shared" si="1278"/>
        <v>#REF!</v>
      </c>
      <c r="BL363" s="363" t="e">
        <f t="shared" si="1258"/>
        <v>#REF!</v>
      </c>
      <c r="BM363" s="364" t="e">
        <f t="shared" si="1259"/>
        <v>#REF!</v>
      </c>
      <c r="BN363" s="365" t="e">
        <f t="shared" si="1260"/>
        <v>#REF!</v>
      </c>
      <c r="BO363" s="366" t="e">
        <f t="shared" si="1261"/>
        <v>#REF!</v>
      </c>
    </row>
    <row r="364" spans="1:67" ht="16">
      <c r="A364" s="41">
        <v>42677</v>
      </c>
      <c r="B364" s="23"/>
      <c r="C364" s="54">
        <v>8</v>
      </c>
      <c r="D364" s="54">
        <v>405</v>
      </c>
      <c r="E364" s="54">
        <v>19</v>
      </c>
      <c r="F364" s="54">
        <v>15</v>
      </c>
      <c r="G364" s="130">
        <f t="shared" si="1270"/>
        <v>4</v>
      </c>
      <c r="H364" s="28"/>
      <c r="I364" s="149">
        <v>507</v>
      </c>
      <c r="J364" s="23"/>
      <c r="K364" s="54">
        <v>9</v>
      </c>
      <c r="L364" s="54">
        <v>422</v>
      </c>
      <c r="M364" s="54">
        <v>28</v>
      </c>
      <c r="N364" s="54">
        <v>18</v>
      </c>
      <c r="O364" s="130">
        <f t="shared" si="1271"/>
        <v>10</v>
      </c>
      <c r="P364" s="28"/>
      <c r="Q364" s="149">
        <v>613.6</v>
      </c>
      <c r="R364" s="23"/>
      <c r="S364" s="28"/>
      <c r="T364" s="28"/>
      <c r="U364" s="28"/>
      <c r="V364" s="28"/>
      <c r="W364" s="130">
        <f t="shared" si="1272"/>
        <v>0</v>
      </c>
      <c r="X364" s="28"/>
      <c r="Y364" s="28"/>
      <c r="Z364" s="23"/>
      <c r="AA364" s="28"/>
      <c r="AB364" s="28"/>
      <c r="AC364" s="28"/>
      <c r="AD364" s="28"/>
      <c r="AE364" s="130">
        <f t="shared" si="1273"/>
        <v>0</v>
      </c>
      <c r="AF364" s="28"/>
      <c r="AG364" s="28"/>
      <c r="AH364" s="23"/>
      <c r="AI364" s="54">
        <v>8</v>
      </c>
      <c r="AJ364" s="54">
        <v>400</v>
      </c>
      <c r="AK364" s="54">
        <v>22</v>
      </c>
      <c r="AL364" s="54">
        <v>21</v>
      </c>
      <c r="AM364" s="130">
        <f t="shared" si="1274"/>
        <v>1</v>
      </c>
      <c r="AN364" s="28"/>
      <c r="AO364" s="54">
        <v>587.04999999999995</v>
      </c>
      <c r="AP364" s="23"/>
      <c r="AQ364" s="54">
        <v>8</v>
      </c>
      <c r="AR364" s="54">
        <v>334</v>
      </c>
      <c r="AS364" s="54">
        <v>14</v>
      </c>
      <c r="AT364" s="54">
        <v>18</v>
      </c>
      <c r="AU364" s="130">
        <f t="shared" si="1275"/>
        <v>-4</v>
      </c>
      <c r="AV364" s="28"/>
      <c r="AW364" s="149">
        <v>501.5</v>
      </c>
      <c r="AX364" s="23"/>
      <c r="AY364" s="28"/>
      <c r="AZ364" s="28"/>
      <c r="BA364" s="28"/>
      <c r="BB364" s="28"/>
      <c r="BC364" s="130">
        <f t="shared" si="1276"/>
        <v>0</v>
      </c>
      <c r="BD364" s="28"/>
      <c r="BE364" s="28"/>
      <c r="BF364" s="23"/>
      <c r="BG364" s="343"/>
      <c r="BH364" s="350" t="e">
        <f t="shared" si="1256"/>
        <v>#REF!</v>
      </c>
      <c r="BI364" s="351" t="e">
        <f t="shared" si="1277"/>
        <v>#REF!</v>
      </c>
      <c r="BJ364" s="352" t="e">
        <f t="shared" ref="BJ364:BK364" si="1279">+#REF!+D364+L364+T364+AB364+AJ364+AR364+AZ364</f>
        <v>#REF!</v>
      </c>
      <c r="BK364" s="352" t="e">
        <f t="shared" si="1279"/>
        <v>#REF!</v>
      </c>
      <c r="BL364" s="363" t="e">
        <f t="shared" si="1258"/>
        <v>#REF!</v>
      </c>
      <c r="BM364" s="364" t="e">
        <f t="shared" si="1259"/>
        <v>#REF!</v>
      </c>
      <c r="BN364" s="365" t="e">
        <f t="shared" si="1260"/>
        <v>#REF!</v>
      </c>
      <c r="BO364" s="366" t="e">
        <f t="shared" si="1261"/>
        <v>#REF!</v>
      </c>
    </row>
    <row r="365" spans="1:67" ht="16">
      <c r="A365" s="41">
        <v>42678</v>
      </c>
      <c r="B365" s="23"/>
      <c r="C365" s="54">
        <v>8</v>
      </c>
      <c r="D365" s="54">
        <v>370</v>
      </c>
      <c r="E365" s="54">
        <v>15</v>
      </c>
      <c r="F365" s="54">
        <v>15</v>
      </c>
      <c r="G365" s="130">
        <f t="shared" si="1270"/>
        <v>0</v>
      </c>
      <c r="H365" s="28"/>
      <c r="I365" s="149">
        <v>336.3</v>
      </c>
      <c r="J365" s="23"/>
      <c r="K365" s="54">
        <v>8</v>
      </c>
      <c r="L365" s="54">
        <v>419</v>
      </c>
      <c r="M365" s="54">
        <v>18</v>
      </c>
      <c r="N365" s="54">
        <v>18</v>
      </c>
      <c r="O365" s="130">
        <f t="shared" si="1271"/>
        <v>0</v>
      </c>
      <c r="P365" s="28"/>
      <c r="Q365" s="149">
        <v>416.35</v>
      </c>
      <c r="R365" s="23"/>
      <c r="S365" s="28"/>
      <c r="T365" s="28"/>
      <c r="U365" s="28"/>
      <c r="V365" s="28"/>
      <c r="W365" s="130">
        <f t="shared" si="1272"/>
        <v>0</v>
      </c>
      <c r="X365" s="28"/>
      <c r="Y365" s="28"/>
      <c r="Z365" s="23"/>
      <c r="AA365" s="28"/>
      <c r="AB365" s="28"/>
      <c r="AC365" s="28"/>
      <c r="AD365" s="28"/>
      <c r="AE365" s="130">
        <f t="shared" si="1273"/>
        <v>0</v>
      </c>
      <c r="AF365" s="28"/>
      <c r="AG365" s="28"/>
      <c r="AH365" s="23"/>
      <c r="AI365" s="54">
        <v>8</v>
      </c>
      <c r="AJ365" s="54">
        <v>375</v>
      </c>
      <c r="AK365" s="54">
        <v>27</v>
      </c>
      <c r="AL365" s="54">
        <v>21</v>
      </c>
      <c r="AM365" s="130">
        <f t="shared" si="1274"/>
        <v>6</v>
      </c>
      <c r="AN365" s="28"/>
      <c r="AO365" s="54">
        <v>594.65</v>
      </c>
      <c r="AP365" s="23"/>
      <c r="AQ365" s="54">
        <v>8</v>
      </c>
      <c r="AR365" s="54">
        <v>304</v>
      </c>
      <c r="AS365" s="54">
        <v>17</v>
      </c>
      <c r="AT365" s="54">
        <v>18</v>
      </c>
      <c r="AU365" s="130">
        <f t="shared" si="1275"/>
        <v>-1</v>
      </c>
      <c r="AV365" s="28"/>
      <c r="AW365" s="149">
        <v>416</v>
      </c>
      <c r="AX365" s="23"/>
      <c r="AY365" s="28"/>
      <c r="AZ365" s="28"/>
      <c r="BA365" s="28"/>
      <c r="BB365" s="28"/>
      <c r="BC365" s="130">
        <f t="shared" si="1276"/>
        <v>0</v>
      </c>
      <c r="BD365" s="28"/>
      <c r="BE365" s="28"/>
      <c r="BF365" s="23"/>
      <c r="BG365" s="343"/>
      <c r="BH365" s="350" t="e">
        <f t="shared" si="1256"/>
        <v>#REF!</v>
      </c>
      <c r="BI365" s="351" t="e">
        <f t="shared" si="1277"/>
        <v>#REF!</v>
      </c>
      <c r="BJ365" s="352" t="e">
        <f t="shared" ref="BJ365:BK365" si="1280">+#REF!+D365+L365+T365+AB365+AJ365+AR365+AZ365</f>
        <v>#REF!</v>
      </c>
      <c r="BK365" s="352" t="e">
        <f t="shared" si="1280"/>
        <v>#REF!</v>
      </c>
      <c r="BL365" s="363" t="e">
        <f t="shared" si="1258"/>
        <v>#REF!</v>
      </c>
      <c r="BM365" s="364" t="e">
        <f t="shared" si="1259"/>
        <v>#REF!</v>
      </c>
      <c r="BN365" s="365" t="e">
        <f t="shared" si="1260"/>
        <v>#REF!</v>
      </c>
      <c r="BO365" s="366" t="e">
        <f t="shared" si="1261"/>
        <v>#REF!</v>
      </c>
    </row>
    <row r="366" spans="1:67" ht="16">
      <c r="A366" s="367" t="s">
        <v>42</v>
      </c>
      <c r="B366" s="368"/>
      <c r="C366" s="177">
        <f t="shared" ref="C366:I366" si="1281">SUM(C360,C362:C365)</f>
        <v>38</v>
      </c>
      <c r="D366" s="177">
        <f t="shared" si="1281"/>
        <v>1673</v>
      </c>
      <c r="E366" s="177">
        <f t="shared" si="1281"/>
        <v>65</v>
      </c>
      <c r="F366" s="177">
        <f t="shared" si="1281"/>
        <v>80</v>
      </c>
      <c r="G366" s="177">
        <f t="shared" si="1281"/>
        <v>-15</v>
      </c>
      <c r="H366" s="177">
        <f t="shared" si="1281"/>
        <v>0</v>
      </c>
      <c r="I366" s="370">
        <f t="shared" si="1281"/>
        <v>1686.1499999999999</v>
      </c>
      <c r="J366" s="23"/>
      <c r="K366" s="177">
        <f t="shared" ref="K366:Q366" si="1282">SUM(K360,K362:K365)</f>
        <v>41</v>
      </c>
      <c r="L366" s="177">
        <f t="shared" si="1282"/>
        <v>1451</v>
      </c>
      <c r="M366" s="177">
        <f t="shared" si="1282"/>
        <v>87</v>
      </c>
      <c r="N366" s="177">
        <f t="shared" si="1282"/>
        <v>89</v>
      </c>
      <c r="O366" s="177">
        <f t="shared" si="1282"/>
        <v>-2</v>
      </c>
      <c r="P366" s="177">
        <f t="shared" si="1282"/>
        <v>0</v>
      </c>
      <c r="Q366" s="370">
        <f t="shared" si="1282"/>
        <v>2064.9</v>
      </c>
      <c r="R366" s="23"/>
      <c r="S366" s="177">
        <f t="shared" ref="S366:X366" si="1283">SUM(S358:S365)</f>
        <v>0</v>
      </c>
      <c r="T366" s="177">
        <f t="shared" si="1283"/>
        <v>0</v>
      </c>
      <c r="U366" s="177">
        <f t="shared" si="1283"/>
        <v>0</v>
      </c>
      <c r="V366" s="177">
        <f t="shared" si="1283"/>
        <v>0</v>
      </c>
      <c r="W366" s="177">
        <f t="shared" si="1283"/>
        <v>0</v>
      </c>
      <c r="X366" s="177">
        <f t="shared" si="1283"/>
        <v>0</v>
      </c>
      <c r="Y366" s="177"/>
      <c r="Z366" s="23"/>
      <c r="AA366" s="177">
        <f t="shared" ref="AA366:AF366" si="1284">SUM(AA358:AA365)</f>
        <v>0</v>
      </c>
      <c r="AB366" s="177">
        <f t="shared" si="1284"/>
        <v>0</v>
      </c>
      <c r="AC366" s="177">
        <f t="shared" si="1284"/>
        <v>0</v>
      </c>
      <c r="AD366" s="177">
        <f t="shared" si="1284"/>
        <v>0</v>
      </c>
      <c r="AE366" s="177">
        <f t="shared" si="1284"/>
        <v>0</v>
      </c>
      <c r="AF366" s="177">
        <f t="shared" si="1284"/>
        <v>0</v>
      </c>
      <c r="AG366" s="177"/>
      <c r="AH366" s="23"/>
      <c r="AI366" s="177">
        <f t="shared" ref="AI366:AO366" si="1285">SUM(AI360,AI362:AI365)</f>
        <v>32.5</v>
      </c>
      <c r="AJ366" s="177">
        <f t="shared" si="1285"/>
        <v>1482</v>
      </c>
      <c r="AK366" s="177">
        <f t="shared" si="1285"/>
        <v>75</v>
      </c>
      <c r="AL366" s="177">
        <f t="shared" si="1285"/>
        <v>105</v>
      </c>
      <c r="AM366" s="177">
        <f t="shared" si="1285"/>
        <v>-30</v>
      </c>
      <c r="AN366" s="177">
        <f t="shared" si="1285"/>
        <v>0</v>
      </c>
      <c r="AO366" s="177">
        <f t="shared" si="1285"/>
        <v>1918.6</v>
      </c>
      <c r="AP366" s="23"/>
      <c r="AQ366" s="177">
        <f t="shared" ref="AQ366:AW366" si="1286">SUM(AQ360,AQ362:AQ365)</f>
        <v>38.75</v>
      </c>
      <c r="AR366" s="177">
        <f t="shared" si="1286"/>
        <v>1428</v>
      </c>
      <c r="AS366" s="177">
        <f t="shared" si="1286"/>
        <v>71</v>
      </c>
      <c r="AT366" s="177">
        <f t="shared" si="1286"/>
        <v>87</v>
      </c>
      <c r="AU366" s="177">
        <f t="shared" si="1286"/>
        <v>-16</v>
      </c>
      <c r="AV366" s="177">
        <f t="shared" si="1286"/>
        <v>0</v>
      </c>
      <c r="AW366" s="370">
        <f t="shared" si="1286"/>
        <v>2013.5</v>
      </c>
      <c r="AX366" s="23"/>
      <c r="AY366" s="177">
        <f t="shared" ref="AY366:BD366" si="1287">SUM(AY358:AY365)</f>
        <v>0</v>
      </c>
      <c r="AZ366" s="177">
        <f t="shared" si="1287"/>
        <v>0</v>
      </c>
      <c r="BA366" s="177">
        <f t="shared" si="1287"/>
        <v>0</v>
      </c>
      <c r="BB366" s="177">
        <f t="shared" si="1287"/>
        <v>0</v>
      </c>
      <c r="BC366" s="177">
        <f t="shared" si="1287"/>
        <v>0</v>
      </c>
      <c r="BD366" s="177">
        <f t="shared" si="1287"/>
        <v>0</v>
      </c>
      <c r="BE366" s="177"/>
      <c r="BF366" s="23"/>
      <c r="BG366" s="371"/>
      <c r="BH366" s="372" t="e">
        <f t="shared" si="1256"/>
        <v>#REF!</v>
      </c>
      <c r="BI366" s="419" t="e">
        <f t="shared" si="1277"/>
        <v>#REF!</v>
      </c>
      <c r="BJ366" s="420" t="e">
        <f t="shared" ref="BJ366:BK366" si="1288">+#REF!+D366+L366+T366+AB366+AJ366+AR366+AZ366</f>
        <v>#REF!</v>
      </c>
      <c r="BK366" s="420" t="e">
        <f t="shared" si="1288"/>
        <v>#REF!</v>
      </c>
      <c r="BL366" s="398" t="e">
        <f t="shared" si="1258"/>
        <v>#REF!</v>
      </c>
      <c r="BM366" s="399" t="e">
        <f t="shared" si="1259"/>
        <v>#REF!</v>
      </c>
      <c r="BN366" s="400" t="e">
        <f t="shared" si="1260"/>
        <v>#REF!</v>
      </c>
      <c r="BO366" s="401" t="e">
        <f t="shared" si="1261"/>
        <v>#REF!</v>
      </c>
    </row>
    <row r="367" spans="1:67" ht="16">
      <c r="A367" s="124">
        <v>42679</v>
      </c>
      <c r="B367" s="23"/>
      <c r="C367" s="125">
        <v>0</v>
      </c>
      <c r="D367" s="125">
        <v>0</v>
      </c>
      <c r="E367" s="125">
        <v>0</v>
      </c>
      <c r="F367" s="125">
        <v>0</v>
      </c>
      <c r="G367" s="136">
        <f t="shared" ref="G367:G373" si="1289">+E367-F367</f>
        <v>0</v>
      </c>
      <c r="H367" s="125">
        <v>0</v>
      </c>
      <c r="I367" s="126"/>
      <c r="J367" s="23"/>
      <c r="K367" s="125">
        <v>0</v>
      </c>
      <c r="L367" s="125">
        <v>0</v>
      </c>
      <c r="M367" s="125">
        <v>0</v>
      </c>
      <c r="N367" s="125">
        <v>0</v>
      </c>
      <c r="O367" s="136">
        <f t="shared" ref="O367:O373" si="1290">+M367-N367</f>
        <v>0</v>
      </c>
      <c r="P367" s="125">
        <v>0</v>
      </c>
      <c r="Q367" s="126"/>
      <c r="R367" s="23"/>
      <c r="S367" s="125">
        <v>0</v>
      </c>
      <c r="T367" s="125">
        <v>0</v>
      </c>
      <c r="U367" s="125">
        <v>0</v>
      </c>
      <c r="V367" s="125">
        <v>0</v>
      </c>
      <c r="W367" s="136">
        <f t="shared" ref="W367:W373" si="1291">+U367-V367</f>
        <v>0</v>
      </c>
      <c r="X367" s="125">
        <v>0</v>
      </c>
      <c r="Y367" s="125"/>
      <c r="Z367" s="23"/>
      <c r="AA367" s="125">
        <v>0</v>
      </c>
      <c r="AB367" s="125">
        <v>0</v>
      </c>
      <c r="AC367" s="125">
        <v>0</v>
      </c>
      <c r="AD367" s="125">
        <v>0</v>
      </c>
      <c r="AE367" s="136">
        <f t="shared" ref="AE367:AE373" si="1292">+AC367-AD367</f>
        <v>0</v>
      </c>
      <c r="AF367" s="125">
        <v>0</v>
      </c>
      <c r="AG367" s="125"/>
      <c r="AH367" s="23"/>
      <c r="AI367" s="125">
        <v>0</v>
      </c>
      <c r="AJ367" s="125">
        <v>0</v>
      </c>
      <c r="AK367" s="125">
        <v>0</v>
      </c>
      <c r="AL367" s="125">
        <v>0</v>
      </c>
      <c r="AM367" s="136">
        <f t="shared" ref="AM367:AM373" si="1293">+AK367-AL367</f>
        <v>0</v>
      </c>
      <c r="AN367" s="125">
        <v>0</v>
      </c>
      <c r="AO367" s="125"/>
      <c r="AP367" s="23"/>
      <c r="AQ367" s="125">
        <v>0</v>
      </c>
      <c r="AR367" s="125">
        <v>0</v>
      </c>
      <c r="AS367" s="125">
        <v>0</v>
      </c>
      <c r="AT367" s="125">
        <v>0</v>
      </c>
      <c r="AU367" s="136">
        <f t="shared" ref="AU367:AU373" si="1294">+AS367-AT367</f>
        <v>0</v>
      </c>
      <c r="AV367" s="125">
        <v>0</v>
      </c>
      <c r="AW367" s="126"/>
      <c r="AX367" s="23"/>
      <c r="AY367" s="125">
        <v>0</v>
      </c>
      <c r="AZ367" s="125">
        <v>0</v>
      </c>
      <c r="BA367" s="125">
        <v>0</v>
      </c>
      <c r="BB367" s="125">
        <v>0</v>
      </c>
      <c r="BC367" s="136">
        <f t="shared" ref="BC367:BC373" si="1295">+BA367-BB367</f>
        <v>0</v>
      </c>
      <c r="BD367" s="125">
        <v>0</v>
      </c>
      <c r="BE367" s="125"/>
      <c r="BF367" s="23"/>
      <c r="BG367" s="348"/>
      <c r="BH367" s="127"/>
      <c r="BI367" s="127"/>
      <c r="BJ367" s="127"/>
      <c r="BK367" s="127"/>
      <c r="BL367" s="127"/>
      <c r="BM367" s="127"/>
      <c r="BN367" s="127"/>
      <c r="BO367" s="127"/>
    </row>
    <row r="368" spans="1:67" ht="16">
      <c r="A368" s="124">
        <v>42680</v>
      </c>
      <c r="B368" s="23"/>
      <c r="C368" s="125">
        <v>0</v>
      </c>
      <c r="D368" s="125">
        <v>0</v>
      </c>
      <c r="E368" s="125">
        <v>0</v>
      </c>
      <c r="F368" s="125">
        <v>0</v>
      </c>
      <c r="G368" s="136">
        <f t="shared" si="1289"/>
        <v>0</v>
      </c>
      <c r="H368" s="125">
        <v>0</v>
      </c>
      <c r="I368" s="126"/>
      <c r="J368" s="23"/>
      <c r="K368" s="125">
        <v>0</v>
      </c>
      <c r="L368" s="125">
        <v>0</v>
      </c>
      <c r="M368" s="125">
        <v>0</v>
      </c>
      <c r="N368" s="125">
        <v>0</v>
      </c>
      <c r="O368" s="136">
        <f t="shared" si="1290"/>
        <v>0</v>
      </c>
      <c r="P368" s="125">
        <v>0</v>
      </c>
      <c r="Q368" s="126"/>
      <c r="R368" s="23"/>
      <c r="S368" s="125">
        <v>0</v>
      </c>
      <c r="T368" s="125">
        <v>0</v>
      </c>
      <c r="U368" s="125">
        <v>0</v>
      </c>
      <c r="V368" s="125">
        <v>0</v>
      </c>
      <c r="W368" s="136">
        <f t="shared" si="1291"/>
        <v>0</v>
      </c>
      <c r="X368" s="125">
        <v>0</v>
      </c>
      <c r="Y368" s="125"/>
      <c r="Z368" s="23"/>
      <c r="AA368" s="125">
        <v>0</v>
      </c>
      <c r="AB368" s="125">
        <v>0</v>
      </c>
      <c r="AC368" s="125">
        <v>0</v>
      </c>
      <c r="AD368" s="125">
        <v>0</v>
      </c>
      <c r="AE368" s="136">
        <f t="shared" si="1292"/>
        <v>0</v>
      </c>
      <c r="AF368" s="125">
        <v>0</v>
      </c>
      <c r="AG368" s="125"/>
      <c r="AH368" s="23"/>
      <c r="AI368" s="125">
        <v>0</v>
      </c>
      <c r="AJ368" s="125">
        <v>0</v>
      </c>
      <c r="AK368" s="125">
        <v>0</v>
      </c>
      <c r="AL368" s="125">
        <v>0</v>
      </c>
      <c r="AM368" s="136">
        <f t="shared" si="1293"/>
        <v>0</v>
      </c>
      <c r="AN368" s="125">
        <v>0</v>
      </c>
      <c r="AO368" s="125"/>
      <c r="AP368" s="23"/>
      <c r="AQ368" s="125">
        <v>0</v>
      </c>
      <c r="AR368" s="125">
        <v>0</v>
      </c>
      <c r="AS368" s="125">
        <v>0</v>
      </c>
      <c r="AT368" s="125">
        <v>0</v>
      </c>
      <c r="AU368" s="136">
        <f t="shared" si="1294"/>
        <v>0</v>
      </c>
      <c r="AV368" s="125">
        <v>0</v>
      </c>
      <c r="AW368" s="126"/>
      <c r="AX368" s="23"/>
      <c r="AY368" s="125">
        <v>0</v>
      </c>
      <c r="AZ368" s="125">
        <v>0</v>
      </c>
      <c r="BA368" s="125">
        <v>0</v>
      </c>
      <c r="BB368" s="125">
        <v>0</v>
      </c>
      <c r="BC368" s="136">
        <f t="shared" si="1295"/>
        <v>0</v>
      </c>
      <c r="BD368" s="125">
        <v>0</v>
      </c>
      <c r="BE368" s="125"/>
      <c r="BF368" s="23"/>
      <c r="BG368" s="348"/>
      <c r="BH368" s="127"/>
      <c r="BI368" s="127"/>
      <c r="BJ368" s="127"/>
      <c r="BK368" s="127"/>
      <c r="BL368" s="127"/>
      <c r="BM368" s="127"/>
      <c r="BN368" s="127"/>
      <c r="BO368" s="127"/>
    </row>
    <row r="369" spans="1:67" ht="16">
      <c r="A369" s="41">
        <v>42681</v>
      </c>
      <c r="B369" s="23"/>
      <c r="C369" s="54">
        <v>8</v>
      </c>
      <c r="D369" s="54">
        <v>276</v>
      </c>
      <c r="E369" s="54">
        <v>22</v>
      </c>
      <c r="F369" s="54">
        <v>15</v>
      </c>
      <c r="G369" s="130">
        <f t="shared" si="1289"/>
        <v>7</v>
      </c>
      <c r="H369" s="28"/>
      <c r="I369" s="149">
        <v>627.75</v>
      </c>
      <c r="J369" s="23"/>
      <c r="K369" s="54">
        <v>8</v>
      </c>
      <c r="L369" s="54">
        <v>380</v>
      </c>
      <c r="M369" s="54">
        <v>27</v>
      </c>
      <c r="N369" s="54">
        <v>18</v>
      </c>
      <c r="O369" s="130">
        <f t="shared" si="1290"/>
        <v>9</v>
      </c>
      <c r="P369" s="28"/>
      <c r="Q369" s="149">
        <v>682</v>
      </c>
      <c r="R369" s="23"/>
      <c r="S369" s="28"/>
      <c r="T369" s="28"/>
      <c r="U369" s="28"/>
      <c r="V369" s="28"/>
      <c r="W369" s="130">
        <f t="shared" si="1291"/>
        <v>0</v>
      </c>
      <c r="X369" s="28"/>
      <c r="Y369" s="28"/>
      <c r="Z369" s="23"/>
      <c r="AA369" s="28"/>
      <c r="AB369" s="28"/>
      <c r="AC369" s="28"/>
      <c r="AD369" s="28"/>
      <c r="AE369" s="130">
        <f t="shared" si="1292"/>
        <v>0</v>
      </c>
      <c r="AF369" s="28"/>
      <c r="AG369" s="28"/>
      <c r="AH369" s="23"/>
      <c r="AI369" s="54">
        <v>8</v>
      </c>
      <c r="AJ369" s="54">
        <v>380</v>
      </c>
      <c r="AK369" s="54">
        <v>31</v>
      </c>
      <c r="AL369" s="54">
        <v>21</v>
      </c>
      <c r="AM369" s="130">
        <f t="shared" si="1293"/>
        <v>10</v>
      </c>
      <c r="AN369" s="28"/>
      <c r="AO369" s="54">
        <v>838.25</v>
      </c>
      <c r="AP369" s="23"/>
      <c r="AQ369" s="54">
        <v>8</v>
      </c>
      <c r="AR369" s="54">
        <v>244</v>
      </c>
      <c r="AS369" s="54">
        <v>24</v>
      </c>
      <c r="AT369" s="54">
        <v>18</v>
      </c>
      <c r="AU369" s="130">
        <f t="shared" si="1294"/>
        <v>6</v>
      </c>
      <c r="AV369" s="28"/>
      <c r="AW369" s="149">
        <v>722</v>
      </c>
      <c r="AX369" s="23"/>
      <c r="AY369" s="28"/>
      <c r="AZ369" s="28"/>
      <c r="BA369" s="28"/>
      <c r="BB369" s="28"/>
      <c r="BC369" s="130">
        <f t="shared" si="1295"/>
        <v>0</v>
      </c>
      <c r="BD369" s="28"/>
      <c r="BE369" s="28"/>
      <c r="BF369" s="23"/>
      <c r="BG369" s="343"/>
      <c r="BH369" s="350" t="e">
        <f t="shared" ref="BH369:BH374" si="1296">+#REF!+G369+O369+W369+AE369+AM369+AU369+BC369</f>
        <v>#REF!</v>
      </c>
      <c r="BI369" s="351" t="e">
        <f t="shared" ref="BI369:BK369" si="1297">+#REF!+C369+K369+S369+AA369+AI369+AQ369+AY369</f>
        <v>#REF!</v>
      </c>
      <c r="BJ369" s="352" t="e">
        <f t="shared" si="1297"/>
        <v>#REF!</v>
      </c>
      <c r="BK369" s="352" t="e">
        <f t="shared" si="1297"/>
        <v>#REF!</v>
      </c>
      <c r="BL369" s="363" t="e">
        <f t="shared" ref="BL369:BL374" si="1298">BJ369/BK369</f>
        <v>#REF!</v>
      </c>
      <c r="BM369" s="364" t="e">
        <f t="shared" ref="BM369:BM374" si="1299">BJ369/BI369</f>
        <v>#REF!</v>
      </c>
      <c r="BN369" s="365" t="e">
        <f t="shared" ref="BN369:BN374" si="1300">BK369/BI369</f>
        <v>#REF!</v>
      </c>
      <c r="BO369" s="366" t="e">
        <f t="shared" ref="BO369:BO374" si="1301">#REF!/BK369</f>
        <v>#REF!</v>
      </c>
    </row>
    <row r="370" spans="1:67" ht="16">
      <c r="A370" s="41">
        <v>42682</v>
      </c>
      <c r="B370" s="23"/>
      <c r="C370" s="28"/>
      <c r="D370" s="28"/>
      <c r="E370" s="28"/>
      <c r="F370" s="28"/>
      <c r="G370" s="130">
        <f t="shared" si="1289"/>
        <v>0</v>
      </c>
      <c r="H370" s="28"/>
      <c r="I370" s="153"/>
      <c r="J370" s="23"/>
      <c r="K370" s="54">
        <v>7</v>
      </c>
      <c r="L370" s="54">
        <v>322</v>
      </c>
      <c r="M370" s="54">
        <v>24</v>
      </c>
      <c r="N370" s="54">
        <v>18</v>
      </c>
      <c r="O370" s="130">
        <f t="shared" si="1290"/>
        <v>6</v>
      </c>
      <c r="P370" s="28"/>
      <c r="Q370" s="149">
        <v>542</v>
      </c>
      <c r="R370" s="23"/>
      <c r="S370" s="28"/>
      <c r="T370" s="28"/>
      <c r="U370" s="28"/>
      <c r="V370" s="28"/>
      <c r="W370" s="130">
        <f t="shared" si="1291"/>
        <v>0</v>
      </c>
      <c r="X370" s="28"/>
      <c r="Y370" s="28"/>
      <c r="Z370" s="23"/>
      <c r="AA370" s="28"/>
      <c r="AB370" s="28"/>
      <c r="AC370" s="28"/>
      <c r="AD370" s="28"/>
      <c r="AE370" s="130">
        <f t="shared" si="1292"/>
        <v>0</v>
      </c>
      <c r="AF370" s="28"/>
      <c r="AG370" s="28"/>
      <c r="AH370" s="23"/>
      <c r="AI370" s="54">
        <v>8</v>
      </c>
      <c r="AJ370" s="54">
        <v>350</v>
      </c>
      <c r="AK370" s="54">
        <v>21</v>
      </c>
      <c r="AL370" s="54">
        <v>21</v>
      </c>
      <c r="AM370" s="130">
        <f t="shared" si="1293"/>
        <v>0</v>
      </c>
      <c r="AN370" s="28"/>
      <c r="AO370" s="54">
        <v>607.04999999999995</v>
      </c>
      <c r="AP370" s="23"/>
      <c r="AQ370" s="54">
        <v>8</v>
      </c>
      <c r="AR370" s="54">
        <v>229</v>
      </c>
      <c r="AS370" s="54">
        <v>18</v>
      </c>
      <c r="AT370" s="54">
        <v>18</v>
      </c>
      <c r="AU370" s="130">
        <f t="shared" si="1294"/>
        <v>0</v>
      </c>
      <c r="AV370" s="28"/>
      <c r="AW370" s="149">
        <v>572</v>
      </c>
      <c r="AX370" s="23"/>
      <c r="AY370" s="28"/>
      <c r="AZ370" s="28"/>
      <c r="BA370" s="28"/>
      <c r="BB370" s="28"/>
      <c r="BC370" s="130">
        <f t="shared" si="1295"/>
        <v>0</v>
      </c>
      <c r="BD370" s="28"/>
      <c r="BE370" s="28"/>
      <c r="BF370" s="23"/>
      <c r="BG370" s="343"/>
      <c r="BH370" s="350" t="e">
        <f t="shared" si="1296"/>
        <v>#REF!</v>
      </c>
      <c r="BI370" s="351" t="e">
        <f t="shared" ref="BI370:BK370" si="1302">+#REF!+C370+K370+S370+AA370+AI370+AQ370+AY370</f>
        <v>#REF!</v>
      </c>
      <c r="BJ370" s="352" t="e">
        <f t="shared" si="1302"/>
        <v>#REF!</v>
      </c>
      <c r="BK370" s="352" t="e">
        <f t="shared" si="1302"/>
        <v>#REF!</v>
      </c>
      <c r="BL370" s="363" t="e">
        <f t="shared" si="1298"/>
        <v>#REF!</v>
      </c>
      <c r="BM370" s="364" t="e">
        <f t="shared" si="1299"/>
        <v>#REF!</v>
      </c>
      <c r="BN370" s="365" t="e">
        <f t="shared" si="1300"/>
        <v>#REF!</v>
      </c>
      <c r="BO370" s="366" t="e">
        <f t="shared" si="1301"/>
        <v>#REF!</v>
      </c>
    </row>
    <row r="371" spans="1:67" ht="16">
      <c r="A371" s="41">
        <v>42683</v>
      </c>
      <c r="B371" s="23"/>
      <c r="C371" s="28"/>
      <c r="D371" s="28"/>
      <c r="E371" s="28"/>
      <c r="F371" s="28"/>
      <c r="G371" s="130">
        <f t="shared" si="1289"/>
        <v>0</v>
      </c>
      <c r="H371" s="28"/>
      <c r="I371" s="153"/>
      <c r="J371" s="23"/>
      <c r="K371" s="54">
        <v>8</v>
      </c>
      <c r="L371" s="54">
        <v>227</v>
      </c>
      <c r="M371" s="54">
        <v>19</v>
      </c>
      <c r="N371" s="54">
        <v>18</v>
      </c>
      <c r="O371" s="130">
        <f t="shared" si="1290"/>
        <v>1</v>
      </c>
      <c r="P371" s="28"/>
      <c r="Q371" s="149">
        <v>455</v>
      </c>
      <c r="R371" s="23"/>
      <c r="S371" s="28"/>
      <c r="T371" s="28"/>
      <c r="U371" s="28"/>
      <c r="V371" s="28"/>
      <c r="W371" s="130">
        <f t="shared" si="1291"/>
        <v>0</v>
      </c>
      <c r="X371" s="28"/>
      <c r="Y371" s="28"/>
      <c r="Z371" s="23"/>
      <c r="AA371" s="28"/>
      <c r="AB371" s="28"/>
      <c r="AC371" s="28"/>
      <c r="AD371" s="28"/>
      <c r="AE371" s="130">
        <f t="shared" si="1292"/>
        <v>0</v>
      </c>
      <c r="AF371" s="28"/>
      <c r="AG371" s="28"/>
      <c r="AH371" s="23"/>
      <c r="AI371" s="54">
        <v>8.5</v>
      </c>
      <c r="AJ371" s="54">
        <v>333</v>
      </c>
      <c r="AK371" s="54">
        <v>23</v>
      </c>
      <c r="AL371" s="54">
        <v>21</v>
      </c>
      <c r="AM371" s="130">
        <f t="shared" si="1293"/>
        <v>2</v>
      </c>
      <c r="AN371" s="28"/>
      <c r="AO371" s="54">
        <v>543.45000000000005</v>
      </c>
      <c r="AP371" s="23"/>
      <c r="AQ371" s="54">
        <v>6.5</v>
      </c>
      <c r="AR371" s="54">
        <v>159</v>
      </c>
      <c r="AS371" s="54">
        <v>14</v>
      </c>
      <c r="AT371" s="54">
        <v>18</v>
      </c>
      <c r="AU371" s="130">
        <f t="shared" si="1294"/>
        <v>-4</v>
      </c>
      <c r="AV371" s="28"/>
      <c r="AW371" s="149">
        <v>406.5</v>
      </c>
      <c r="AX371" s="23"/>
      <c r="AY371" s="28"/>
      <c r="AZ371" s="28"/>
      <c r="BA371" s="28"/>
      <c r="BB371" s="28"/>
      <c r="BC371" s="130">
        <f t="shared" si="1295"/>
        <v>0</v>
      </c>
      <c r="BD371" s="28"/>
      <c r="BE371" s="28"/>
      <c r="BF371" s="23"/>
      <c r="BG371" s="343"/>
      <c r="BH371" s="350" t="e">
        <f t="shared" si="1296"/>
        <v>#REF!</v>
      </c>
      <c r="BI371" s="351" t="e">
        <f t="shared" ref="BI371:BK371" si="1303">+#REF!+C371+K371+S371+AA371+AI371+AQ371+AY371</f>
        <v>#REF!</v>
      </c>
      <c r="BJ371" s="352" t="e">
        <f t="shared" si="1303"/>
        <v>#REF!</v>
      </c>
      <c r="BK371" s="352" t="e">
        <f t="shared" si="1303"/>
        <v>#REF!</v>
      </c>
      <c r="BL371" s="363" t="e">
        <f t="shared" si="1298"/>
        <v>#REF!</v>
      </c>
      <c r="BM371" s="364" t="e">
        <f t="shared" si="1299"/>
        <v>#REF!</v>
      </c>
      <c r="BN371" s="365" t="e">
        <f t="shared" si="1300"/>
        <v>#REF!</v>
      </c>
      <c r="BO371" s="366" t="e">
        <f t="shared" si="1301"/>
        <v>#REF!</v>
      </c>
    </row>
    <row r="372" spans="1:67" ht="16">
      <c r="A372" s="41">
        <v>42684</v>
      </c>
      <c r="B372" s="23"/>
      <c r="C372" s="28"/>
      <c r="D372" s="28"/>
      <c r="E372" s="28"/>
      <c r="F372" s="28"/>
      <c r="G372" s="130">
        <f t="shared" si="1289"/>
        <v>0</v>
      </c>
      <c r="H372" s="28"/>
      <c r="I372" s="153"/>
      <c r="J372" s="23"/>
      <c r="K372" s="54">
        <v>8</v>
      </c>
      <c r="L372" s="54">
        <v>361</v>
      </c>
      <c r="M372" s="54">
        <v>19</v>
      </c>
      <c r="N372" s="54">
        <v>18</v>
      </c>
      <c r="O372" s="130">
        <f t="shared" si="1290"/>
        <v>1</v>
      </c>
      <c r="P372" s="28"/>
      <c r="Q372" s="149">
        <v>523.29999999999995</v>
      </c>
      <c r="R372" s="23"/>
      <c r="S372" s="28"/>
      <c r="T372" s="28"/>
      <c r="U372" s="28"/>
      <c r="V372" s="28"/>
      <c r="W372" s="130">
        <f t="shared" si="1291"/>
        <v>0</v>
      </c>
      <c r="X372" s="28"/>
      <c r="Y372" s="28"/>
      <c r="Z372" s="23"/>
      <c r="AA372" s="28"/>
      <c r="AB372" s="28"/>
      <c r="AC372" s="28"/>
      <c r="AD372" s="28"/>
      <c r="AE372" s="130">
        <f t="shared" si="1292"/>
        <v>0</v>
      </c>
      <c r="AF372" s="28"/>
      <c r="AG372" s="28"/>
      <c r="AH372" s="23"/>
      <c r="AI372" s="54">
        <v>8.5</v>
      </c>
      <c r="AJ372" s="54">
        <v>410</v>
      </c>
      <c r="AK372" s="54">
        <v>22</v>
      </c>
      <c r="AL372" s="54">
        <v>21</v>
      </c>
      <c r="AM372" s="130">
        <f t="shared" si="1293"/>
        <v>1</v>
      </c>
      <c r="AN372" s="28"/>
      <c r="AO372" s="407">
        <v>471</v>
      </c>
      <c r="AP372" s="23"/>
      <c r="AQ372" s="54">
        <v>8</v>
      </c>
      <c r="AR372" s="54">
        <v>253</v>
      </c>
      <c r="AS372" s="54">
        <v>16</v>
      </c>
      <c r="AT372" s="54">
        <v>18</v>
      </c>
      <c r="AU372" s="130">
        <f t="shared" si="1294"/>
        <v>-2</v>
      </c>
      <c r="AV372" s="28"/>
      <c r="AW372" s="149">
        <v>340.8</v>
      </c>
      <c r="AX372" s="23"/>
      <c r="AY372" s="28"/>
      <c r="AZ372" s="28"/>
      <c r="BA372" s="28"/>
      <c r="BB372" s="28"/>
      <c r="BC372" s="130">
        <f t="shared" si="1295"/>
        <v>0</v>
      </c>
      <c r="BD372" s="28"/>
      <c r="BE372" s="28"/>
      <c r="BF372" s="23"/>
      <c r="BG372" s="343"/>
      <c r="BH372" s="350" t="e">
        <f t="shared" si="1296"/>
        <v>#REF!</v>
      </c>
      <c r="BI372" s="351" t="e">
        <f t="shared" ref="BI372:BK372" si="1304">+#REF!+C372+K372+S372+AA372+AI372+AQ372+AY372</f>
        <v>#REF!</v>
      </c>
      <c r="BJ372" s="352" t="e">
        <f t="shared" si="1304"/>
        <v>#REF!</v>
      </c>
      <c r="BK372" s="352" t="e">
        <f t="shared" si="1304"/>
        <v>#REF!</v>
      </c>
      <c r="BL372" s="363" t="e">
        <f t="shared" si="1298"/>
        <v>#REF!</v>
      </c>
      <c r="BM372" s="364" t="e">
        <f t="shared" si="1299"/>
        <v>#REF!</v>
      </c>
      <c r="BN372" s="365" t="e">
        <f t="shared" si="1300"/>
        <v>#REF!</v>
      </c>
      <c r="BO372" s="366" t="e">
        <f t="shared" si="1301"/>
        <v>#REF!</v>
      </c>
    </row>
    <row r="373" spans="1:67" ht="16">
      <c r="A373" s="41">
        <v>42685</v>
      </c>
      <c r="B373" s="23"/>
      <c r="C373" s="28"/>
      <c r="D373" s="28"/>
      <c r="E373" s="28"/>
      <c r="F373" s="28"/>
      <c r="G373" s="130">
        <f t="shared" si="1289"/>
        <v>0</v>
      </c>
      <c r="H373" s="28"/>
      <c r="I373" s="153"/>
      <c r="J373" s="23"/>
      <c r="K373" s="28"/>
      <c r="L373" s="54">
        <v>310</v>
      </c>
      <c r="M373" s="54">
        <v>22</v>
      </c>
      <c r="N373" s="54">
        <v>18</v>
      </c>
      <c r="O373" s="130">
        <f t="shared" si="1290"/>
        <v>4</v>
      </c>
      <c r="P373" s="28"/>
      <c r="Q373" s="149">
        <v>602</v>
      </c>
      <c r="R373" s="23"/>
      <c r="S373" s="28"/>
      <c r="T373" s="28"/>
      <c r="U373" s="28"/>
      <c r="V373" s="28"/>
      <c r="W373" s="130">
        <f t="shared" si="1291"/>
        <v>0</v>
      </c>
      <c r="X373" s="28"/>
      <c r="Y373" s="28"/>
      <c r="Z373" s="23"/>
      <c r="AA373" s="28"/>
      <c r="AB373" s="28"/>
      <c r="AC373" s="28"/>
      <c r="AD373" s="28"/>
      <c r="AE373" s="130">
        <f t="shared" si="1292"/>
        <v>0</v>
      </c>
      <c r="AF373" s="28"/>
      <c r="AG373" s="28"/>
      <c r="AH373" s="23"/>
      <c r="AI373" s="54">
        <v>7</v>
      </c>
      <c r="AJ373" s="54">
        <v>333</v>
      </c>
      <c r="AK373" s="54">
        <v>24</v>
      </c>
      <c r="AL373" s="54">
        <v>21</v>
      </c>
      <c r="AM373" s="130">
        <f t="shared" si="1293"/>
        <v>3</v>
      </c>
      <c r="AN373" s="28"/>
      <c r="AO373" s="406">
        <v>634.75</v>
      </c>
      <c r="AP373" s="23"/>
      <c r="AQ373" s="54">
        <v>8</v>
      </c>
      <c r="AR373" s="54">
        <v>245</v>
      </c>
      <c r="AS373" s="54">
        <v>14</v>
      </c>
      <c r="AT373" s="54">
        <v>18</v>
      </c>
      <c r="AU373" s="130">
        <f t="shared" si="1294"/>
        <v>-4</v>
      </c>
      <c r="AV373" s="28"/>
      <c r="AW373" s="149">
        <v>196</v>
      </c>
      <c r="AX373" s="23"/>
      <c r="AY373" s="28"/>
      <c r="AZ373" s="28"/>
      <c r="BA373" s="28"/>
      <c r="BB373" s="28"/>
      <c r="BC373" s="130">
        <f t="shared" si="1295"/>
        <v>0</v>
      </c>
      <c r="BD373" s="28"/>
      <c r="BE373" s="28"/>
      <c r="BF373" s="23"/>
      <c r="BG373" s="343"/>
      <c r="BH373" s="350" t="e">
        <f t="shared" si="1296"/>
        <v>#REF!</v>
      </c>
      <c r="BI373" s="351" t="e">
        <f t="shared" ref="BI373:BK373" si="1305">+#REF!+C373+K373+S373+AA373+AI373+AQ373+AY373</f>
        <v>#REF!</v>
      </c>
      <c r="BJ373" s="352" t="e">
        <f t="shared" si="1305"/>
        <v>#REF!</v>
      </c>
      <c r="BK373" s="352" t="e">
        <f t="shared" si="1305"/>
        <v>#REF!</v>
      </c>
      <c r="BL373" s="363" t="e">
        <f t="shared" si="1298"/>
        <v>#REF!</v>
      </c>
      <c r="BM373" s="364" t="e">
        <f t="shared" si="1299"/>
        <v>#REF!</v>
      </c>
      <c r="BN373" s="365" t="e">
        <f t="shared" si="1300"/>
        <v>#REF!</v>
      </c>
      <c r="BO373" s="366" t="e">
        <f t="shared" si="1301"/>
        <v>#REF!</v>
      </c>
    </row>
    <row r="374" spans="1:67" ht="16">
      <c r="A374" s="367" t="s">
        <v>42</v>
      </c>
      <c r="B374" s="368"/>
      <c r="C374" s="177">
        <f t="shared" ref="C374:I374" si="1306">SUM(C367:C373)</f>
        <v>8</v>
      </c>
      <c r="D374" s="177">
        <f t="shared" si="1306"/>
        <v>276</v>
      </c>
      <c r="E374" s="177">
        <f t="shared" si="1306"/>
        <v>22</v>
      </c>
      <c r="F374" s="177">
        <f t="shared" si="1306"/>
        <v>15</v>
      </c>
      <c r="G374" s="177">
        <f t="shared" si="1306"/>
        <v>7</v>
      </c>
      <c r="H374" s="177">
        <f t="shared" si="1306"/>
        <v>0</v>
      </c>
      <c r="I374" s="370">
        <f t="shared" si="1306"/>
        <v>627.75</v>
      </c>
      <c r="J374" s="23"/>
      <c r="K374" s="177">
        <f t="shared" ref="K374:Q374" si="1307">SUM(K367:K373)</f>
        <v>31</v>
      </c>
      <c r="L374" s="177">
        <f t="shared" si="1307"/>
        <v>1600</v>
      </c>
      <c r="M374" s="177">
        <f t="shared" si="1307"/>
        <v>111</v>
      </c>
      <c r="N374" s="177">
        <f t="shared" si="1307"/>
        <v>90</v>
      </c>
      <c r="O374" s="177">
        <f t="shared" si="1307"/>
        <v>21</v>
      </c>
      <c r="P374" s="177">
        <f t="shared" si="1307"/>
        <v>0</v>
      </c>
      <c r="Q374" s="370">
        <f t="shared" si="1307"/>
        <v>2804.3</v>
      </c>
      <c r="R374" s="23"/>
      <c r="S374" s="177">
        <f t="shared" ref="S374:X374" si="1308">SUM(S367:S373)</f>
        <v>0</v>
      </c>
      <c r="T374" s="177">
        <f t="shared" si="1308"/>
        <v>0</v>
      </c>
      <c r="U374" s="177">
        <f t="shared" si="1308"/>
        <v>0</v>
      </c>
      <c r="V374" s="177">
        <f t="shared" si="1308"/>
        <v>0</v>
      </c>
      <c r="W374" s="177">
        <f t="shared" si="1308"/>
        <v>0</v>
      </c>
      <c r="X374" s="177">
        <f t="shared" si="1308"/>
        <v>0</v>
      </c>
      <c r="Y374" s="177"/>
      <c r="Z374" s="23"/>
      <c r="AA374" s="177">
        <f t="shared" ref="AA374:AF374" si="1309">SUM(AA367:AA373)</f>
        <v>0</v>
      </c>
      <c r="AB374" s="177">
        <f t="shared" si="1309"/>
        <v>0</v>
      </c>
      <c r="AC374" s="177">
        <f t="shared" si="1309"/>
        <v>0</v>
      </c>
      <c r="AD374" s="177">
        <f t="shared" si="1309"/>
        <v>0</v>
      </c>
      <c r="AE374" s="177">
        <f t="shared" si="1309"/>
        <v>0</v>
      </c>
      <c r="AF374" s="177">
        <f t="shared" si="1309"/>
        <v>0</v>
      </c>
      <c r="AG374" s="177"/>
      <c r="AH374" s="23"/>
      <c r="AI374" s="177">
        <f t="shared" ref="AI374:AO374" si="1310">SUM(AI367:AI373)</f>
        <v>40</v>
      </c>
      <c r="AJ374" s="177">
        <f t="shared" si="1310"/>
        <v>1806</v>
      </c>
      <c r="AK374" s="177">
        <f t="shared" si="1310"/>
        <v>121</v>
      </c>
      <c r="AL374" s="177">
        <f t="shared" si="1310"/>
        <v>105</v>
      </c>
      <c r="AM374" s="177">
        <f t="shared" si="1310"/>
        <v>16</v>
      </c>
      <c r="AN374" s="177">
        <f t="shared" si="1310"/>
        <v>0</v>
      </c>
      <c r="AO374" s="177">
        <f t="shared" si="1310"/>
        <v>3094.5</v>
      </c>
      <c r="AP374" s="23"/>
      <c r="AQ374" s="177">
        <f t="shared" ref="AQ374:AW374" si="1311">SUM(AQ367:AQ373)</f>
        <v>38.5</v>
      </c>
      <c r="AR374" s="177">
        <f t="shared" si="1311"/>
        <v>1130</v>
      </c>
      <c r="AS374" s="177">
        <f t="shared" si="1311"/>
        <v>86</v>
      </c>
      <c r="AT374" s="177">
        <f t="shared" si="1311"/>
        <v>90</v>
      </c>
      <c r="AU374" s="177">
        <f t="shared" si="1311"/>
        <v>-4</v>
      </c>
      <c r="AV374" s="177">
        <f t="shared" si="1311"/>
        <v>0</v>
      </c>
      <c r="AW374" s="370">
        <f t="shared" si="1311"/>
        <v>2237.3000000000002</v>
      </c>
      <c r="AX374" s="23"/>
      <c r="AY374" s="177">
        <f t="shared" ref="AY374:BD374" si="1312">SUM(AY367:AY373)</f>
        <v>0</v>
      </c>
      <c r="AZ374" s="177">
        <f t="shared" si="1312"/>
        <v>0</v>
      </c>
      <c r="BA374" s="177">
        <f t="shared" si="1312"/>
        <v>0</v>
      </c>
      <c r="BB374" s="177">
        <f t="shared" si="1312"/>
        <v>0</v>
      </c>
      <c r="BC374" s="177">
        <f t="shared" si="1312"/>
        <v>0</v>
      </c>
      <c r="BD374" s="177">
        <f t="shared" si="1312"/>
        <v>0</v>
      </c>
      <c r="BE374" s="177"/>
      <c r="BF374" s="23"/>
      <c r="BG374" s="371"/>
      <c r="BH374" s="372" t="e">
        <f t="shared" si="1296"/>
        <v>#REF!</v>
      </c>
      <c r="BI374" s="419" t="e">
        <f t="shared" ref="BI374:BK374" si="1313">+#REF!+C374+K374+S374+AA374+AI374+AQ374+AY374</f>
        <v>#REF!</v>
      </c>
      <c r="BJ374" s="420" t="e">
        <f t="shared" si="1313"/>
        <v>#REF!</v>
      </c>
      <c r="BK374" s="420" t="e">
        <f t="shared" si="1313"/>
        <v>#REF!</v>
      </c>
      <c r="BL374" s="398" t="e">
        <f t="shared" si="1298"/>
        <v>#REF!</v>
      </c>
      <c r="BM374" s="399" t="e">
        <f t="shared" si="1299"/>
        <v>#REF!</v>
      </c>
      <c r="BN374" s="400" t="e">
        <f t="shared" si="1300"/>
        <v>#REF!</v>
      </c>
      <c r="BO374" s="401" t="e">
        <f t="shared" si="1301"/>
        <v>#REF!</v>
      </c>
    </row>
    <row r="375" spans="1:67" ht="16">
      <c r="A375" s="124">
        <v>42686</v>
      </c>
      <c r="B375" s="23"/>
      <c r="C375" s="125">
        <v>0</v>
      </c>
      <c r="D375" s="125">
        <v>0</v>
      </c>
      <c r="E375" s="125">
        <v>0</v>
      </c>
      <c r="F375" s="125">
        <v>0</v>
      </c>
      <c r="G375" s="136">
        <f t="shared" ref="G375:G381" si="1314">+E375-F375</f>
        <v>0</v>
      </c>
      <c r="H375" s="125">
        <v>0</v>
      </c>
      <c r="I375" s="126"/>
      <c r="J375" s="23"/>
      <c r="K375" s="125">
        <v>0</v>
      </c>
      <c r="L375" s="125">
        <v>0</v>
      </c>
      <c r="M375" s="125">
        <v>0</v>
      </c>
      <c r="N375" s="125">
        <v>0</v>
      </c>
      <c r="O375" s="136">
        <f t="shared" ref="O375:O381" si="1315">+M375-N375</f>
        <v>0</v>
      </c>
      <c r="P375" s="125">
        <v>0</v>
      </c>
      <c r="Q375" s="126"/>
      <c r="R375" s="23"/>
      <c r="S375" s="125">
        <v>0</v>
      </c>
      <c r="T375" s="125">
        <v>0</v>
      </c>
      <c r="U375" s="125">
        <v>0</v>
      </c>
      <c r="V375" s="125">
        <v>0</v>
      </c>
      <c r="W375" s="136">
        <f t="shared" ref="W375:W381" si="1316">+U375-V375</f>
        <v>0</v>
      </c>
      <c r="X375" s="125">
        <v>0</v>
      </c>
      <c r="Y375" s="125"/>
      <c r="Z375" s="23"/>
      <c r="AA375" s="125">
        <v>0</v>
      </c>
      <c r="AB375" s="125">
        <v>0</v>
      </c>
      <c r="AC375" s="125">
        <v>0</v>
      </c>
      <c r="AD375" s="125">
        <v>0</v>
      </c>
      <c r="AE375" s="136">
        <f t="shared" ref="AE375:AE381" si="1317">+AC375-AD375</f>
        <v>0</v>
      </c>
      <c r="AF375" s="125">
        <v>0</v>
      </c>
      <c r="AG375" s="125"/>
      <c r="AH375" s="23"/>
      <c r="AI375" s="125">
        <v>0</v>
      </c>
      <c r="AJ375" s="125">
        <v>0</v>
      </c>
      <c r="AK375" s="125">
        <v>0</v>
      </c>
      <c r="AL375" s="125">
        <v>0</v>
      </c>
      <c r="AM375" s="136">
        <f t="shared" ref="AM375:AM381" si="1318">+AK375-AL375</f>
        <v>0</v>
      </c>
      <c r="AN375" s="125">
        <v>0</v>
      </c>
      <c r="AO375" s="125"/>
      <c r="AP375" s="23"/>
      <c r="AQ375" s="125">
        <v>0</v>
      </c>
      <c r="AR375" s="125">
        <v>0</v>
      </c>
      <c r="AS375" s="125">
        <v>0</v>
      </c>
      <c r="AT375" s="125">
        <v>0</v>
      </c>
      <c r="AU375" s="136">
        <f t="shared" ref="AU375:AU381" si="1319">+AS375-AT375</f>
        <v>0</v>
      </c>
      <c r="AV375" s="125">
        <v>0</v>
      </c>
      <c r="AW375" s="126"/>
      <c r="AX375" s="23"/>
      <c r="AY375" s="125">
        <v>0</v>
      </c>
      <c r="AZ375" s="125">
        <v>0</v>
      </c>
      <c r="BA375" s="125">
        <v>0</v>
      </c>
      <c r="BB375" s="125">
        <v>0</v>
      </c>
      <c r="BC375" s="136">
        <f t="shared" ref="BC375:BC381" si="1320">+BA375-BB375</f>
        <v>0</v>
      </c>
      <c r="BD375" s="125">
        <v>0</v>
      </c>
      <c r="BE375" s="125"/>
      <c r="BF375" s="23"/>
      <c r="BG375" s="348"/>
      <c r="BH375" s="127"/>
      <c r="BI375" s="127"/>
      <c r="BJ375" s="127"/>
      <c r="BK375" s="127"/>
      <c r="BL375" s="127"/>
      <c r="BM375" s="127"/>
      <c r="BN375" s="127"/>
      <c r="BO375" s="127"/>
    </row>
    <row r="376" spans="1:67" ht="16">
      <c r="A376" s="124">
        <v>42687</v>
      </c>
      <c r="B376" s="23"/>
      <c r="C376" s="125">
        <v>0</v>
      </c>
      <c r="D376" s="125">
        <v>0</v>
      </c>
      <c r="E376" s="125">
        <v>0</v>
      </c>
      <c r="F376" s="125">
        <v>0</v>
      </c>
      <c r="G376" s="136">
        <f t="shared" si="1314"/>
        <v>0</v>
      </c>
      <c r="H376" s="125">
        <v>0</v>
      </c>
      <c r="I376" s="126"/>
      <c r="J376" s="23"/>
      <c r="K376" s="125">
        <v>0</v>
      </c>
      <c r="L376" s="125">
        <v>0</v>
      </c>
      <c r="M376" s="125">
        <v>0</v>
      </c>
      <c r="N376" s="125">
        <v>0</v>
      </c>
      <c r="O376" s="136">
        <f t="shared" si="1315"/>
        <v>0</v>
      </c>
      <c r="P376" s="125">
        <v>0</v>
      </c>
      <c r="Q376" s="126"/>
      <c r="R376" s="23"/>
      <c r="S376" s="125">
        <v>0</v>
      </c>
      <c r="T376" s="125">
        <v>0</v>
      </c>
      <c r="U376" s="125">
        <v>0</v>
      </c>
      <c r="V376" s="125">
        <v>0</v>
      </c>
      <c r="W376" s="136">
        <f t="shared" si="1316"/>
        <v>0</v>
      </c>
      <c r="X376" s="125">
        <v>0</v>
      </c>
      <c r="Y376" s="125"/>
      <c r="Z376" s="23"/>
      <c r="AA376" s="125">
        <v>0</v>
      </c>
      <c r="AB376" s="125">
        <v>0</v>
      </c>
      <c r="AC376" s="125">
        <v>0</v>
      </c>
      <c r="AD376" s="125">
        <v>0</v>
      </c>
      <c r="AE376" s="136">
        <f t="shared" si="1317"/>
        <v>0</v>
      </c>
      <c r="AF376" s="125">
        <v>0</v>
      </c>
      <c r="AG376" s="125"/>
      <c r="AH376" s="23"/>
      <c r="AI376" s="125">
        <v>0</v>
      </c>
      <c r="AJ376" s="125">
        <v>0</v>
      </c>
      <c r="AK376" s="125">
        <v>0</v>
      </c>
      <c r="AL376" s="125">
        <v>0</v>
      </c>
      <c r="AM376" s="136">
        <f t="shared" si="1318"/>
        <v>0</v>
      </c>
      <c r="AN376" s="125">
        <v>0</v>
      </c>
      <c r="AO376" s="125"/>
      <c r="AP376" s="23"/>
      <c r="AQ376" s="125">
        <v>0</v>
      </c>
      <c r="AR376" s="125">
        <v>0</v>
      </c>
      <c r="AS376" s="125">
        <v>0</v>
      </c>
      <c r="AT376" s="125">
        <v>0</v>
      </c>
      <c r="AU376" s="136">
        <f t="shared" si="1319"/>
        <v>0</v>
      </c>
      <c r="AV376" s="125">
        <v>0</v>
      </c>
      <c r="AW376" s="126"/>
      <c r="AX376" s="23"/>
      <c r="AY376" s="125">
        <v>0</v>
      </c>
      <c r="AZ376" s="125">
        <v>0</v>
      </c>
      <c r="BA376" s="125">
        <v>0</v>
      </c>
      <c r="BB376" s="125">
        <v>0</v>
      </c>
      <c r="BC376" s="136">
        <f t="shared" si="1320"/>
        <v>0</v>
      </c>
      <c r="BD376" s="125">
        <v>0</v>
      </c>
      <c r="BE376" s="125"/>
      <c r="BF376" s="23"/>
      <c r="BG376" s="348"/>
      <c r="BH376" s="127"/>
      <c r="BI376" s="127"/>
      <c r="BJ376" s="127"/>
      <c r="BK376" s="127"/>
      <c r="BL376" s="127"/>
      <c r="BM376" s="127"/>
      <c r="BN376" s="127"/>
      <c r="BO376" s="127"/>
    </row>
    <row r="377" spans="1:67" ht="16">
      <c r="A377" s="41">
        <v>42688</v>
      </c>
      <c r="B377" s="23"/>
      <c r="C377" s="54">
        <v>8</v>
      </c>
      <c r="D377" s="54">
        <v>335</v>
      </c>
      <c r="E377" s="54">
        <v>14</v>
      </c>
      <c r="F377" s="54">
        <v>15</v>
      </c>
      <c r="G377" s="130">
        <f t="shared" si="1314"/>
        <v>-1</v>
      </c>
      <c r="H377" s="28"/>
      <c r="I377" s="149">
        <v>364.2</v>
      </c>
      <c r="J377" s="23"/>
      <c r="K377" s="54">
        <v>8</v>
      </c>
      <c r="L377" s="54">
        <v>353</v>
      </c>
      <c r="M377" s="54">
        <v>21</v>
      </c>
      <c r="N377" s="54">
        <v>18</v>
      </c>
      <c r="O377" s="130">
        <f t="shared" si="1315"/>
        <v>3</v>
      </c>
      <c r="P377" s="28"/>
      <c r="Q377" s="149">
        <v>633.4</v>
      </c>
      <c r="R377" s="23"/>
      <c r="S377" s="28"/>
      <c r="T377" s="28"/>
      <c r="U377" s="28"/>
      <c r="V377" s="28"/>
      <c r="W377" s="130">
        <f t="shared" si="1316"/>
        <v>0</v>
      </c>
      <c r="X377" s="28"/>
      <c r="Y377" s="28"/>
      <c r="Z377" s="23"/>
      <c r="AA377" s="28"/>
      <c r="AB377" s="28"/>
      <c r="AC377" s="28"/>
      <c r="AD377" s="28"/>
      <c r="AE377" s="130">
        <f t="shared" si="1317"/>
        <v>0</v>
      </c>
      <c r="AF377" s="28"/>
      <c r="AG377" s="28"/>
      <c r="AH377" s="23"/>
      <c r="AI377" s="54">
        <v>8.25</v>
      </c>
      <c r="AJ377" s="54">
        <v>333</v>
      </c>
      <c r="AK377" s="54">
        <v>28</v>
      </c>
      <c r="AL377" s="54">
        <v>21</v>
      </c>
      <c r="AM377" s="130">
        <f t="shared" si="1318"/>
        <v>7</v>
      </c>
      <c r="AN377" s="28"/>
      <c r="AO377" s="407">
        <v>776</v>
      </c>
      <c r="AP377" s="23"/>
      <c r="AQ377" s="54">
        <v>7</v>
      </c>
      <c r="AR377" s="54">
        <v>224</v>
      </c>
      <c r="AS377" s="54">
        <v>13</v>
      </c>
      <c r="AT377" s="54">
        <v>18</v>
      </c>
      <c r="AU377" s="130">
        <f t="shared" si="1319"/>
        <v>-5</v>
      </c>
      <c r="AV377" s="28"/>
      <c r="AW377" s="149">
        <v>305.5</v>
      </c>
      <c r="AX377" s="23"/>
      <c r="AY377" s="28"/>
      <c r="AZ377" s="28"/>
      <c r="BA377" s="28"/>
      <c r="BB377" s="28"/>
      <c r="BC377" s="130">
        <f t="shared" si="1320"/>
        <v>0</v>
      </c>
      <c r="BD377" s="28"/>
      <c r="BE377" s="28"/>
      <c r="BF377" s="23"/>
      <c r="BG377" s="343"/>
      <c r="BH377" s="350" t="e">
        <f t="shared" ref="BH377:BH382" si="1321">+#REF!+G377+O377+W377+AE377+AM377+AU377+BC377</f>
        <v>#REF!</v>
      </c>
      <c r="BI377" s="351" t="e">
        <f t="shared" ref="BI377:BK377" si="1322">+#REF!+C377+K377+S377+AA377+AI377+AQ377+AY377</f>
        <v>#REF!</v>
      </c>
      <c r="BJ377" s="352" t="e">
        <f t="shared" si="1322"/>
        <v>#REF!</v>
      </c>
      <c r="BK377" s="352" t="e">
        <f t="shared" si="1322"/>
        <v>#REF!</v>
      </c>
      <c r="BL377" s="363" t="e">
        <f t="shared" ref="BL377:BL382" si="1323">BJ377/BK377</f>
        <v>#REF!</v>
      </c>
      <c r="BM377" s="364" t="e">
        <f t="shared" ref="BM377:BM382" si="1324">BJ377/BI377</f>
        <v>#REF!</v>
      </c>
      <c r="BN377" s="365" t="e">
        <f t="shared" ref="BN377:BN382" si="1325">BK377/BI377</f>
        <v>#REF!</v>
      </c>
      <c r="BO377" s="366" t="e">
        <f t="shared" ref="BO377:BO382" si="1326">#REF!/BK377</f>
        <v>#REF!</v>
      </c>
    </row>
    <row r="378" spans="1:67" ht="16">
      <c r="A378" s="41">
        <v>42689</v>
      </c>
      <c r="B378" s="23"/>
      <c r="C378" s="54">
        <v>8</v>
      </c>
      <c r="D378" s="54">
        <v>314</v>
      </c>
      <c r="E378" s="54">
        <v>20</v>
      </c>
      <c r="F378" s="54">
        <v>15</v>
      </c>
      <c r="G378" s="130">
        <f t="shared" si="1314"/>
        <v>5</v>
      </c>
      <c r="H378" s="28"/>
      <c r="I378" s="149">
        <v>578</v>
      </c>
      <c r="J378" s="23"/>
      <c r="K378" s="54">
        <v>8</v>
      </c>
      <c r="L378" s="54">
        <v>322</v>
      </c>
      <c r="M378" s="54">
        <v>18</v>
      </c>
      <c r="N378" s="54">
        <v>18</v>
      </c>
      <c r="O378" s="130">
        <f t="shared" si="1315"/>
        <v>0</v>
      </c>
      <c r="P378" s="28"/>
      <c r="Q378" s="149">
        <v>405.5</v>
      </c>
      <c r="R378" s="23"/>
      <c r="S378" s="28"/>
      <c r="T378" s="28"/>
      <c r="U378" s="28"/>
      <c r="V378" s="28"/>
      <c r="W378" s="130">
        <f t="shared" si="1316"/>
        <v>0</v>
      </c>
      <c r="X378" s="28"/>
      <c r="Y378" s="28"/>
      <c r="Z378" s="23"/>
      <c r="AA378" s="28"/>
      <c r="AB378" s="28"/>
      <c r="AC378" s="28"/>
      <c r="AD378" s="28"/>
      <c r="AE378" s="130">
        <f t="shared" si="1317"/>
        <v>0</v>
      </c>
      <c r="AF378" s="28"/>
      <c r="AG378" s="28"/>
      <c r="AH378" s="23"/>
      <c r="AI378" s="54">
        <v>8.5</v>
      </c>
      <c r="AJ378" s="54">
        <v>390</v>
      </c>
      <c r="AK378" s="54">
        <v>25</v>
      </c>
      <c r="AL378" s="54">
        <v>21</v>
      </c>
      <c r="AM378" s="130">
        <f t="shared" si="1318"/>
        <v>4</v>
      </c>
      <c r="AN378" s="28"/>
      <c r="AO378" s="406">
        <v>677.6</v>
      </c>
      <c r="AP378" s="23"/>
      <c r="AQ378" s="54">
        <v>8</v>
      </c>
      <c r="AR378" s="54">
        <v>205</v>
      </c>
      <c r="AS378" s="54">
        <v>8</v>
      </c>
      <c r="AT378" s="54">
        <v>18</v>
      </c>
      <c r="AU378" s="130">
        <f t="shared" si="1319"/>
        <v>-10</v>
      </c>
      <c r="AV378" s="28"/>
      <c r="AW378" s="149">
        <v>215.5</v>
      </c>
      <c r="AX378" s="23"/>
      <c r="AY378" s="28"/>
      <c r="AZ378" s="28"/>
      <c r="BA378" s="28"/>
      <c r="BB378" s="28"/>
      <c r="BC378" s="130">
        <f t="shared" si="1320"/>
        <v>0</v>
      </c>
      <c r="BD378" s="28"/>
      <c r="BE378" s="28"/>
      <c r="BF378" s="23"/>
      <c r="BG378" s="343"/>
      <c r="BH378" s="350" t="e">
        <f t="shared" si="1321"/>
        <v>#REF!</v>
      </c>
      <c r="BI378" s="351" t="e">
        <f t="shared" ref="BI378:BK378" si="1327">+#REF!+C378+K378+S378+AA378+AI378+AQ378+AY378</f>
        <v>#REF!</v>
      </c>
      <c r="BJ378" s="352" t="e">
        <f t="shared" si="1327"/>
        <v>#REF!</v>
      </c>
      <c r="BK378" s="352" t="e">
        <f t="shared" si="1327"/>
        <v>#REF!</v>
      </c>
      <c r="BL378" s="363" t="e">
        <f t="shared" si="1323"/>
        <v>#REF!</v>
      </c>
      <c r="BM378" s="364" t="e">
        <f t="shared" si="1324"/>
        <v>#REF!</v>
      </c>
      <c r="BN378" s="365" t="e">
        <f t="shared" si="1325"/>
        <v>#REF!</v>
      </c>
      <c r="BO378" s="366" t="e">
        <f t="shared" si="1326"/>
        <v>#REF!</v>
      </c>
    </row>
    <row r="379" spans="1:67" ht="16">
      <c r="A379" s="41">
        <v>42690</v>
      </c>
      <c r="B379" s="23"/>
      <c r="C379" s="54">
        <v>8</v>
      </c>
      <c r="D379" s="54">
        <v>380</v>
      </c>
      <c r="E379" s="54">
        <v>21</v>
      </c>
      <c r="F379" s="54">
        <v>15</v>
      </c>
      <c r="G379" s="130">
        <f t="shared" si="1314"/>
        <v>6</v>
      </c>
      <c r="H379" s="28"/>
      <c r="I379" s="149">
        <v>591</v>
      </c>
      <c r="J379" s="23"/>
      <c r="K379" s="54">
        <v>8</v>
      </c>
      <c r="L379" s="54">
        <v>428</v>
      </c>
      <c r="M379" s="54">
        <v>17</v>
      </c>
      <c r="N379" s="54">
        <v>18</v>
      </c>
      <c r="O379" s="130">
        <f t="shared" si="1315"/>
        <v>-1</v>
      </c>
      <c r="P379" s="28"/>
      <c r="Q379" s="149">
        <v>516.5</v>
      </c>
      <c r="R379" s="23"/>
      <c r="S379" s="28"/>
      <c r="T379" s="28"/>
      <c r="U379" s="28"/>
      <c r="V379" s="28"/>
      <c r="W379" s="130">
        <f t="shared" si="1316"/>
        <v>0</v>
      </c>
      <c r="X379" s="28"/>
      <c r="Y379" s="28"/>
      <c r="Z379" s="23"/>
      <c r="AA379" s="28"/>
      <c r="AB379" s="28"/>
      <c r="AC379" s="28"/>
      <c r="AD379" s="28"/>
      <c r="AE379" s="130">
        <f t="shared" si="1317"/>
        <v>0</v>
      </c>
      <c r="AF379" s="28"/>
      <c r="AG379" s="28"/>
      <c r="AH379" s="23"/>
      <c r="AI379" s="54">
        <v>8.5</v>
      </c>
      <c r="AJ379" s="54">
        <v>450</v>
      </c>
      <c r="AK379" s="54">
        <v>20</v>
      </c>
      <c r="AL379" s="54">
        <v>21</v>
      </c>
      <c r="AM379" s="130">
        <f t="shared" si="1318"/>
        <v>-1</v>
      </c>
      <c r="AN379" s="28"/>
      <c r="AO379" s="407">
        <v>602</v>
      </c>
      <c r="AP379" s="23"/>
      <c r="AQ379" s="54">
        <v>8</v>
      </c>
      <c r="AR379" s="54">
        <v>311</v>
      </c>
      <c r="AS379" s="54">
        <v>22</v>
      </c>
      <c r="AT379" s="54">
        <v>18</v>
      </c>
      <c r="AU379" s="130">
        <f t="shared" si="1319"/>
        <v>4</v>
      </c>
      <c r="AV379" s="28"/>
      <c r="AW379" s="149">
        <v>597</v>
      </c>
      <c r="AX379" s="23"/>
      <c r="AY379" s="28"/>
      <c r="AZ379" s="28"/>
      <c r="BA379" s="28"/>
      <c r="BB379" s="28"/>
      <c r="BC379" s="130">
        <f t="shared" si="1320"/>
        <v>0</v>
      </c>
      <c r="BD379" s="28"/>
      <c r="BE379" s="28"/>
      <c r="BF379" s="23"/>
      <c r="BG379" s="343"/>
      <c r="BH379" s="350" t="e">
        <f t="shared" si="1321"/>
        <v>#REF!</v>
      </c>
      <c r="BI379" s="351" t="e">
        <f t="shared" ref="BI379:BK379" si="1328">+#REF!+C379+K379+S379+AA379+AI379+AQ379+AY379</f>
        <v>#REF!</v>
      </c>
      <c r="BJ379" s="352" t="e">
        <f t="shared" si="1328"/>
        <v>#REF!</v>
      </c>
      <c r="BK379" s="352" t="e">
        <f t="shared" si="1328"/>
        <v>#REF!</v>
      </c>
      <c r="BL379" s="363" t="e">
        <f t="shared" si="1323"/>
        <v>#REF!</v>
      </c>
      <c r="BM379" s="364" t="e">
        <f t="shared" si="1324"/>
        <v>#REF!</v>
      </c>
      <c r="BN379" s="365" t="e">
        <f t="shared" si="1325"/>
        <v>#REF!</v>
      </c>
      <c r="BO379" s="366" t="e">
        <f t="shared" si="1326"/>
        <v>#REF!</v>
      </c>
    </row>
    <row r="380" spans="1:67" ht="16">
      <c r="A380" s="41">
        <v>42691</v>
      </c>
      <c r="B380" s="23"/>
      <c r="C380" s="54">
        <v>8</v>
      </c>
      <c r="D380" s="54">
        <v>301</v>
      </c>
      <c r="E380" s="54">
        <v>11</v>
      </c>
      <c r="F380" s="54">
        <v>15</v>
      </c>
      <c r="G380" s="130">
        <f t="shared" si="1314"/>
        <v>-4</v>
      </c>
      <c r="H380" s="28"/>
      <c r="I380" s="149">
        <v>295.39999999999998</v>
      </c>
      <c r="J380" s="23"/>
      <c r="K380" s="54">
        <v>8</v>
      </c>
      <c r="L380" s="54">
        <v>449</v>
      </c>
      <c r="M380" s="54">
        <v>21</v>
      </c>
      <c r="N380" s="54">
        <v>18</v>
      </c>
      <c r="O380" s="130">
        <f t="shared" si="1315"/>
        <v>3</v>
      </c>
      <c r="P380" s="28"/>
      <c r="Q380" s="149">
        <v>566.5</v>
      </c>
      <c r="R380" s="23"/>
      <c r="S380" s="28"/>
      <c r="T380" s="28"/>
      <c r="U380" s="28"/>
      <c r="V380" s="28"/>
      <c r="W380" s="130">
        <f t="shared" si="1316"/>
        <v>0</v>
      </c>
      <c r="X380" s="28"/>
      <c r="Y380" s="28"/>
      <c r="Z380" s="23"/>
      <c r="AA380" s="28"/>
      <c r="AB380" s="28"/>
      <c r="AC380" s="28"/>
      <c r="AD380" s="28"/>
      <c r="AE380" s="130">
        <f t="shared" si="1317"/>
        <v>0</v>
      </c>
      <c r="AF380" s="28"/>
      <c r="AG380" s="28"/>
      <c r="AH380" s="23"/>
      <c r="AI380" s="54">
        <v>8.5</v>
      </c>
      <c r="AJ380" s="54">
        <v>420</v>
      </c>
      <c r="AK380" s="54">
        <v>19</v>
      </c>
      <c r="AL380" s="54">
        <v>21</v>
      </c>
      <c r="AM380" s="130">
        <f t="shared" si="1318"/>
        <v>-2</v>
      </c>
      <c r="AN380" s="28"/>
      <c r="AO380" s="406">
        <v>500.95</v>
      </c>
      <c r="AP380" s="23"/>
      <c r="AQ380" s="54">
        <v>7</v>
      </c>
      <c r="AR380" s="54">
        <v>257</v>
      </c>
      <c r="AS380" s="54">
        <v>7</v>
      </c>
      <c r="AT380" s="54">
        <v>18</v>
      </c>
      <c r="AU380" s="130">
        <f t="shared" si="1319"/>
        <v>-11</v>
      </c>
      <c r="AV380" s="28"/>
      <c r="AW380" s="149">
        <v>185.5</v>
      </c>
      <c r="AX380" s="23"/>
      <c r="AY380" s="28"/>
      <c r="AZ380" s="28"/>
      <c r="BA380" s="28"/>
      <c r="BB380" s="28"/>
      <c r="BC380" s="130">
        <f t="shared" si="1320"/>
        <v>0</v>
      </c>
      <c r="BD380" s="28"/>
      <c r="BE380" s="28"/>
      <c r="BF380" s="23"/>
      <c r="BG380" s="343"/>
      <c r="BH380" s="350" t="e">
        <f t="shared" si="1321"/>
        <v>#REF!</v>
      </c>
      <c r="BI380" s="351" t="e">
        <f t="shared" ref="BI380:BK380" si="1329">+#REF!+C380+K380+S380+AA380+AI380+AQ380+AY380</f>
        <v>#REF!</v>
      </c>
      <c r="BJ380" s="352" t="e">
        <f t="shared" si="1329"/>
        <v>#REF!</v>
      </c>
      <c r="BK380" s="352" t="e">
        <f t="shared" si="1329"/>
        <v>#REF!</v>
      </c>
      <c r="BL380" s="363" t="e">
        <f t="shared" si="1323"/>
        <v>#REF!</v>
      </c>
      <c r="BM380" s="364" t="e">
        <f t="shared" si="1324"/>
        <v>#REF!</v>
      </c>
      <c r="BN380" s="365" t="e">
        <f t="shared" si="1325"/>
        <v>#REF!</v>
      </c>
      <c r="BO380" s="366" t="e">
        <f t="shared" si="1326"/>
        <v>#REF!</v>
      </c>
    </row>
    <row r="381" spans="1:67" ht="16">
      <c r="A381" s="41">
        <v>42692</v>
      </c>
      <c r="B381" s="23"/>
      <c r="C381" s="54">
        <v>7</v>
      </c>
      <c r="D381" s="54">
        <v>300</v>
      </c>
      <c r="E381" s="54">
        <v>14</v>
      </c>
      <c r="F381" s="54">
        <v>15</v>
      </c>
      <c r="G381" s="130">
        <f t="shared" si="1314"/>
        <v>-1</v>
      </c>
      <c r="H381" s="28"/>
      <c r="I381" s="149">
        <v>425</v>
      </c>
      <c r="J381" s="23"/>
      <c r="K381" s="54">
        <v>8</v>
      </c>
      <c r="L381" s="54">
        <v>402</v>
      </c>
      <c r="M381" s="54">
        <v>16</v>
      </c>
      <c r="N381" s="54">
        <v>18</v>
      </c>
      <c r="O381" s="130">
        <f t="shared" si="1315"/>
        <v>-2</v>
      </c>
      <c r="P381" s="28"/>
      <c r="Q381" s="149">
        <v>305</v>
      </c>
      <c r="R381" s="23"/>
      <c r="S381" s="28"/>
      <c r="T381" s="28"/>
      <c r="U381" s="28"/>
      <c r="V381" s="28"/>
      <c r="W381" s="130">
        <f t="shared" si="1316"/>
        <v>0</v>
      </c>
      <c r="X381" s="28"/>
      <c r="Y381" s="28"/>
      <c r="Z381" s="23"/>
      <c r="AA381" s="28"/>
      <c r="AB381" s="28"/>
      <c r="AC381" s="28"/>
      <c r="AD381" s="28"/>
      <c r="AE381" s="130">
        <f t="shared" si="1317"/>
        <v>0</v>
      </c>
      <c r="AF381" s="28"/>
      <c r="AG381" s="28"/>
      <c r="AH381" s="23"/>
      <c r="AI381" s="54">
        <v>8.25</v>
      </c>
      <c r="AJ381" s="54">
        <v>430</v>
      </c>
      <c r="AK381" s="54">
        <v>25</v>
      </c>
      <c r="AL381" s="54">
        <v>21</v>
      </c>
      <c r="AM381" s="130">
        <f t="shared" si="1318"/>
        <v>4</v>
      </c>
      <c r="AN381" s="28"/>
      <c r="AO381" s="406">
        <v>716.45</v>
      </c>
      <c r="AP381" s="23"/>
      <c r="AQ381" s="54">
        <v>8</v>
      </c>
      <c r="AR381" s="54">
        <v>217</v>
      </c>
      <c r="AS381" s="54">
        <v>19</v>
      </c>
      <c r="AT381" s="54">
        <v>18</v>
      </c>
      <c r="AU381" s="130">
        <f t="shared" si="1319"/>
        <v>1</v>
      </c>
      <c r="AV381" s="28"/>
      <c r="AW381" s="149">
        <v>395.5</v>
      </c>
      <c r="AX381" s="23"/>
      <c r="AY381" s="28"/>
      <c r="AZ381" s="28"/>
      <c r="BA381" s="28"/>
      <c r="BB381" s="28"/>
      <c r="BC381" s="130">
        <f t="shared" si="1320"/>
        <v>0</v>
      </c>
      <c r="BD381" s="28"/>
      <c r="BE381" s="28"/>
      <c r="BF381" s="23"/>
      <c r="BG381" s="343"/>
      <c r="BH381" s="350" t="e">
        <f t="shared" si="1321"/>
        <v>#REF!</v>
      </c>
      <c r="BI381" s="351" t="e">
        <f t="shared" ref="BI381:BK381" si="1330">+#REF!+C381+K381+S381+AA381+AI381+AQ381+AY381</f>
        <v>#REF!</v>
      </c>
      <c r="BJ381" s="352" t="e">
        <f t="shared" si="1330"/>
        <v>#REF!</v>
      </c>
      <c r="BK381" s="352" t="e">
        <f t="shared" si="1330"/>
        <v>#REF!</v>
      </c>
      <c r="BL381" s="363" t="e">
        <f t="shared" si="1323"/>
        <v>#REF!</v>
      </c>
      <c r="BM381" s="364" t="e">
        <f t="shared" si="1324"/>
        <v>#REF!</v>
      </c>
      <c r="BN381" s="365" t="e">
        <f t="shared" si="1325"/>
        <v>#REF!</v>
      </c>
      <c r="BO381" s="366" t="e">
        <f t="shared" si="1326"/>
        <v>#REF!</v>
      </c>
    </row>
    <row r="382" spans="1:67" ht="16">
      <c r="A382" s="367" t="s">
        <v>42</v>
      </c>
      <c r="B382" s="368"/>
      <c r="C382" s="177">
        <f t="shared" ref="C382:I382" si="1331">SUM(C375:C381)</f>
        <v>39</v>
      </c>
      <c r="D382" s="177">
        <f t="shared" si="1331"/>
        <v>1630</v>
      </c>
      <c r="E382" s="177">
        <f t="shared" si="1331"/>
        <v>80</v>
      </c>
      <c r="F382" s="177">
        <f t="shared" si="1331"/>
        <v>75</v>
      </c>
      <c r="G382" s="177">
        <f t="shared" si="1331"/>
        <v>5</v>
      </c>
      <c r="H382" s="177">
        <f t="shared" si="1331"/>
        <v>0</v>
      </c>
      <c r="I382" s="370">
        <f t="shared" si="1331"/>
        <v>2253.6</v>
      </c>
      <c r="J382" s="23"/>
      <c r="K382" s="177">
        <f t="shared" ref="K382:Q382" si="1332">SUM(K375:K381)</f>
        <v>40</v>
      </c>
      <c r="L382" s="177">
        <f t="shared" si="1332"/>
        <v>1954</v>
      </c>
      <c r="M382" s="177">
        <f t="shared" si="1332"/>
        <v>93</v>
      </c>
      <c r="N382" s="177">
        <f t="shared" si="1332"/>
        <v>90</v>
      </c>
      <c r="O382" s="177">
        <f t="shared" si="1332"/>
        <v>3</v>
      </c>
      <c r="P382" s="177">
        <f t="shared" si="1332"/>
        <v>0</v>
      </c>
      <c r="Q382" s="370">
        <f t="shared" si="1332"/>
        <v>2426.9</v>
      </c>
      <c r="R382" s="23"/>
      <c r="S382" s="177">
        <f t="shared" ref="S382:X382" si="1333">SUM(S375:S381)</f>
        <v>0</v>
      </c>
      <c r="T382" s="177">
        <f t="shared" si="1333"/>
        <v>0</v>
      </c>
      <c r="U382" s="177">
        <f t="shared" si="1333"/>
        <v>0</v>
      </c>
      <c r="V382" s="177">
        <f t="shared" si="1333"/>
        <v>0</v>
      </c>
      <c r="W382" s="177">
        <f t="shared" si="1333"/>
        <v>0</v>
      </c>
      <c r="X382" s="177">
        <f t="shared" si="1333"/>
        <v>0</v>
      </c>
      <c r="Y382" s="177"/>
      <c r="Z382" s="23"/>
      <c r="AA382" s="177">
        <f t="shared" ref="AA382:AF382" si="1334">SUM(AA375:AA381)</f>
        <v>0</v>
      </c>
      <c r="AB382" s="177">
        <f t="shared" si="1334"/>
        <v>0</v>
      </c>
      <c r="AC382" s="177">
        <f t="shared" si="1334"/>
        <v>0</v>
      </c>
      <c r="AD382" s="177">
        <f t="shared" si="1334"/>
        <v>0</v>
      </c>
      <c r="AE382" s="177">
        <f t="shared" si="1334"/>
        <v>0</v>
      </c>
      <c r="AF382" s="177">
        <f t="shared" si="1334"/>
        <v>0</v>
      </c>
      <c r="AG382" s="177"/>
      <c r="AH382" s="23"/>
      <c r="AI382" s="177">
        <f t="shared" ref="AI382:AO382" si="1335">SUM(AI375:AI381)</f>
        <v>42</v>
      </c>
      <c r="AJ382" s="177">
        <f t="shared" si="1335"/>
        <v>2023</v>
      </c>
      <c r="AK382" s="177">
        <f t="shared" si="1335"/>
        <v>117</v>
      </c>
      <c r="AL382" s="177">
        <f t="shared" si="1335"/>
        <v>105</v>
      </c>
      <c r="AM382" s="177">
        <f t="shared" si="1335"/>
        <v>12</v>
      </c>
      <c r="AN382" s="177">
        <f t="shared" si="1335"/>
        <v>0</v>
      </c>
      <c r="AO382" s="177">
        <f t="shared" si="1335"/>
        <v>3273</v>
      </c>
      <c r="AP382" s="23"/>
      <c r="AQ382" s="177">
        <f t="shared" ref="AQ382:AW382" si="1336">SUM(AQ375:AQ381)</f>
        <v>38</v>
      </c>
      <c r="AR382" s="177">
        <f t="shared" si="1336"/>
        <v>1214</v>
      </c>
      <c r="AS382" s="177">
        <f t="shared" si="1336"/>
        <v>69</v>
      </c>
      <c r="AT382" s="177">
        <f t="shared" si="1336"/>
        <v>90</v>
      </c>
      <c r="AU382" s="177">
        <f t="shared" si="1336"/>
        <v>-21</v>
      </c>
      <c r="AV382" s="177">
        <f t="shared" si="1336"/>
        <v>0</v>
      </c>
      <c r="AW382" s="370">
        <f t="shared" si="1336"/>
        <v>1699</v>
      </c>
      <c r="AX382" s="23"/>
      <c r="AY382" s="177">
        <f t="shared" ref="AY382:BD382" si="1337">SUM(AY375:AY381)</f>
        <v>0</v>
      </c>
      <c r="AZ382" s="177">
        <f t="shared" si="1337"/>
        <v>0</v>
      </c>
      <c r="BA382" s="177">
        <f t="shared" si="1337"/>
        <v>0</v>
      </c>
      <c r="BB382" s="177">
        <f t="shared" si="1337"/>
        <v>0</v>
      </c>
      <c r="BC382" s="177">
        <f t="shared" si="1337"/>
        <v>0</v>
      </c>
      <c r="BD382" s="177">
        <f t="shared" si="1337"/>
        <v>0</v>
      </c>
      <c r="BE382" s="177"/>
      <c r="BF382" s="23"/>
      <c r="BG382" s="371"/>
      <c r="BH382" s="372" t="e">
        <f t="shared" si="1321"/>
        <v>#REF!</v>
      </c>
      <c r="BI382" s="419" t="e">
        <f t="shared" ref="BI382:BK382" si="1338">+#REF!+C382+K382+S382+AA382+AI382+AQ382+AY382</f>
        <v>#REF!</v>
      </c>
      <c r="BJ382" s="420" t="e">
        <f t="shared" si="1338"/>
        <v>#REF!</v>
      </c>
      <c r="BK382" s="420" t="e">
        <f t="shared" si="1338"/>
        <v>#REF!</v>
      </c>
      <c r="BL382" s="398" t="e">
        <f t="shared" si="1323"/>
        <v>#REF!</v>
      </c>
      <c r="BM382" s="399" t="e">
        <f t="shared" si="1324"/>
        <v>#REF!</v>
      </c>
      <c r="BN382" s="400" t="e">
        <f t="shared" si="1325"/>
        <v>#REF!</v>
      </c>
      <c r="BO382" s="401" t="e">
        <f t="shared" si="1326"/>
        <v>#REF!</v>
      </c>
    </row>
    <row r="383" spans="1:67" ht="16">
      <c r="A383" s="124">
        <v>42693</v>
      </c>
      <c r="B383" s="23"/>
      <c r="C383" s="125">
        <v>0</v>
      </c>
      <c r="D383" s="125">
        <v>0</v>
      </c>
      <c r="E383" s="125">
        <v>0</v>
      </c>
      <c r="F383" s="125">
        <v>0</v>
      </c>
      <c r="G383" s="136">
        <f t="shared" ref="G383:G387" si="1339">+E383-F383</f>
        <v>0</v>
      </c>
      <c r="H383" s="125">
        <v>0</v>
      </c>
      <c r="I383" s="126"/>
      <c r="J383" s="23"/>
      <c r="K383" s="125">
        <v>0</v>
      </c>
      <c r="L383" s="125">
        <v>0</v>
      </c>
      <c r="M383" s="125">
        <v>0</v>
      </c>
      <c r="N383" s="125">
        <v>0</v>
      </c>
      <c r="O383" s="136">
        <f t="shared" ref="O383:O387" si="1340">+M383-N383</f>
        <v>0</v>
      </c>
      <c r="P383" s="125">
        <v>0</v>
      </c>
      <c r="Q383" s="126"/>
      <c r="R383" s="23"/>
      <c r="S383" s="125">
        <v>0</v>
      </c>
      <c r="T383" s="125">
        <v>0</v>
      </c>
      <c r="U383" s="125">
        <v>0</v>
      </c>
      <c r="V383" s="125">
        <v>0</v>
      </c>
      <c r="W383" s="136">
        <f t="shared" ref="W383:W387" si="1341">+U383-V383</f>
        <v>0</v>
      </c>
      <c r="X383" s="125">
        <v>0</v>
      </c>
      <c r="Y383" s="125"/>
      <c r="Z383" s="23"/>
      <c r="AA383" s="125">
        <v>0</v>
      </c>
      <c r="AB383" s="125">
        <v>0</v>
      </c>
      <c r="AC383" s="125">
        <v>0</v>
      </c>
      <c r="AD383" s="125">
        <v>0</v>
      </c>
      <c r="AE383" s="136">
        <f t="shared" ref="AE383:AE387" si="1342">+AC383-AD383</f>
        <v>0</v>
      </c>
      <c r="AF383" s="125">
        <v>0</v>
      </c>
      <c r="AG383" s="125"/>
      <c r="AH383" s="23"/>
      <c r="AI383" s="125">
        <v>0</v>
      </c>
      <c r="AJ383" s="125">
        <v>0</v>
      </c>
      <c r="AK383" s="125">
        <v>0</v>
      </c>
      <c r="AL383" s="125">
        <v>0</v>
      </c>
      <c r="AM383" s="136">
        <f t="shared" ref="AM383:AM387" si="1343">+AK383-AL383</f>
        <v>0</v>
      </c>
      <c r="AN383" s="125">
        <v>0</v>
      </c>
      <c r="AO383" s="125"/>
      <c r="AP383" s="23"/>
      <c r="AQ383" s="125">
        <v>0</v>
      </c>
      <c r="AR383" s="125">
        <v>0</v>
      </c>
      <c r="AS383" s="125">
        <v>0</v>
      </c>
      <c r="AT383" s="125">
        <v>0</v>
      </c>
      <c r="AU383" s="136">
        <f t="shared" ref="AU383:AU386" si="1344">+AS383-AT383</f>
        <v>0</v>
      </c>
      <c r="AV383" s="125">
        <v>0</v>
      </c>
      <c r="AW383" s="126"/>
      <c r="AX383" s="23"/>
      <c r="AY383" s="125">
        <v>0</v>
      </c>
      <c r="AZ383" s="125">
        <v>0</v>
      </c>
      <c r="BA383" s="125">
        <v>0</v>
      </c>
      <c r="BB383" s="125">
        <v>0</v>
      </c>
      <c r="BC383" s="136">
        <f t="shared" ref="BC383:BC387" si="1345">+BA383-BB383</f>
        <v>0</v>
      </c>
      <c r="BD383" s="125">
        <v>0</v>
      </c>
      <c r="BE383" s="125"/>
      <c r="BF383" s="23"/>
      <c r="BG383" s="348"/>
      <c r="BH383" s="127"/>
      <c r="BI383" s="127"/>
      <c r="BJ383" s="127"/>
      <c r="BK383" s="127"/>
      <c r="BL383" s="127"/>
      <c r="BM383" s="127"/>
      <c r="BN383" s="127"/>
      <c r="BO383" s="127"/>
    </row>
    <row r="384" spans="1:67" ht="16">
      <c r="A384" s="124">
        <v>42694</v>
      </c>
      <c r="B384" s="23"/>
      <c r="C384" s="125">
        <v>0</v>
      </c>
      <c r="D384" s="125">
        <v>0</v>
      </c>
      <c r="E384" s="125">
        <v>0</v>
      </c>
      <c r="F384" s="125">
        <v>0</v>
      </c>
      <c r="G384" s="136">
        <f t="shared" si="1339"/>
        <v>0</v>
      </c>
      <c r="H384" s="125">
        <v>0</v>
      </c>
      <c r="I384" s="126"/>
      <c r="J384" s="23"/>
      <c r="K384" s="125">
        <v>0</v>
      </c>
      <c r="L384" s="125">
        <v>0</v>
      </c>
      <c r="M384" s="125">
        <v>0</v>
      </c>
      <c r="N384" s="125">
        <v>0</v>
      </c>
      <c r="O384" s="136">
        <f t="shared" si="1340"/>
        <v>0</v>
      </c>
      <c r="P384" s="125">
        <v>0</v>
      </c>
      <c r="Q384" s="126"/>
      <c r="R384" s="23"/>
      <c r="S384" s="125">
        <v>0</v>
      </c>
      <c r="T384" s="125">
        <v>0</v>
      </c>
      <c r="U384" s="125">
        <v>0</v>
      </c>
      <c r="V384" s="125">
        <v>0</v>
      </c>
      <c r="W384" s="136">
        <f t="shared" si="1341"/>
        <v>0</v>
      </c>
      <c r="X384" s="125">
        <v>0</v>
      </c>
      <c r="Y384" s="125"/>
      <c r="Z384" s="23"/>
      <c r="AA384" s="125">
        <v>0</v>
      </c>
      <c r="AB384" s="125">
        <v>0</v>
      </c>
      <c r="AC384" s="125">
        <v>0</v>
      </c>
      <c r="AD384" s="125">
        <v>0</v>
      </c>
      <c r="AE384" s="136">
        <f t="shared" si="1342"/>
        <v>0</v>
      </c>
      <c r="AF384" s="125">
        <v>0</v>
      </c>
      <c r="AG384" s="125"/>
      <c r="AH384" s="23"/>
      <c r="AI384" s="125">
        <v>0</v>
      </c>
      <c r="AJ384" s="125">
        <v>0</v>
      </c>
      <c r="AK384" s="125">
        <v>0</v>
      </c>
      <c r="AL384" s="125">
        <v>0</v>
      </c>
      <c r="AM384" s="136">
        <f t="shared" si="1343"/>
        <v>0</v>
      </c>
      <c r="AN384" s="125">
        <v>0</v>
      </c>
      <c r="AO384" s="125"/>
      <c r="AP384" s="23"/>
      <c r="AQ384" s="125">
        <v>0</v>
      </c>
      <c r="AR384" s="125">
        <v>0</v>
      </c>
      <c r="AS384" s="125">
        <v>0</v>
      </c>
      <c r="AT384" s="125">
        <v>0</v>
      </c>
      <c r="AU384" s="136">
        <f t="shared" si="1344"/>
        <v>0</v>
      </c>
      <c r="AV384" s="125">
        <v>0</v>
      </c>
      <c r="AW384" s="126"/>
      <c r="AX384" s="23"/>
      <c r="AY384" s="125">
        <v>0</v>
      </c>
      <c r="AZ384" s="125">
        <v>0</v>
      </c>
      <c r="BA384" s="125">
        <v>0</v>
      </c>
      <c r="BB384" s="125">
        <v>0</v>
      </c>
      <c r="BC384" s="136">
        <f t="shared" si="1345"/>
        <v>0</v>
      </c>
      <c r="BD384" s="125">
        <v>0</v>
      </c>
      <c r="BE384" s="125"/>
      <c r="BF384" s="23"/>
      <c r="BG384" s="348"/>
      <c r="BH384" s="127"/>
      <c r="BI384" s="127"/>
      <c r="BJ384" s="127"/>
      <c r="BK384" s="127"/>
      <c r="BL384" s="127"/>
      <c r="BM384" s="127"/>
      <c r="BN384" s="127"/>
      <c r="BO384" s="127"/>
    </row>
    <row r="385" spans="1:67" ht="16">
      <c r="A385" s="41">
        <v>42695</v>
      </c>
      <c r="B385" s="23"/>
      <c r="C385" s="54">
        <v>8</v>
      </c>
      <c r="D385" s="54">
        <v>221</v>
      </c>
      <c r="E385" s="54">
        <v>17</v>
      </c>
      <c r="F385" s="54">
        <v>15</v>
      </c>
      <c r="G385" s="130">
        <f t="shared" si="1339"/>
        <v>2</v>
      </c>
      <c r="H385" s="28"/>
      <c r="I385" s="149">
        <v>472</v>
      </c>
      <c r="J385" s="23"/>
      <c r="K385" s="54">
        <v>8</v>
      </c>
      <c r="L385" s="54">
        <v>260</v>
      </c>
      <c r="M385" s="54">
        <v>16</v>
      </c>
      <c r="N385" s="54">
        <v>18</v>
      </c>
      <c r="O385" s="130">
        <f t="shared" si="1340"/>
        <v>-2</v>
      </c>
      <c r="P385" s="28"/>
      <c r="Q385" s="149">
        <v>460</v>
      </c>
      <c r="R385" s="23"/>
      <c r="S385" s="28"/>
      <c r="T385" s="28"/>
      <c r="U385" s="28"/>
      <c r="V385" s="28"/>
      <c r="W385" s="130">
        <f t="shared" si="1341"/>
        <v>0</v>
      </c>
      <c r="X385" s="28"/>
      <c r="Y385" s="28"/>
      <c r="Z385" s="23"/>
      <c r="AA385" s="28"/>
      <c r="AB385" s="28"/>
      <c r="AC385" s="28"/>
      <c r="AD385" s="28"/>
      <c r="AE385" s="130">
        <f t="shared" si="1342"/>
        <v>0</v>
      </c>
      <c r="AF385" s="28"/>
      <c r="AG385" s="28"/>
      <c r="AH385" s="23"/>
      <c r="AI385" s="54">
        <v>8.5</v>
      </c>
      <c r="AJ385" s="54">
        <v>300</v>
      </c>
      <c r="AK385" s="54">
        <v>24</v>
      </c>
      <c r="AL385" s="54">
        <v>21</v>
      </c>
      <c r="AM385" s="130">
        <f t="shared" si="1343"/>
        <v>3</v>
      </c>
      <c r="AN385" s="28"/>
      <c r="AO385" s="54">
        <v>699.35</v>
      </c>
      <c r="AP385" s="23"/>
      <c r="AQ385" s="54">
        <v>8</v>
      </c>
      <c r="AR385" s="54">
        <v>152</v>
      </c>
      <c r="AS385" s="54">
        <v>11</v>
      </c>
      <c r="AT385" s="54">
        <v>18</v>
      </c>
      <c r="AU385" s="130">
        <f t="shared" si="1344"/>
        <v>-7</v>
      </c>
      <c r="AV385" s="28"/>
      <c r="AW385" s="149">
        <v>285.64999999999998</v>
      </c>
      <c r="AX385" s="23"/>
      <c r="AY385" s="28"/>
      <c r="AZ385" s="28"/>
      <c r="BA385" s="28"/>
      <c r="BB385" s="28"/>
      <c r="BC385" s="130">
        <f t="shared" si="1345"/>
        <v>0</v>
      </c>
      <c r="BD385" s="28"/>
      <c r="BE385" s="28"/>
      <c r="BF385" s="23"/>
      <c r="BG385" s="343"/>
      <c r="BH385" s="350" t="e">
        <f t="shared" ref="BH385:BH387" si="1346">+#REF!+G385+O385+W385+AE385+AM385+AU385+BC385</f>
        <v>#REF!</v>
      </c>
      <c r="BI385" s="351" t="e">
        <f t="shared" ref="BI385:BK385" si="1347">+#REF!+C385+K385+S385+AA385+AI385+AQ385+AY385</f>
        <v>#REF!</v>
      </c>
      <c r="BJ385" s="352" t="e">
        <f t="shared" si="1347"/>
        <v>#REF!</v>
      </c>
      <c r="BK385" s="352" t="e">
        <f t="shared" si="1347"/>
        <v>#REF!</v>
      </c>
      <c r="BL385" s="363" t="e">
        <f t="shared" ref="BL385:BL387" si="1348">BJ385/BK385</f>
        <v>#REF!</v>
      </c>
      <c r="BM385" s="364" t="e">
        <f t="shared" ref="BM385:BM387" si="1349">BJ385/BI385</f>
        <v>#REF!</v>
      </c>
      <c r="BN385" s="365" t="e">
        <f t="shared" ref="BN385:BN387" si="1350">BK385/BI385</f>
        <v>#REF!</v>
      </c>
      <c r="BO385" s="366" t="e">
        <f t="shared" ref="BO385:BO387" si="1351">#REF!/BK385</f>
        <v>#REF!</v>
      </c>
    </row>
    <row r="386" spans="1:67" ht="16">
      <c r="A386" s="41">
        <v>42696</v>
      </c>
      <c r="B386" s="23"/>
      <c r="C386" s="54">
        <v>8</v>
      </c>
      <c r="D386" s="54">
        <v>328</v>
      </c>
      <c r="E386" s="54">
        <v>14</v>
      </c>
      <c r="F386" s="54">
        <v>15</v>
      </c>
      <c r="G386" s="130">
        <f t="shared" si="1339"/>
        <v>-1</v>
      </c>
      <c r="H386" s="28"/>
      <c r="I386" s="149">
        <v>425.5</v>
      </c>
      <c r="J386" s="23"/>
      <c r="K386" s="54">
        <v>8</v>
      </c>
      <c r="L386" s="54">
        <v>427</v>
      </c>
      <c r="M386" s="54">
        <v>24</v>
      </c>
      <c r="N386" s="54">
        <v>18</v>
      </c>
      <c r="O386" s="130">
        <f t="shared" si="1340"/>
        <v>6</v>
      </c>
      <c r="P386" s="28"/>
      <c r="Q386" s="149">
        <v>716</v>
      </c>
      <c r="R386" s="23"/>
      <c r="S386" s="28"/>
      <c r="T386" s="28"/>
      <c r="U386" s="28"/>
      <c r="V386" s="28"/>
      <c r="W386" s="130">
        <f t="shared" si="1341"/>
        <v>0</v>
      </c>
      <c r="X386" s="28"/>
      <c r="Y386" s="28"/>
      <c r="Z386" s="23"/>
      <c r="AA386" s="28"/>
      <c r="AB386" s="28"/>
      <c r="AC386" s="28"/>
      <c r="AD386" s="28"/>
      <c r="AE386" s="130">
        <f t="shared" si="1342"/>
        <v>0</v>
      </c>
      <c r="AF386" s="28"/>
      <c r="AG386" s="28"/>
      <c r="AH386" s="23"/>
      <c r="AI386" s="54">
        <v>4</v>
      </c>
      <c r="AJ386" s="54">
        <v>200</v>
      </c>
      <c r="AK386" s="54">
        <v>9</v>
      </c>
      <c r="AL386" s="54">
        <v>21</v>
      </c>
      <c r="AM386" s="130">
        <f t="shared" si="1343"/>
        <v>-12</v>
      </c>
      <c r="AN386" s="28"/>
      <c r="AO386" s="54">
        <v>254.45</v>
      </c>
      <c r="AP386" s="23"/>
      <c r="AQ386" s="54">
        <v>6</v>
      </c>
      <c r="AR386" s="54">
        <v>184</v>
      </c>
      <c r="AS386" s="54">
        <v>12</v>
      </c>
      <c r="AT386" s="54">
        <v>18</v>
      </c>
      <c r="AU386" s="130">
        <f t="shared" si="1344"/>
        <v>-6</v>
      </c>
      <c r="AV386" s="28"/>
      <c r="AW386" s="149">
        <v>340.5</v>
      </c>
      <c r="AX386" s="23"/>
      <c r="AY386" s="28"/>
      <c r="AZ386" s="28"/>
      <c r="BA386" s="28"/>
      <c r="BB386" s="28"/>
      <c r="BC386" s="130">
        <f t="shared" si="1345"/>
        <v>0</v>
      </c>
      <c r="BD386" s="28"/>
      <c r="BE386" s="28"/>
      <c r="BF386" s="23"/>
      <c r="BG386" s="343"/>
      <c r="BH386" s="350" t="e">
        <f t="shared" si="1346"/>
        <v>#REF!</v>
      </c>
      <c r="BI386" s="351" t="e">
        <f t="shared" ref="BI386:BK386" si="1352">+#REF!+C386+K386+S386+AA386+AI386+AQ386+AY386</f>
        <v>#REF!</v>
      </c>
      <c r="BJ386" s="352" t="e">
        <f t="shared" si="1352"/>
        <v>#REF!</v>
      </c>
      <c r="BK386" s="352" t="e">
        <f t="shared" si="1352"/>
        <v>#REF!</v>
      </c>
      <c r="BL386" s="363" t="e">
        <f t="shared" si="1348"/>
        <v>#REF!</v>
      </c>
      <c r="BM386" s="364" t="e">
        <f t="shared" si="1349"/>
        <v>#REF!</v>
      </c>
      <c r="BN386" s="365" t="e">
        <f t="shared" si="1350"/>
        <v>#REF!</v>
      </c>
      <c r="BO386" s="366" t="e">
        <f t="shared" si="1351"/>
        <v>#REF!</v>
      </c>
    </row>
    <row r="387" spans="1:67" ht="16">
      <c r="A387" s="41">
        <v>42697</v>
      </c>
      <c r="B387" s="23"/>
      <c r="C387" s="54">
        <v>8</v>
      </c>
      <c r="D387" s="54">
        <v>276</v>
      </c>
      <c r="E387" s="54">
        <v>20</v>
      </c>
      <c r="F387" s="54">
        <v>15</v>
      </c>
      <c r="G387" s="130">
        <f t="shared" si="1339"/>
        <v>5</v>
      </c>
      <c r="H387" s="28"/>
      <c r="I387" s="149">
        <v>531.35</v>
      </c>
      <c r="J387" s="23"/>
      <c r="K387" s="54">
        <v>6.75</v>
      </c>
      <c r="L387" s="28"/>
      <c r="M387" s="54">
        <v>13</v>
      </c>
      <c r="N387" s="54">
        <v>18</v>
      </c>
      <c r="O387" s="130">
        <f t="shared" si="1340"/>
        <v>-5</v>
      </c>
      <c r="P387" s="28"/>
      <c r="Q387" s="149">
        <v>305</v>
      </c>
      <c r="R387" s="23"/>
      <c r="S387" s="28"/>
      <c r="T387" s="28"/>
      <c r="U387" s="28"/>
      <c r="V387" s="28"/>
      <c r="W387" s="130">
        <f t="shared" si="1341"/>
        <v>0</v>
      </c>
      <c r="X387" s="28"/>
      <c r="Y387" s="28"/>
      <c r="Z387" s="23"/>
      <c r="AA387" s="28"/>
      <c r="AB387" s="28"/>
      <c r="AC387" s="28"/>
      <c r="AD387" s="28"/>
      <c r="AE387" s="130">
        <f t="shared" si="1342"/>
        <v>0</v>
      </c>
      <c r="AF387" s="28"/>
      <c r="AG387" s="28"/>
      <c r="AH387" s="23"/>
      <c r="AI387" s="28"/>
      <c r="AJ387" s="28"/>
      <c r="AK387" s="28"/>
      <c r="AL387" s="28"/>
      <c r="AM387" s="130">
        <f t="shared" si="1343"/>
        <v>0</v>
      </c>
      <c r="AN387" s="28"/>
      <c r="AO387" s="54"/>
      <c r="AP387" s="23"/>
      <c r="AQ387" s="54"/>
      <c r="AR387" s="54"/>
      <c r="AS387" s="54"/>
      <c r="AT387" s="54"/>
      <c r="AU387" s="130"/>
      <c r="AV387" s="28"/>
      <c r="AW387" s="149"/>
      <c r="AX387" s="23"/>
      <c r="AY387" s="28"/>
      <c r="AZ387" s="28"/>
      <c r="BA387" s="28"/>
      <c r="BB387" s="28"/>
      <c r="BC387" s="130">
        <f t="shared" si="1345"/>
        <v>0</v>
      </c>
      <c r="BD387" s="28"/>
      <c r="BE387" s="28"/>
      <c r="BF387" s="23"/>
      <c r="BG387" s="343"/>
      <c r="BH387" s="350" t="e">
        <f t="shared" si="1346"/>
        <v>#REF!</v>
      </c>
      <c r="BI387" s="436" t="e">
        <f t="shared" ref="BI387:BK387" si="1353">+#REF!+C387+K387+S387+AA387+AI387+AQ387+AY387</f>
        <v>#REF!</v>
      </c>
      <c r="BJ387" s="437" t="e">
        <f t="shared" si="1353"/>
        <v>#REF!</v>
      </c>
      <c r="BK387" s="437" t="e">
        <f t="shared" si="1353"/>
        <v>#REF!</v>
      </c>
      <c r="BL387" s="438" t="e">
        <f t="shared" si="1348"/>
        <v>#REF!</v>
      </c>
      <c r="BM387" s="439" t="e">
        <f t="shared" si="1349"/>
        <v>#REF!</v>
      </c>
      <c r="BN387" s="440" t="e">
        <f t="shared" si="1350"/>
        <v>#REF!</v>
      </c>
      <c r="BO387" s="441" t="e">
        <f t="shared" si="1351"/>
        <v>#REF!</v>
      </c>
    </row>
    <row r="388" spans="1:67" ht="16">
      <c r="A388" s="32">
        <v>42698</v>
      </c>
      <c r="B388" s="23"/>
      <c r="C388" s="33"/>
      <c r="D388" s="33"/>
      <c r="E388" s="33"/>
      <c r="F388" s="33"/>
      <c r="G388" s="33"/>
      <c r="H388" s="33"/>
      <c r="I388" s="361"/>
      <c r="J388" s="23"/>
      <c r="K388" s="33"/>
      <c r="L388" s="33"/>
      <c r="M388" s="33"/>
      <c r="N388" s="33"/>
      <c r="O388" s="33"/>
      <c r="P388" s="33"/>
      <c r="Q388" s="361"/>
      <c r="R388" s="23"/>
      <c r="S388" s="33"/>
      <c r="T388" s="33"/>
      <c r="U388" s="33"/>
      <c r="V388" s="33"/>
      <c r="W388" s="33"/>
      <c r="X388" s="33"/>
      <c r="Y388" s="33"/>
      <c r="Z388" s="23"/>
      <c r="AA388" s="33"/>
      <c r="AB388" s="33"/>
      <c r="AC388" s="33"/>
      <c r="AD388" s="33"/>
      <c r="AE388" s="33"/>
      <c r="AF388" s="33"/>
      <c r="AG388" s="33"/>
      <c r="AH388" s="23"/>
      <c r="AI388" s="33"/>
      <c r="AJ388" s="33"/>
      <c r="AK388" s="33"/>
      <c r="AL388" s="33"/>
      <c r="AM388" s="33"/>
      <c r="AN388" s="33"/>
      <c r="AO388" s="33"/>
      <c r="AP388" s="23"/>
      <c r="AQ388" s="33"/>
      <c r="AR388" s="33"/>
      <c r="AS388" s="33"/>
      <c r="AT388" s="33"/>
      <c r="AU388" s="33"/>
      <c r="AV388" s="33"/>
      <c r="AW388" s="361"/>
      <c r="AX388" s="23"/>
      <c r="AY388" s="33"/>
      <c r="AZ388" s="33"/>
      <c r="BA388" s="33"/>
      <c r="BB388" s="33"/>
      <c r="BC388" s="33"/>
      <c r="BD388" s="33"/>
      <c r="BE388" s="33"/>
      <c r="BF388" s="23"/>
      <c r="BG388" s="347"/>
      <c r="BH388" s="33"/>
      <c r="BI388" s="33"/>
      <c r="BJ388" s="33"/>
      <c r="BK388" s="33"/>
      <c r="BL388" s="33"/>
      <c r="BM388" s="33"/>
      <c r="BN388" s="33"/>
      <c r="BO388" s="33"/>
    </row>
    <row r="389" spans="1:67" ht="16">
      <c r="A389" s="41">
        <v>42699</v>
      </c>
      <c r="B389" s="23"/>
      <c r="C389" s="28"/>
      <c r="D389" s="28"/>
      <c r="E389" s="28"/>
      <c r="F389" s="28"/>
      <c r="G389" s="130">
        <f>+E389-F389</f>
        <v>0</v>
      </c>
      <c r="H389" s="28"/>
      <c r="I389" s="153"/>
      <c r="J389" s="23"/>
      <c r="K389" s="28"/>
      <c r="L389" s="28"/>
      <c r="M389" s="28"/>
      <c r="N389" s="54"/>
      <c r="O389" s="130">
        <f>+M389-N389</f>
        <v>0</v>
      </c>
      <c r="P389" s="28"/>
      <c r="Q389" s="153"/>
      <c r="R389" s="23"/>
      <c r="S389" s="28"/>
      <c r="T389" s="28"/>
      <c r="U389" s="28"/>
      <c r="V389" s="28"/>
      <c r="W389" s="130">
        <f>+U389-V389</f>
        <v>0</v>
      </c>
      <c r="X389" s="28"/>
      <c r="Y389" s="28"/>
      <c r="Z389" s="23"/>
      <c r="AA389" s="28"/>
      <c r="AB389" s="28"/>
      <c r="AC389" s="28"/>
      <c r="AD389" s="28"/>
      <c r="AE389" s="130">
        <f>+AC389-AD389</f>
        <v>0</v>
      </c>
      <c r="AF389" s="28"/>
      <c r="AG389" s="28"/>
      <c r="AH389" s="23"/>
      <c r="AI389" s="28"/>
      <c r="AJ389" s="28"/>
      <c r="AK389" s="28"/>
      <c r="AL389" s="28"/>
      <c r="AM389" s="130">
        <f>+AK389-AL389</f>
        <v>0</v>
      </c>
      <c r="AN389" s="28"/>
      <c r="AO389" s="28"/>
      <c r="AP389" s="23"/>
      <c r="AQ389" s="28"/>
      <c r="AR389" s="28"/>
      <c r="AS389" s="28"/>
      <c r="AT389" s="28"/>
      <c r="AU389" s="130">
        <f>+AS389-AT389</f>
        <v>0</v>
      </c>
      <c r="AV389" s="28"/>
      <c r="AW389" s="153"/>
      <c r="AX389" s="23"/>
      <c r="AY389" s="28"/>
      <c r="AZ389" s="28"/>
      <c r="BA389" s="28"/>
      <c r="BB389" s="28"/>
      <c r="BC389" s="130">
        <f>+BA389-BB389</f>
        <v>0</v>
      </c>
      <c r="BD389" s="28"/>
      <c r="BE389" s="28"/>
      <c r="BF389" s="23"/>
      <c r="BG389" s="343"/>
      <c r="BH389" s="350" t="e">
        <f>+#REF!+G389+O389+W389+AE389+AM389+AU389+BC389</f>
        <v>#REF!</v>
      </c>
      <c r="BI389" s="436" t="e">
        <f t="shared" ref="BI389:BK389" si="1354">+#REF!+C389+K389+S389+AA389+AI389+AQ389+AY389</f>
        <v>#REF!</v>
      </c>
      <c r="BJ389" s="437" t="e">
        <f t="shared" si="1354"/>
        <v>#REF!</v>
      </c>
      <c r="BK389" s="437" t="e">
        <f t="shared" si="1354"/>
        <v>#REF!</v>
      </c>
      <c r="BL389" s="438" t="e">
        <f>BJ389/BK389</f>
        <v>#REF!</v>
      </c>
      <c r="BM389" s="439" t="e">
        <f>BJ389/BI389</f>
        <v>#REF!</v>
      </c>
      <c r="BN389" s="440" t="e">
        <f>BK389/BI389</f>
        <v>#REF!</v>
      </c>
      <c r="BO389" s="441" t="e">
        <f>#REF!/BK389</f>
        <v>#REF!</v>
      </c>
    </row>
    <row r="390" spans="1:67" ht="16">
      <c r="A390" s="367" t="s">
        <v>42</v>
      </c>
      <c r="B390" s="368"/>
      <c r="C390" s="177">
        <f t="shared" ref="C390:I390" si="1355">SUM(C383:C389)</f>
        <v>24</v>
      </c>
      <c r="D390" s="177">
        <f t="shared" si="1355"/>
        <v>825</v>
      </c>
      <c r="E390" s="177">
        <f t="shared" si="1355"/>
        <v>51</v>
      </c>
      <c r="F390" s="177">
        <f t="shared" si="1355"/>
        <v>45</v>
      </c>
      <c r="G390" s="177">
        <f t="shared" si="1355"/>
        <v>6</v>
      </c>
      <c r="H390" s="177">
        <f t="shared" si="1355"/>
        <v>0</v>
      </c>
      <c r="I390" s="370">
        <f t="shared" si="1355"/>
        <v>1428.85</v>
      </c>
      <c r="J390" s="23"/>
      <c r="K390" s="177">
        <f t="shared" ref="K390:Q390" si="1356">SUM(K383:K389)</f>
        <v>22.75</v>
      </c>
      <c r="L390" s="177">
        <f t="shared" si="1356"/>
        <v>687</v>
      </c>
      <c r="M390" s="177">
        <f t="shared" si="1356"/>
        <v>53</v>
      </c>
      <c r="N390" s="177">
        <f t="shared" si="1356"/>
        <v>54</v>
      </c>
      <c r="O390" s="177">
        <f t="shared" si="1356"/>
        <v>-1</v>
      </c>
      <c r="P390" s="177">
        <f t="shared" si="1356"/>
        <v>0</v>
      </c>
      <c r="Q390" s="370">
        <f t="shared" si="1356"/>
        <v>1481</v>
      </c>
      <c r="R390" s="23"/>
      <c r="S390" s="177">
        <f t="shared" ref="S390:X390" si="1357">SUM(S383:S389)</f>
        <v>0</v>
      </c>
      <c r="T390" s="177">
        <f t="shared" si="1357"/>
        <v>0</v>
      </c>
      <c r="U390" s="177">
        <f t="shared" si="1357"/>
        <v>0</v>
      </c>
      <c r="V390" s="177">
        <f t="shared" si="1357"/>
        <v>0</v>
      </c>
      <c r="W390" s="177">
        <f t="shared" si="1357"/>
        <v>0</v>
      </c>
      <c r="X390" s="177">
        <f t="shared" si="1357"/>
        <v>0</v>
      </c>
      <c r="Y390" s="177"/>
      <c r="Z390" s="23"/>
      <c r="AA390" s="177">
        <f t="shared" ref="AA390:AF390" si="1358">SUM(AA383:AA389)</f>
        <v>0</v>
      </c>
      <c r="AB390" s="177">
        <f t="shared" si="1358"/>
        <v>0</v>
      </c>
      <c r="AC390" s="177">
        <f t="shared" si="1358"/>
        <v>0</v>
      </c>
      <c r="AD390" s="177">
        <f t="shared" si="1358"/>
        <v>0</v>
      </c>
      <c r="AE390" s="177">
        <f t="shared" si="1358"/>
        <v>0</v>
      </c>
      <c r="AF390" s="177">
        <f t="shared" si="1358"/>
        <v>0</v>
      </c>
      <c r="AG390" s="177"/>
      <c r="AH390" s="23"/>
      <c r="AI390" s="177">
        <f t="shared" ref="AI390:AO390" si="1359">SUM(AI383:AI389)</f>
        <v>12.5</v>
      </c>
      <c r="AJ390" s="177">
        <f t="shared" si="1359"/>
        <v>500</v>
      </c>
      <c r="AK390" s="177">
        <f t="shared" si="1359"/>
        <v>33</v>
      </c>
      <c r="AL390" s="177">
        <f t="shared" si="1359"/>
        <v>42</v>
      </c>
      <c r="AM390" s="177">
        <f t="shared" si="1359"/>
        <v>-9</v>
      </c>
      <c r="AN390" s="177">
        <f t="shared" si="1359"/>
        <v>0</v>
      </c>
      <c r="AO390" s="177">
        <f t="shared" si="1359"/>
        <v>953.8</v>
      </c>
      <c r="AP390" s="23"/>
      <c r="AQ390" s="177">
        <f t="shared" ref="AQ390:AW390" si="1360">SUM(AQ383:AQ389)</f>
        <v>14</v>
      </c>
      <c r="AR390" s="177">
        <f t="shared" si="1360"/>
        <v>336</v>
      </c>
      <c r="AS390" s="177">
        <f t="shared" si="1360"/>
        <v>23</v>
      </c>
      <c r="AT390" s="177">
        <f t="shared" si="1360"/>
        <v>36</v>
      </c>
      <c r="AU390" s="177">
        <f t="shared" si="1360"/>
        <v>-13</v>
      </c>
      <c r="AV390" s="177">
        <f t="shared" si="1360"/>
        <v>0</v>
      </c>
      <c r="AW390" s="370">
        <f t="shared" si="1360"/>
        <v>626.15</v>
      </c>
      <c r="AX390" s="23"/>
      <c r="AY390" s="177">
        <f t="shared" ref="AY390:BD390" si="1361">SUM(AY383:AY389)</f>
        <v>0</v>
      </c>
      <c r="AZ390" s="177">
        <f t="shared" si="1361"/>
        <v>0</v>
      </c>
      <c r="BA390" s="177">
        <f t="shared" si="1361"/>
        <v>0</v>
      </c>
      <c r="BB390" s="177">
        <f t="shared" si="1361"/>
        <v>0</v>
      </c>
      <c r="BC390" s="177">
        <f t="shared" si="1361"/>
        <v>0</v>
      </c>
      <c r="BD390" s="177">
        <f t="shared" si="1361"/>
        <v>0</v>
      </c>
      <c r="BE390" s="177"/>
      <c r="BF390" s="23"/>
      <c r="BG390" s="371"/>
      <c r="BH390" s="134"/>
      <c r="BI390" s="134"/>
      <c r="BJ390" s="134"/>
      <c r="BK390" s="134"/>
      <c r="BL390" s="134"/>
      <c r="BM390" s="134"/>
      <c r="BN390" s="134"/>
      <c r="BO390" s="134"/>
    </row>
    <row r="391" spans="1:67" ht="16">
      <c r="A391" s="124">
        <v>42700</v>
      </c>
      <c r="B391" s="23"/>
      <c r="C391" s="125">
        <v>0</v>
      </c>
      <c r="D391" s="125">
        <v>0</v>
      </c>
      <c r="E391" s="125">
        <v>0</v>
      </c>
      <c r="F391" s="125">
        <v>0</v>
      </c>
      <c r="G391" s="136">
        <f t="shared" ref="G391:G395" si="1362">+E391-F391</f>
        <v>0</v>
      </c>
      <c r="H391" s="125">
        <v>0</v>
      </c>
      <c r="I391" s="126"/>
      <c r="J391" s="23"/>
      <c r="K391" s="125">
        <v>0</v>
      </c>
      <c r="L391" s="125">
        <v>0</v>
      </c>
      <c r="M391" s="125">
        <v>0</v>
      </c>
      <c r="N391" s="125">
        <v>0</v>
      </c>
      <c r="O391" s="136">
        <f t="shared" ref="O391:O395" si="1363">+M391-N391</f>
        <v>0</v>
      </c>
      <c r="P391" s="125">
        <v>0</v>
      </c>
      <c r="Q391" s="126"/>
      <c r="R391" s="23"/>
      <c r="S391" s="125">
        <v>0</v>
      </c>
      <c r="T391" s="125">
        <v>0</v>
      </c>
      <c r="U391" s="125">
        <v>0</v>
      </c>
      <c r="V391" s="125">
        <v>0</v>
      </c>
      <c r="W391" s="136">
        <f t="shared" ref="W391:W395" si="1364">+U391-V391</f>
        <v>0</v>
      </c>
      <c r="X391" s="125">
        <v>0</v>
      </c>
      <c r="Y391" s="125"/>
      <c r="Z391" s="23"/>
      <c r="AA391" s="125">
        <v>0</v>
      </c>
      <c r="AB391" s="125">
        <v>0</v>
      </c>
      <c r="AC391" s="125">
        <v>0</v>
      </c>
      <c r="AD391" s="125">
        <v>0</v>
      </c>
      <c r="AE391" s="136">
        <f t="shared" ref="AE391:AE395" si="1365">+AC391-AD391</f>
        <v>0</v>
      </c>
      <c r="AF391" s="125">
        <v>0</v>
      </c>
      <c r="AG391" s="125"/>
      <c r="AH391" s="23"/>
      <c r="AI391" s="125">
        <v>0</v>
      </c>
      <c r="AJ391" s="125">
        <v>0</v>
      </c>
      <c r="AK391" s="125">
        <v>0</v>
      </c>
      <c r="AL391" s="125">
        <v>0</v>
      </c>
      <c r="AM391" s="136">
        <f t="shared" ref="AM391:AM395" si="1366">+AK391-AL391</f>
        <v>0</v>
      </c>
      <c r="AN391" s="125">
        <v>0</v>
      </c>
      <c r="AO391" s="125"/>
      <c r="AP391" s="23"/>
      <c r="AQ391" s="125">
        <v>0</v>
      </c>
      <c r="AR391" s="125">
        <v>0</v>
      </c>
      <c r="AS391" s="125">
        <v>0</v>
      </c>
      <c r="AT391" s="125">
        <v>0</v>
      </c>
      <c r="AU391" s="136">
        <f t="shared" ref="AU391:AU395" si="1367">+AS391-AT391</f>
        <v>0</v>
      </c>
      <c r="AV391" s="125">
        <v>0</v>
      </c>
      <c r="AW391" s="126"/>
      <c r="AX391" s="23"/>
      <c r="AY391" s="125">
        <v>0</v>
      </c>
      <c r="AZ391" s="125">
        <v>0</v>
      </c>
      <c r="BA391" s="125">
        <v>0</v>
      </c>
      <c r="BB391" s="125">
        <v>0</v>
      </c>
      <c r="BC391" s="136">
        <f t="shared" ref="BC391:BC395" si="1368">+BA391-BB391</f>
        <v>0</v>
      </c>
      <c r="BD391" s="125">
        <v>0</v>
      </c>
      <c r="BE391" s="125"/>
      <c r="BF391" s="23"/>
      <c r="BG391" s="348"/>
      <c r="BH391" s="127"/>
      <c r="BI391" s="127"/>
      <c r="BJ391" s="127"/>
      <c r="BK391" s="127"/>
      <c r="BL391" s="127"/>
      <c r="BM391" s="127"/>
      <c r="BN391" s="127"/>
      <c r="BO391" s="127"/>
    </row>
    <row r="392" spans="1:67" ht="16">
      <c r="A392" s="124">
        <v>42701</v>
      </c>
      <c r="B392" s="23"/>
      <c r="C392" s="125">
        <v>0</v>
      </c>
      <c r="D392" s="125">
        <v>0</v>
      </c>
      <c r="E392" s="125">
        <v>0</v>
      </c>
      <c r="F392" s="125">
        <v>0</v>
      </c>
      <c r="G392" s="136">
        <f t="shared" si="1362"/>
        <v>0</v>
      </c>
      <c r="H392" s="125">
        <v>0</v>
      </c>
      <c r="I392" s="126"/>
      <c r="J392" s="23"/>
      <c r="K392" s="125">
        <v>0</v>
      </c>
      <c r="L392" s="125">
        <v>0</v>
      </c>
      <c r="M392" s="125">
        <v>0</v>
      </c>
      <c r="N392" s="125">
        <v>0</v>
      </c>
      <c r="O392" s="136">
        <f t="shared" si="1363"/>
        <v>0</v>
      </c>
      <c r="P392" s="125">
        <v>0</v>
      </c>
      <c r="Q392" s="126"/>
      <c r="R392" s="23"/>
      <c r="S392" s="125">
        <v>0</v>
      </c>
      <c r="T392" s="125">
        <v>0</v>
      </c>
      <c r="U392" s="125">
        <v>0</v>
      </c>
      <c r="V392" s="125">
        <v>0</v>
      </c>
      <c r="W392" s="136">
        <f t="shared" si="1364"/>
        <v>0</v>
      </c>
      <c r="X392" s="125">
        <v>0</v>
      </c>
      <c r="Y392" s="125"/>
      <c r="Z392" s="23"/>
      <c r="AA392" s="125">
        <v>0</v>
      </c>
      <c r="AB392" s="125">
        <v>0</v>
      </c>
      <c r="AC392" s="125">
        <v>0</v>
      </c>
      <c r="AD392" s="125">
        <v>0</v>
      </c>
      <c r="AE392" s="136">
        <f t="shared" si="1365"/>
        <v>0</v>
      </c>
      <c r="AF392" s="125">
        <v>0</v>
      </c>
      <c r="AG392" s="125"/>
      <c r="AH392" s="23"/>
      <c r="AI392" s="125">
        <v>0</v>
      </c>
      <c r="AJ392" s="125">
        <v>0</v>
      </c>
      <c r="AK392" s="125">
        <v>0</v>
      </c>
      <c r="AL392" s="125">
        <v>0</v>
      </c>
      <c r="AM392" s="136">
        <f t="shared" si="1366"/>
        <v>0</v>
      </c>
      <c r="AN392" s="125">
        <v>0</v>
      </c>
      <c r="AO392" s="125"/>
      <c r="AP392" s="23"/>
      <c r="AQ392" s="125">
        <v>0</v>
      </c>
      <c r="AR392" s="125">
        <v>0</v>
      </c>
      <c r="AS392" s="125">
        <v>0</v>
      </c>
      <c r="AT392" s="125">
        <v>0</v>
      </c>
      <c r="AU392" s="136">
        <f t="shared" si="1367"/>
        <v>0</v>
      </c>
      <c r="AV392" s="125">
        <v>0</v>
      </c>
      <c r="AW392" s="126"/>
      <c r="AX392" s="23"/>
      <c r="AY392" s="125">
        <v>0</v>
      </c>
      <c r="AZ392" s="125">
        <v>0</v>
      </c>
      <c r="BA392" s="125">
        <v>0</v>
      </c>
      <c r="BB392" s="125">
        <v>0</v>
      </c>
      <c r="BC392" s="136">
        <f t="shared" si="1368"/>
        <v>0</v>
      </c>
      <c r="BD392" s="125">
        <v>0</v>
      </c>
      <c r="BE392" s="125"/>
      <c r="BF392" s="23"/>
      <c r="BG392" s="348"/>
      <c r="BH392" s="127"/>
      <c r="BI392" s="127"/>
      <c r="BJ392" s="127"/>
      <c r="BK392" s="127"/>
      <c r="BL392" s="127"/>
      <c r="BM392" s="127"/>
      <c r="BN392" s="127"/>
      <c r="BO392" s="127"/>
    </row>
    <row r="393" spans="1:67" ht="16">
      <c r="A393" s="41">
        <v>42702</v>
      </c>
      <c r="B393" s="23"/>
      <c r="C393" s="54">
        <v>8</v>
      </c>
      <c r="D393" s="54">
        <v>300</v>
      </c>
      <c r="E393" s="54">
        <v>19</v>
      </c>
      <c r="F393" s="54">
        <v>15</v>
      </c>
      <c r="G393" s="130">
        <f t="shared" si="1362"/>
        <v>4</v>
      </c>
      <c r="H393" s="28"/>
      <c r="I393" s="149">
        <v>510</v>
      </c>
      <c r="J393" s="23"/>
      <c r="K393" s="54">
        <v>8</v>
      </c>
      <c r="L393" s="54">
        <v>340</v>
      </c>
      <c r="M393" s="54">
        <v>18</v>
      </c>
      <c r="N393" s="54">
        <v>18</v>
      </c>
      <c r="O393" s="130">
        <f t="shared" si="1363"/>
        <v>0</v>
      </c>
      <c r="P393" s="28"/>
      <c r="Q393" s="149">
        <v>471.6</v>
      </c>
      <c r="R393" s="23"/>
      <c r="S393" s="28"/>
      <c r="T393" s="28"/>
      <c r="U393" s="28"/>
      <c r="V393" s="28"/>
      <c r="W393" s="130">
        <f t="shared" si="1364"/>
        <v>0</v>
      </c>
      <c r="X393" s="28"/>
      <c r="Y393" s="28"/>
      <c r="Z393" s="23"/>
      <c r="AA393" s="28"/>
      <c r="AB393" s="28"/>
      <c r="AC393" s="28"/>
      <c r="AD393" s="28"/>
      <c r="AE393" s="130">
        <f t="shared" si="1365"/>
        <v>0</v>
      </c>
      <c r="AF393" s="28"/>
      <c r="AG393" s="28"/>
      <c r="AH393" s="23"/>
      <c r="AI393" s="54">
        <v>8.25</v>
      </c>
      <c r="AJ393" s="54">
        <v>360</v>
      </c>
      <c r="AK393" s="54">
        <v>23</v>
      </c>
      <c r="AL393" s="54">
        <v>21</v>
      </c>
      <c r="AM393" s="42">
        <f t="shared" si="1366"/>
        <v>2</v>
      </c>
      <c r="AN393" s="28"/>
      <c r="AO393" s="54">
        <v>659.5</v>
      </c>
      <c r="AP393" s="23"/>
      <c r="AQ393" s="54">
        <v>8</v>
      </c>
      <c r="AR393" s="54">
        <v>261</v>
      </c>
      <c r="AS393" s="54">
        <v>14</v>
      </c>
      <c r="AT393" s="54">
        <v>18</v>
      </c>
      <c r="AU393" s="130">
        <f t="shared" si="1367"/>
        <v>-4</v>
      </c>
      <c r="AV393" s="28"/>
      <c r="AW393" s="149">
        <v>295.85000000000002</v>
      </c>
      <c r="AX393" s="23"/>
      <c r="AY393" s="28"/>
      <c r="AZ393" s="28"/>
      <c r="BA393" s="28"/>
      <c r="BB393" s="28"/>
      <c r="BC393" s="130">
        <f t="shared" si="1368"/>
        <v>0</v>
      </c>
      <c r="BD393" s="28"/>
      <c r="BE393" s="28"/>
      <c r="BF393" s="23"/>
      <c r="BG393" s="343"/>
      <c r="BH393" s="350" t="e">
        <f t="shared" ref="BH393:BH399" si="1369">+#REF!+G393+O393+W393+AE393+AM393+AU393+BC393</f>
        <v>#REF!</v>
      </c>
      <c r="BI393" s="351" t="e">
        <f t="shared" ref="BI393:BK393" si="1370">+#REF!+C393+K393+S393+AA393+AI393+AQ393+AY393</f>
        <v>#REF!</v>
      </c>
      <c r="BJ393" s="352" t="e">
        <f t="shared" si="1370"/>
        <v>#REF!</v>
      </c>
      <c r="BK393" s="352" t="e">
        <f t="shared" si="1370"/>
        <v>#REF!</v>
      </c>
      <c r="BL393" s="363" t="e">
        <f t="shared" ref="BL393:BL399" si="1371">BJ393/BK393</f>
        <v>#REF!</v>
      </c>
      <c r="BM393" s="364" t="e">
        <f t="shared" ref="BM393:BM399" si="1372">BJ393/BI393</f>
        <v>#REF!</v>
      </c>
      <c r="BN393" s="365" t="e">
        <f t="shared" ref="BN393:BN399" si="1373">BK393/BI393</f>
        <v>#REF!</v>
      </c>
      <c r="BO393" s="366" t="e">
        <f t="shared" ref="BO393:BO399" si="1374">#REF!/BK393</f>
        <v>#REF!</v>
      </c>
    </row>
    <row r="394" spans="1:67" ht="16">
      <c r="A394" s="41">
        <v>42703</v>
      </c>
      <c r="B394" s="23"/>
      <c r="C394" s="54">
        <v>5</v>
      </c>
      <c r="D394" s="54">
        <v>160</v>
      </c>
      <c r="E394" s="54">
        <v>8</v>
      </c>
      <c r="F394" s="54">
        <v>15</v>
      </c>
      <c r="G394" s="130">
        <f t="shared" si="1362"/>
        <v>-7</v>
      </c>
      <c r="H394" s="28"/>
      <c r="I394" s="149">
        <v>162.35</v>
      </c>
      <c r="J394" s="23"/>
      <c r="K394" s="54">
        <v>8</v>
      </c>
      <c r="L394" s="54">
        <v>366</v>
      </c>
      <c r="M394" s="54">
        <v>25</v>
      </c>
      <c r="N394" s="54">
        <v>18</v>
      </c>
      <c r="O394" s="130">
        <f t="shared" si="1363"/>
        <v>7</v>
      </c>
      <c r="P394" s="28"/>
      <c r="Q394" s="149">
        <v>722</v>
      </c>
      <c r="R394" s="23"/>
      <c r="S394" s="28"/>
      <c r="T394" s="28"/>
      <c r="U394" s="28"/>
      <c r="V394" s="28"/>
      <c r="W394" s="130">
        <f t="shared" si="1364"/>
        <v>0</v>
      </c>
      <c r="X394" s="28"/>
      <c r="Y394" s="28"/>
      <c r="Z394" s="23"/>
      <c r="AA394" s="28"/>
      <c r="AB394" s="28"/>
      <c r="AC394" s="28"/>
      <c r="AD394" s="28"/>
      <c r="AE394" s="130">
        <f t="shared" si="1365"/>
        <v>0</v>
      </c>
      <c r="AF394" s="28"/>
      <c r="AG394" s="28"/>
      <c r="AH394" s="23"/>
      <c r="AI394" s="54">
        <v>8</v>
      </c>
      <c r="AJ394" s="54">
        <v>400</v>
      </c>
      <c r="AK394" s="54">
        <v>28</v>
      </c>
      <c r="AL394" s="54">
        <v>21</v>
      </c>
      <c r="AM394" s="130">
        <f t="shared" si="1366"/>
        <v>7</v>
      </c>
      <c r="AN394" s="28"/>
      <c r="AO394" s="54">
        <v>802.65</v>
      </c>
      <c r="AP394" s="23"/>
      <c r="AQ394" s="54">
        <v>8</v>
      </c>
      <c r="AR394" s="54">
        <v>247</v>
      </c>
      <c r="AS394" s="54">
        <v>17</v>
      </c>
      <c r="AT394" s="54">
        <v>18</v>
      </c>
      <c r="AU394" s="130">
        <f t="shared" si="1367"/>
        <v>-1</v>
      </c>
      <c r="AV394" s="28"/>
      <c r="AW394" s="149">
        <v>383.75</v>
      </c>
      <c r="AX394" s="23"/>
      <c r="AY394" s="28"/>
      <c r="AZ394" s="28"/>
      <c r="BA394" s="28"/>
      <c r="BB394" s="28"/>
      <c r="BC394" s="130">
        <f t="shared" si="1368"/>
        <v>0</v>
      </c>
      <c r="BD394" s="28"/>
      <c r="BE394" s="28"/>
      <c r="BF394" s="23"/>
      <c r="BG394" s="343"/>
      <c r="BH394" s="350" t="e">
        <f t="shared" si="1369"/>
        <v>#REF!</v>
      </c>
      <c r="BI394" s="351" t="e">
        <f t="shared" ref="BI394:BK394" si="1375">+#REF!+C394+K394+S394+AA394+AI394+AQ394+AY394</f>
        <v>#REF!</v>
      </c>
      <c r="BJ394" s="352" t="e">
        <f t="shared" si="1375"/>
        <v>#REF!</v>
      </c>
      <c r="BK394" s="352" t="e">
        <f t="shared" si="1375"/>
        <v>#REF!</v>
      </c>
      <c r="BL394" s="363" t="e">
        <f t="shared" si="1371"/>
        <v>#REF!</v>
      </c>
      <c r="BM394" s="364" t="e">
        <f t="shared" si="1372"/>
        <v>#REF!</v>
      </c>
      <c r="BN394" s="365" t="e">
        <f t="shared" si="1373"/>
        <v>#REF!</v>
      </c>
      <c r="BO394" s="366" t="e">
        <f t="shared" si="1374"/>
        <v>#REF!</v>
      </c>
    </row>
    <row r="395" spans="1:67" ht="16">
      <c r="A395" s="41">
        <v>42704</v>
      </c>
      <c r="B395" s="23"/>
      <c r="C395" s="54">
        <v>8</v>
      </c>
      <c r="D395" s="54">
        <v>300</v>
      </c>
      <c r="E395" s="54">
        <v>19</v>
      </c>
      <c r="F395" s="54">
        <v>15</v>
      </c>
      <c r="G395" s="130">
        <f t="shared" si="1362"/>
        <v>4</v>
      </c>
      <c r="H395" s="28"/>
      <c r="I395" s="149">
        <v>499.25</v>
      </c>
      <c r="J395" s="23"/>
      <c r="K395" s="54">
        <v>8</v>
      </c>
      <c r="L395" s="54">
        <v>298</v>
      </c>
      <c r="M395" s="54">
        <v>19</v>
      </c>
      <c r="N395" s="54">
        <v>18</v>
      </c>
      <c r="O395" s="130">
        <f t="shared" si="1363"/>
        <v>1</v>
      </c>
      <c r="P395" s="28"/>
      <c r="Q395" s="149">
        <v>556</v>
      </c>
      <c r="R395" s="23"/>
      <c r="S395" s="28"/>
      <c r="T395" s="28"/>
      <c r="U395" s="28"/>
      <c r="V395" s="28"/>
      <c r="W395" s="130">
        <f t="shared" si="1364"/>
        <v>0</v>
      </c>
      <c r="X395" s="28"/>
      <c r="Y395" s="28"/>
      <c r="Z395" s="23"/>
      <c r="AA395" s="28"/>
      <c r="AB395" s="28"/>
      <c r="AC395" s="28"/>
      <c r="AD395" s="28"/>
      <c r="AE395" s="130">
        <f t="shared" si="1365"/>
        <v>0</v>
      </c>
      <c r="AF395" s="28"/>
      <c r="AG395" s="28"/>
      <c r="AH395" s="23"/>
      <c r="AI395" s="54">
        <v>8</v>
      </c>
      <c r="AJ395" s="54">
        <v>300</v>
      </c>
      <c r="AK395" s="54">
        <v>28</v>
      </c>
      <c r="AL395" s="54">
        <v>21</v>
      </c>
      <c r="AM395" s="130">
        <f t="shared" si="1366"/>
        <v>7</v>
      </c>
      <c r="AN395" s="28"/>
      <c r="AO395" s="54">
        <v>785.5</v>
      </c>
      <c r="AP395" s="23"/>
      <c r="AQ395" s="54">
        <v>5.5</v>
      </c>
      <c r="AR395" s="54">
        <v>259</v>
      </c>
      <c r="AS395" s="54">
        <v>18</v>
      </c>
      <c r="AT395" s="54">
        <v>18</v>
      </c>
      <c r="AU395" s="130">
        <f t="shared" si="1367"/>
        <v>0</v>
      </c>
      <c r="AV395" s="28"/>
      <c r="AW395" s="149">
        <v>491</v>
      </c>
      <c r="AX395" s="23"/>
      <c r="AY395" s="28"/>
      <c r="AZ395" s="28"/>
      <c r="BA395" s="28"/>
      <c r="BB395" s="28"/>
      <c r="BC395" s="130">
        <f t="shared" si="1368"/>
        <v>0</v>
      </c>
      <c r="BD395" s="28"/>
      <c r="BE395" s="28"/>
      <c r="BF395" s="23"/>
      <c r="BG395" s="343"/>
      <c r="BH395" s="350" t="e">
        <f t="shared" si="1369"/>
        <v>#REF!</v>
      </c>
      <c r="BI395" s="351" t="e">
        <f t="shared" ref="BI395:BK395" si="1376">+#REF!+C395+K395+S395+AA395+AI395+AQ395+AY395</f>
        <v>#REF!</v>
      </c>
      <c r="BJ395" s="352" t="e">
        <f t="shared" si="1376"/>
        <v>#REF!</v>
      </c>
      <c r="BK395" s="352" t="e">
        <f t="shared" si="1376"/>
        <v>#REF!</v>
      </c>
      <c r="BL395" s="363" t="e">
        <f t="shared" si="1371"/>
        <v>#REF!</v>
      </c>
      <c r="BM395" s="364" t="e">
        <f t="shared" si="1372"/>
        <v>#REF!</v>
      </c>
      <c r="BN395" s="365" t="e">
        <f t="shared" si="1373"/>
        <v>#REF!</v>
      </c>
      <c r="BO395" s="366" t="e">
        <f t="shared" si="1374"/>
        <v>#REF!</v>
      </c>
    </row>
    <row r="396" spans="1:67" ht="18">
      <c r="A396" s="379" t="s">
        <v>30</v>
      </c>
      <c r="B396" s="368"/>
      <c r="C396" s="380">
        <f t="shared" ref="C396:I396" si="1377">+C395+C394+C393+C392+C391+C390+C382+C374+C365+C364+C363+C362</f>
        <v>124</v>
      </c>
      <c r="D396" s="380">
        <f t="shared" si="1377"/>
        <v>4924</v>
      </c>
      <c r="E396" s="380">
        <f t="shared" si="1377"/>
        <v>256</v>
      </c>
      <c r="F396" s="380">
        <f t="shared" si="1377"/>
        <v>240</v>
      </c>
      <c r="G396" s="380">
        <f t="shared" si="1377"/>
        <v>16</v>
      </c>
      <c r="H396" s="380">
        <f t="shared" si="1377"/>
        <v>0</v>
      </c>
      <c r="I396" s="382">
        <f t="shared" si="1377"/>
        <v>6946.95</v>
      </c>
      <c r="J396" s="23"/>
      <c r="K396" s="380">
        <f t="shared" ref="K396:Q396" si="1378">+K395+K394+K393+K392+K391+K390+K382+K374+K365+K364+K363+K362</f>
        <v>150.75</v>
      </c>
      <c r="L396" s="380">
        <f t="shared" si="1378"/>
        <v>6336</v>
      </c>
      <c r="M396" s="380">
        <f t="shared" si="1378"/>
        <v>395</v>
      </c>
      <c r="N396" s="380">
        <f t="shared" si="1378"/>
        <v>360</v>
      </c>
      <c r="O396" s="380">
        <f t="shared" si="1378"/>
        <v>35</v>
      </c>
      <c r="P396" s="380">
        <f t="shared" si="1378"/>
        <v>0</v>
      </c>
      <c r="Q396" s="382">
        <f t="shared" si="1378"/>
        <v>10262.799999999999</v>
      </c>
      <c r="R396" s="23"/>
      <c r="S396" s="380">
        <f t="shared" ref="S396:X396" si="1379">+S395+S394+S393+S392+S391+S390+S382+S374+S365+S364+S363+S362</f>
        <v>0</v>
      </c>
      <c r="T396" s="380">
        <f t="shared" si="1379"/>
        <v>0</v>
      </c>
      <c r="U396" s="380">
        <f t="shared" si="1379"/>
        <v>0</v>
      </c>
      <c r="V396" s="380">
        <f t="shared" si="1379"/>
        <v>0</v>
      </c>
      <c r="W396" s="380">
        <f t="shared" si="1379"/>
        <v>0</v>
      </c>
      <c r="X396" s="380">
        <f t="shared" si="1379"/>
        <v>0</v>
      </c>
      <c r="Y396" s="380"/>
      <c r="Z396" s="23"/>
      <c r="AA396" s="380">
        <f t="shared" ref="AA396:AF396" si="1380">+AA395+AA394+AA393+AA392+AA391+AA390+AA382+AA374+AA365+AA364+AA363+AA362</f>
        <v>0</v>
      </c>
      <c r="AB396" s="380">
        <f t="shared" si="1380"/>
        <v>0</v>
      </c>
      <c r="AC396" s="380">
        <f t="shared" si="1380"/>
        <v>0</v>
      </c>
      <c r="AD396" s="380">
        <f t="shared" si="1380"/>
        <v>0</v>
      </c>
      <c r="AE396" s="380">
        <f t="shared" si="1380"/>
        <v>0</v>
      </c>
      <c r="AF396" s="380">
        <f t="shared" si="1380"/>
        <v>0</v>
      </c>
      <c r="AG396" s="380"/>
      <c r="AH396" s="23"/>
      <c r="AI396" s="380">
        <f t="shared" ref="AI396:AO396" si="1381">+AI395+AI394+AI393+AI392+AI391+AI390+AI382+AI374+AI365+AI364+AI363+AI362</f>
        <v>151.25</v>
      </c>
      <c r="AJ396" s="380">
        <f t="shared" si="1381"/>
        <v>6871</v>
      </c>
      <c r="AK396" s="380">
        <f t="shared" si="1381"/>
        <v>425</v>
      </c>
      <c r="AL396" s="380">
        <f t="shared" si="1381"/>
        <v>399</v>
      </c>
      <c r="AM396" s="380">
        <f t="shared" si="1381"/>
        <v>26</v>
      </c>
      <c r="AN396" s="380">
        <f t="shared" si="1381"/>
        <v>0</v>
      </c>
      <c r="AO396" s="382">
        <f t="shared" si="1381"/>
        <v>11487.55</v>
      </c>
      <c r="AP396" s="23"/>
      <c r="AQ396" s="380">
        <f>+AQ395+AQ394+AQ393+AQ392+AQ391+AQ390+AQ382+AQ374+AQ365+AQ364+AQ363+AQ362</f>
        <v>142.75</v>
      </c>
      <c r="AR396" s="380">
        <f>+AR395+AR394+AR393+AR392+AR391+AR390+AR382+AR374+AR365+AR364+AR363+AS362</f>
        <v>4310</v>
      </c>
      <c r="AS396" s="380">
        <f t="shared" ref="AS396:AW396" si="1382">+AS395+AS394+AS393+AS392+AS391+AS390+AS382+AS374+AS365+AS364+AS363+AS362</f>
        <v>283</v>
      </c>
      <c r="AT396" s="380">
        <f t="shared" si="1382"/>
        <v>342</v>
      </c>
      <c r="AU396" s="380">
        <f t="shared" si="1382"/>
        <v>-59</v>
      </c>
      <c r="AV396" s="380">
        <f t="shared" si="1382"/>
        <v>0</v>
      </c>
      <c r="AW396" s="382">
        <f t="shared" si="1382"/>
        <v>7394.55</v>
      </c>
      <c r="AX396" s="23"/>
      <c r="AY396" s="380">
        <f t="shared" ref="AY396:BD396" si="1383">+AY395+AY394+AY393+AY392+AY391+AY390+AY382+AY374+AY365+AY364+AY363+AY362</f>
        <v>0</v>
      </c>
      <c r="AZ396" s="380">
        <f t="shared" si="1383"/>
        <v>0</v>
      </c>
      <c r="BA396" s="380">
        <f t="shared" si="1383"/>
        <v>0</v>
      </c>
      <c r="BB396" s="380">
        <f t="shared" si="1383"/>
        <v>0</v>
      </c>
      <c r="BC396" s="380">
        <f t="shared" si="1383"/>
        <v>0</v>
      </c>
      <c r="BD396" s="380">
        <f t="shared" si="1383"/>
        <v>0</v>
      </c>
      <c r="BE396" s="380"/>
      <c r="BF396" s="23"/>
      <c r="BG396" s="384"/>
      <c r="BH396" s="385" t="e">
        <f t="shared" si="1369"/>
        <v>#REF!</v>
      </c>
      <c r="BI396" s="386" t="e">
        <f t="shared" ref="BI396:BK396" si="1384">+#REF!+C396+K396+S396+AA396+AI396+AQ396+AY396</f>
        <v>#REF!</v>
      </c>
      <c r="BJ396" s="387" t="e">
        <f t="shared" si="1384"/>
        <v>#REF!</v>
      </c>
      <c r="BK396" s="387" t="e">
        <f t="shared" si="1384"/>
        <v>#REF!</v>
      </c>
      <c r="BL396" s="394" t="e">
        <f t="shared" si="1371"/>
        <v>#REF!</v>
      </c>
      <c r="BM396" s="395" t="e">
        <f t="shared" si="1372"/>
        <v>#REF!</v>
      </c>
      <c r="BN396" s="396" t="e">
        <f t="shared" si="1373"/>
        <v>#REF!</v>
      </c>
      <c r="BO396" s="397" t="e">
        <f t="shared" si="1374"/>
        <v>#REF!</v>
      </c>
    </row>
    <row r="397" spans="1:67" ht="16">
      <c r="A397" s="41">
        <v>42705</v>
      </c>
      <c r="B397" s="23"/>
      <c r="C397" s="54">
        <v>0</v>
      </c>
      <c r="D397" s="54">
        <v>0</v>
      </c>
      <c r="E397" s="54">
        <v>0</v>
      </c>
      <c r="F397" s="54">
        <v>0</v>
      </c>
      <c r="G397" s="130">
        <f t="shared" ref="G397:G398" si="1385">+E397-F397</f>
        <v>0</v>
      </c>
      <c r="H397" s="28"/>
      <c r="I397" s="149">
        <v>0</v>
      </c>
      <c r="J397" s="23"/>
      <c r="K397" s="54">
        <v>7</v>
      </c>
      <c r="L397" s="54">
        <v>257</v>
      </c>
      <c r="M397" s="54">
        <v>15</v>
      </c>
      <c r="N397" s="54">
        <v>19</v>
      </c>
      <c r="O397" s="130">
        <f t="shared" ref="O397:O398" si="1386">+M397-N397</f>
        <v>-4</v>
      </c>
      <c r="P397" s="28"/>
      <c r="Q397" s="149">
        <v>431</v>
      </c>
      <c r="R397" s="23"/>
      <c r="S397" s="54">
        <v>8</v>
      </c>
      <c r="T397" s="54">
        <v>255</v>
      </c>
      <c r="U397" s="54">
        <v>16</v>
      </c>
      <c r="V397" s="28"/>
      <c r="W397" s="130">
        <f t="shared" ref="W397:W398" si="1387">+U397-V397</f>
        <v>16</v>
      </c>
      <c r="X397" s="28"/>
      <c r="Y397" s="54">
        <v>480</v>
      </c>
      <c r="Z397" s="23"/>
      <c r="AA397" s="28"/>
      <c r="AB397" s="28"/>
      <c r="AC397" s="28"/>
      <c r="AD397" s="28"/>
      <c r="AE397" s="130">
        <f t="shared" ref="AE397:AE398" si="1388">+AC397-AD397</f>
        <v>0</v>
      </c>
      <c r="AF397" s="28"/>
      <c r="AG397" s="28"/>
      <c r="AH397" s="23"/>
      <c r="AI397" s="54">
        <v>8</v>
      </c>
      <c r="AJ397" s="54">
        <v>300</v>
      </c>
      <c r="AK397" s="54">
        <v>17</v>
      </c>
      <c r="AL397" s="54">
        <v>21</v>
      </c>
      <c r="AM397" s="130">
        <f t="shared" ref="AM397:AM398" si="1389">+AK397-AL397</f>
        <v>-4</v>
      </c>
      <c r="AN397" s="28"/>
      <c r="AO397" s="54">
        <v>180</v>
      </c>
      <c r="AP397" s="23"/>
      <c r="AQ397" s="54">
        <v>5.75</v>
      </c>
      <c r="AR397" s="54">
        <v>170</v>
      </c>
      <c r="AS397" s="54">
        <v>15</v>
      </c>
      <c r="AT397" s="54">
        <v>18</v>
      </c>
      <c r="AU397" s="130">
        <f t="shared" ref="AU397:AU398" si="1390">+AS397-AT397</f>
        <v>-3</v>
      </c>
      <c r="AV397" s="28"/>
      <c r="AW397" s="149">
        <v>442</v>
      </c>
      <c r="AX397" s="23"/>
      <c r="AY397" s="28"/>
      <c r="AZ397" s="28"/>
      <c r="BA397" s="28"/>
      <c r="BB397" s="28"/>
      <c r="BC397" s="130">
        <f t="shared" ref="BC397:BC398" si="1391">+BA397-BB397</f>
        <v>0</v>
      </c>
      <c r="BD397" s="28"/>
      <c r="BE397" s="28"/>
      <c r="BF397" s="23"/>
      <c r="BG397" s="343"/>
      <c r="BH397" s="350" t="e">
        <f t="shared" si="1369"/>
        <v>#REF!</v>
      </c>
      <c r="BI397" s="351" t="e">
        <f t="shared" ref="BI397:BK397" si="1392">+#REF!+C397+K397+S397+AA397+AI397+AQ397+AY397</f>
        <v>#REF!</v>
      </c>
      <c r="BJ397" s="352" t="e">
        <f t="shared" si="1392"/>
        <v>#REF!</v>
      </c>
      <c r="BK397" s="352" t="e">
        <f t="shared" si="1392"/>
        <v>#REF!</v>
      </c>
      <c r="BL397" s="363" t="e">
        <f t="shared" si="1371"/>
        <v>#REF!</v>
      </c>
      <c r="BM397" s="364" t="e">
        <f t="shared" si="1372"/>
        <v>#REF!</v>
      </c>
      <c r="BN397" s="365" t="e">
        <f t="shared" si="1373"/>
        <v>#REF!</v>
      </c>
      <c r="BO397" s="366" t="e">
        <f t="shared" si="1374"/>
        <v>#REF!</v>
      </c>
    </row>
    <row r="398" spans="1:67" ht="16">
      <c r="A398" s="41">
        <v>42706</v>
      </c>
      <c r="B398" s="23"/>
      <c r="C398" s="54">
        <v>9</v>
      </c>
      <c r="D398" s="54">
        <v>200</v>
      </c>
      <c r="E398" s="54">
        <v>17</v>
      </c>
      <c r="F398" s="54">
        <v>17</v>
      </c>
      <c r="G398" s="130">
        <f t="shared" si="1385"/>
        <v>0</v>
      </c>
      <c r="H398" s="28"/>
      <c r="I398" s="149">
        <v>450</v>
      </c>
      <c r="J398" s="23"/>
      <c r="K398" s="54">
        <v>9</v>
      </c>
      <c r="L398" s="54">
        <v>268</v>
      </c>
      <c r="M398" s="54">
        <v>6</v>
      </c>
      <c r="N398" s="54">
        <v>19</v>
      </c>
      <c r="O398" s="130">
        <f t="shared" si="1386"/>
        <v>-13</v>
      </c>
      <c r="P398" s="28"/>
      <c r="Q398" s="149">
        <v>190.5</v>
      </c>
      <c r="R398" s="23"/>
      <c r="S398" s="54">
        <v>8</v>
      </c>
      <c r="T398" s="54">
        <v>91</v>
      </c>
      <c r="U398" s="54">
        <v>2</v>
      </c>
      <c r="V398" s="28"/>
      <c r="W398" s="130">
        <f t="shared" si="1387"/>
        <v>2</v>
      </c>
      <c r="X398" s="28"/>
      <c r="Y398" s="54">
        <v>60</v>
      </c>
      <c r="Z398" s="23"/>
      <c r="AA398" s="28"/>
      <c r="AB398" s="28"/>
      <c r="AC398" s="28"/>
      <c r="AD398" s="28"/>
      <c r="AE398" s="130">
        <f t="shared" si="1388"/>
        <v>0</v>
      </c>
      <c r="AF398" s="28"/>
      <c r="AG398" s="28"/>
      <c r="AH398" s="23"/>
      <c r="AI398" s="54">
        <v>8</v>
      </c>
      <c r="AJ398" s="54">
        <v>161</v>
      </c>
      <c r="AK398" s="54">
        <v>7</v>
      </c>
      <c r="AL398" s="54">
        <v>21</v>
      </c>
      <c r="AM398" s="130">
        <f t="shared" si="1389"/>
        <v>-14</v>
      </c>
      <c r="AN398" s="28"/>
      <c r="AO398" s="54">
        <v>210</v>
      </c>
      <c r="AP398" s="23"/>
      <c r="AQ398" s="54">
        <v>7</v>
      </c>
      <c r="AR398" s="54">
        <v>128</v>
      </c>
      <c r="AS398" s="54">
        <v>12</v>
      </c>
      <c r="AT398" s="54">
        <v>18</v>
      </c>
      <c r="AU398" s="130">
        <f t="shared" si="1390"/>
        <v>-6</v>
      </c>
      <c r="AV398" s="28"/>
      <c r="AW398" s="149">
        <v>360</v>
      </c>
      <c r="AX398" s="23"/>
      <c r="AY398" s="28"/>
      <c r="AZ398" s="28"/>
      <c r="BA398" s="28"/>
      <c r="BB398" s="28"/>
      <c r="BC398" s="130">
        <f t="shared" si="1391"/>
        <v>0</v>
      </c>
      <c r="BD398" s="28"/>
      <c r="BE398" s="28"/>
      <c r="BF398" s="23"/>
      <c r="BG398" s="343"/>
      <c r="BH398" s="350" t="e">
        <f t="shared" si="1369"/>
        <v>#REF!</v>
      </c>
      <c r="BI398" s="351" t="e">
        <f t="shared" ref="BI398:BK398" si="1393">+#REF!+C398+K398+S398+AA398+AI398+AQ398+AY398</f>
        <v>#REF!</v>
      </c>
      <c r="BJ398" s="352" t="e">
        <f t="shared" si="1393"/>
        <v>#REF!</v>
      </c>
      <c r="BK398" s="352" t="e">
        <f t="shared" si="1393"/>
        <v>#REF!</v>
      </c>
      <c r="BL398" s="363" t="e">
        <f t="shared" si="1371"/>
        <v>#REF!</v>
      </c>
      <c r="BM398" s="364" t="e">
        <f t="shared" si="1372"/>
        <v>#REF!</v>
      </c>
      <c r="BN398" s="365" t="e">
        <f t="shared" si="1373"/>
        <v>#REF!</v>
      </c>
      <c r="BO398" s="366" t="e">
        <f t="shared" si="1374"/>
        <v>#REF!</v>
      </c>
    </row>
    <row r="399" spans="1:67" ht="16">
      <c r="A399" s="367" t="s">
        <v>42</v>
      </c>
      <c r="B399" s="368"/>
      <c r="C399" s="177">
        <f t="shared" ref="C399:I399" si="1394">SUM(C393:C395,C397:C398)</f>
        <v>30</v>
      </c>
      <c r="D399" s="177">
        <f t="shared" si="1394"/>
        <v>960</v>
      </c>
      <c r="E399" s="177">
        <f t="shared" si="1394"/>
        <v>63</v>
      </c>
      <c r="F399" s="177">
        <f t="shared" si="1394"/>
        <v>62</v>
      </c>
      <c r="G399" s="177">
        <f t="shared" si="1394"/>
        <v>1</v>
      </c>
      <c r="H399" s="177">
        <f t="shared" si="1394"/>
        <v>0</v>
      </c>
      <c r="I399" s="370">
        <f t="shared" si="1394"/>
        <v>1621.6</v>
      </c>
      <c r="J399" s="23"/>
      <c r="K399" s="177">
        <f t="shared" ref="K399:Q399" si="1395">SUM(K393:K395,K397:K398)</f>
        <v>40</v>
      </c>
      <c r="L399" s="177">
        <f t="shared" si="1395"/>
        <v>1529</v>
      </c>
      <c r="M399" s="177">
        <f t="shared" si="1395"/>
        <v>83</v>
      </c>
      <c r="N399" s="177">
        <f t="shared" si="1395"/>
        <v>92</v>
      </c>
      <c r="O399" s="177">
        <f t="shared" si="1395"/>
        <v>-9</v>
      </c>
      <c r="P399" s="177">
        <f t="shared" si="1395"/>
        <v>0</v>
      </c>
      <c r="Q399" s="370">
        <f t="shared" si="1395"/>
        <v>2371.1</v>
      </c>
      <c r="R399" s="23"/>
      <c r="S399" s="177">
        <f t="shared" ref="S399:Y399" si="1396">SUM(S393:S395,S397:S398)</f>
        <v>16</v>
      </c>
      <c r="T399" s="177">
        <f t="shared" si="1396"/>
        <v>346</v>
      </c>
      <c r="U399" s="177">
        <f t="shared" si="1396"/>
        <v>18</v>
      </c>
      <c r="V399" s="177">
        <f t="shared" si="1396"/>
        <v>0</v>
      </c>
      <c r="W399" s="177">
        <f t="shared" si="1396"/>
        <v>18</v>
      </c>
      <c r="X399" s="177">
        <f t="shared" si="1396"/>
        <v>0</v>
      </c>
      <c r="Y399" s="370">
        <f t="shared" si="1396"/>
        <v>540</v>
      </c>
      <c r="Z399" s="444"/>
      <c r="AA399" s="177">
        <f t="shared" ref="AA399:AO399" si="1397">SUM(AA393:AA395,AA397:AA398)</f>
        <v>0</v>
      </c>
      <c r="AB399" s="177">
        <f t="shared" si="1397"/>
        <v>0</v>
      </c>
      <c r="AC399" s="177">
        <f t="shared" si="1397"/>
        <v>0</v>
      </c>
      <c r="AD399" s="177">
        <f t="shared" si="1397"/>
        <v>0</v>
      </c>
      <c r="AE399" s="177">
        <f t="shared" si="1397"/>
        <v>0</v>
      </c>
      <c r="AF399" s="177">
        <f t="shared" si="1397"/>
        <v>0</v>
      </c>
      <c r="AG399" s="177">
        <f t="shared" si="1397"/>
        <v>0</v>
      </c>
      <c r="AH399" s="444">
        <f t="shared" si="1397"/>
        <v>0</v>
      </c>
      <c r="AI399" s="177">
        <f t="shared" si="1397"/>
        <v>40.25</v>
      </c>
      <c r="AJ399" s="177">
        <f t="shared" si="1397"/>
        <v>1521</v>
      </c>
      <c r="AK399" s="177">
        <f t="shared" si="1397"/>
        <v>103</v>
      </c>
      <c r="AL399" s="177">
        <f t="shared" si="1397"/>
        <v>105</v>
      </c>
      <c r="AM399" s="177">
        <f t="shared" si="1397"/>
        <v>-2</v>
      </c>
      <c r="AN399" s="177">
        <f t="shared" si="1397"/>
        <v>0</v>
      </c>
      <c r="AO399" s="370">
        <f t="shared" si="1397"/>
        <v>2637.65</v>
      </c>
      <c r="AP399" s="23"/>
      <c r="AQ399" s="177">
        <f t="shared" ref="AQ399:AW399" si="1398">SUM(AQ393:AQ395,AQ397:AQ398)</f>
        <v>34.25</v>
      </c>
      <c r="AR399" s="177">
        <f t="shared" si="1398"/>
        <v>1065</v>
      </c>
      <c r="AS399" s="177">
        <f t="shared" si="1398"/>
        <v>76</v>
      </c>
      <c r="AT399" s="177">
        <f t="shared" si="1398"/>
        <v>90</v>
      </c>
      <c r="AU399" s="177">
        <f t="shared" si="1398"/>
        <v>-14</v>
      </c>
      <c r="AV399" s="177">
        <f t="shared" si="1398"/>
        <v>0</v>
      </c>
      <c r="AW399" s="370">
        <f t="shared" si="1398"/>
        <v>1972.6</v>
      </c>
      <c r="AX399" s="23"/>
      <c r="AY399" s="177">
        <f t="shared" ref="AY399:BD399" si="1399">SUM(AY391:AY398)</f>
        <v>0</v>
      </c>
      <c r="AZ399" s="177">
        <f t="shared" si="1399"/>
        <v>0</v>
      </c>
      <c r="BA399" s="177">
        <f t="shared" si="1399"/>
        <v>0</v>
      </c>
      <c r="BB399" s="177">
        <f t="shared" si="1399"/>
        <v>0</v>
      </c>
      <c r="BC399" s="177">
        <f t="shared" si="1399"/>
        <v>0</v>
      </c>
      <c r="BD399" s="177">
        <f t="shared" si="1399"/>
        <v>0</v>
      </c>
      <c r="BE399" s="177"/>
      <c r="BF399" s="23"/>
      <c r="BG399" s="371"/>
      <c r="BH399" s="372" t="e">
        <f t="shared" si="1369"/>
        <v>#REF!</v>
      </c>
      <c r="BI399" s="419" t="e">
        <f t="shared" ref="BI399:BK399" si="1400">+#REF!+C399+K399+S399+AA399+AI399+AQ399+AY399</f>
        <v>#REF!</v>
      </c>
      <c r="BJ399" s="420" t="e">
        <f t="shared" si="1400"/>
        <v>#REF!</v>
      </c>
      <c r="BK399" s="420" t="e">
        <f t="shared" si="1400"/>
        <v>#REF!</v>
      </c>
      <c r="BL399" s="398" t="e">
        <f t="shared" si="1371"/>
        <v>#REF!</v>
      </c>
      <c r="BM399" s="399" t="e">
        <f t="shared" si="1372"/>
        <v>#REF!</v>
      </c>
      <c r="BN399" s="400" t="e">
        <f t="shared" si="1373"/>
        <v>#REF!</v>
      </c>
      <c r="BO399" s="401" t="e">
        <f t="shared" si="1374"/>
        <v>#REF!</v>
      </c>
    </row>
    <row r="400" spans="1:67" ht="16">
      <c r="A400" s="124">
        <v>42707</v>
      </c>
      <c r="B400" s="23"/>
      <c r="C400" s="125">
        <v>0</v>
      </c>
      <c r="D400" s="125">
        <v>0</v>
      </c>
      <c r="E400" s="125">
        <v>0</v>
      </c>
      <c r="F400" s="125">
        <v>0</v>
      </c>
      <c r="G400" s="136">
        <f t="shared" ref="G400:G406" si="1401">+E400-F400</f>
        <v>0</v>
      </c>
      <c r="H400" s="125">
        <v>0</v>
      </c>
      <c r="I400" s="126"/>
      <c r="J400" s="23"/>
      <c r="K400" s="125">
        <v>0</v>
      </c>
      <c r="L400" s="125">
        <v>0</v>
      </c>
      <c r="M400" s="125">
        <v>0</v>
      </c>
      <c r="N400" s="125">
        <v>0</v>
      </c>
      <c r="O400" s="136">
        <f t="shared" ref="O400:O406" si="1402">+M400-N400</f>
        <v>0</v>
      </c>
      <c r="P400" s="125">
        <v>0</v>
      </c>
      <c r="Q400" s="126"/>
      <c r="R400" s="23"/>
      <c r="S400" s="125">
        <v>0</v>
      </c>
      <c r="T400" s="125">
        <v>0</v>
      </c>
      <c r="U400" s="125">
        <v>0</v>
      </c>
      <c r="V400" s="125">
        <v>0</v>
      </c>
      <c r="W400" s="136">
        <f t="shared" ref="W400:W406" si="1403">+U400-V400</f>
        <v>0</v>
      </c>
      <c r="X400" s="125">
        <v>0</v>
      </c>
      <c r="Y400" s="125"/>
      <c r="Z400" s="23"/>
      <c r="AA400" s="125">
        <v>0</v>
      </c>
      <c r="AB400" s="125">
        <v>0</v>
      </c>
      <c r="AC400" s="125">
        <v>0</v>
      </c>
      <c r="AD400" s="125">
        <v>0</v>
      </c>
      <c r="AE400" s="136">
        <f t="shared" ref="AE400:AE406" si="1404">+AC400-AD400</f>
        <v>0</v>
      </c>
      <c r="AF400" s="125">
        <v>0</v>
      </c>
      <c r="AG400" s="125"/>
      <c r="AH400" s="23"/>
      <c r="AI400" s="125">
        <v>0</v>
      </c>
      <c r="AJ400" s="125">
        <v>0</v>
      </c>
      <c r="AK400" s="125">
        <v>0</v>
      </c>
      <c r="AL400" s="125">
        <v>0</v>
      </c>
      <c r="AM400" s="136">
        <f t="shared" ref="AM400:AM406" si="1405">+AK400-AL400</f>
        <v>0</v>
      </c>
      <c r="AN400" s="125">
        <v>0</v>
      </c>
      <c r="AO400" s="125"/>
      <c r="AP400" s="23"/>
      <c r="AQ400" s="125">
        <v>0</v>
      </c>
      <c r="AR400" s="125">
        <v>0</v>
      </c>
      <c r="AS400" s="125">
        <v>0</v>
      </c>
      <c r="AT400" s="125">
        <v>0</v>
      </c>
      <c r="AU400" s="136">
        <f t="shared" ref="AU400:AU406" si="1406">+AS400-AT400</f>
        <v>0</v>
      </c>
      <c r="AV400" s="125">
        <v>0</v>
      </c>
      <c r="AW400" s="126"/>
      <c r="AX400" s="23"/>
      <c r="AY400" s="125">
        <v>0</v>
      </c>
      <c r="AZ400" s="125">
        <v>0</v>
      </c>
      <c r="BA400" s="125">
        <v>0</v>
      </c>
      <c r="BB400" s="125">
        <v>0</v>
      </c>
      <c r="BC400" s="136">
        <f t="shared" ref="BC400:BC406" si="1407">+BA400-BB400</f>
        <v>0</v>
      </c>
      <c r="BD400" s="125">
        <v>0</v>
      </c>
      <c r="BE400" s="125"/>
      <c r="BF400" s="23"/>
      <c r="BG400" s="348"/>
      <c r="BH400" s="127"/>
      <c r="BI400" s="127"/>
      <c r="BJ400" s="127"/>
      <c r="BK400" s="127"/>
      <c r="BL400" s="127"/>
      <c r="BM400" s="127"/>
      <c r="BN400" s="127"/>
      <c r="BO400" s="127"/>
    </row>
    <row r="401" spans="1:67" ht="16">
      <c r="A401" s="124">
        <v>42708</v>
      </c>
      <c r="B401" s="23"/>
      <c r="C401" s="125">
        <v>0</v>
      </c>
      <c r="D401" s="125">
        <v>0</v>
      </c>
      <c r="E401" s="125">
        <v>0</v>
      </c>
      <c r="F401" s="125">
        <v>0</v>
      </c>
      <c r="G401" s="136">
        <f t="shared" si="1401"/>
        <v>0</v>
      </c>
      <c r="H401" s="125">
        <v>0</v>
      </c>
      <c r="I401" s="126"/>
      <c r="J401" s="23"/>
      <c r="K401" s="125">
        <v>0</v>
      </c>
      <c r="L401" s="125">
        <v>0</v>
      </c>
      <c r="M401" s="125">
        <v>0</v>
      </c>
      <c r="N401" s="125">
        <v>0</v>
      </c>
      <c r="O401" s="136">
        <f t="shared" si="1402"/>
        <v>0</v>
      </c>
      <c r="P401" s="125">
        <v>0</v>
      </c>
      <c r="Q401" s="126"/>
      <c r="R401" s="23"/>
      <c r="S401" s="125">
        <v>0</v>
      </c>
      <c r="T401" s="125">
        <v>0</v>
      </c>
      <c r="U401" s="125">
        <v>0</v>
      </c>
      <c r="V401" s="125">
        <v>0</v>
      </c>
      <c r="W401" s="136">
        <f t="shared" si="1403"/>
        <v>0</v>
      </c>
      <c r="X401" s="125">
        <v>0</v>
      </c>
      <c r="Y401" s="125"/>
      <c r="Z401" s="23"/>
      <c r="AA401" s="125">
        <v>0</v>
      </c>
      <c r="AB401" s="125">
        <v>0</v>
      </c>
      <c r="AC401" s="125">
        <v>0</v>
      </c>
      <c r="AD401" s="125">
        <v>0</v>
      </c>
      <c r="AE401" s="136">
        <f t="shared" si="1404"/>
        <v>0</v>
      </c>
      <c r="AF401" s="125">
        <v>0</v>
      </c>
      <c r="AG401" s="125"/>
      <c r="AH401" s="23"/>
      <c r="AI401" s="125">
        <v>0</v>
      </c>
      <c r="AJ401" s="125">
        <v>0</v>
      </c>
      <c r="AK401" s="125">
        <v>0</v>
      </c>
      <c r="AL401" s="125">
        <v>0</v>
      </c>
      <c r="AM401" s="136">
        <f t="shared" si="1405"/>
        <v>0</v>
      </c>
      <c r="AN401" s="125">
        <v>0</v>
      </c>
      <c r="AO401" s="125"/>
      <c r="AP401" s="23"/>
      <c r="AQ401" s="125">
        <v>0</v>
      </c>
      <c r="AR401" s="125">
        <v>0</v>
      </c>
      <c r="AS401" s="125">
        <v>0</v>
      </c>
      <c r="AT401" s="125">
        <v>0</v>
      </c>
      <c r="AU401" s="136">
        <f t="shared" si="1406"/>
        <v>0</v>
      </c>
      <c r="AV401" s="125">
        <v>0</v>
      </c>
      <c r="AW401" s="126"/>
      <c r="AX401" s="23"/>
      <c r="AY401" s="125">
        <v>0</v>
      </c>
      <c r="AZ401" s="125">
        <v>0</v>
      </c>
      <c r="BA401" s="125">
        <v>0</v>
      </c>
      <c r="BB401" s="125">
        <v>0</v>
      </c>
      <c r="BC401" s="136">
        <f t="shared" si="1407"/>
        <v>0</v>
      </c>
      <c r="BD401" s="125">
        <v>0</v>
      </c>
      <c r="BE401" s="125"/>
      <c r="BF401" s="23"/>
      <c r="BG401" s="348"/>
      <c r="BH401" s="127"/>
      <c r="BI401" s="127"/>
      <c r="BJ401" s="127"/>
      <c r="BK401" s="127"/>
      <c r="BL401" s="127"/>
      <c r="BM401" s="127"/>
      <c r="BN401" s="127"/>
      <c r="BO401" s="127"/>
    </row>
    <row r="402" spans="1:67" ht="16">
      <c r="A402" s="41">
        <v>42709</v>
      </c>
      <c r="B402" s="23"/>
      <c r="C402" s="54">
        <v>8</v>
      </c>
      <c r="D402" s="54">
        <v>360</v>
      </c>
      <c r="E402" s="54">
        <v>18</v>
      </c>
      <c r="F402" s="54">
        <v>17</v>
      </c>
      <c r="G402" s="130">
        <f t="shared" si="1401"/>
        <v>1</v>
      </c>
      <c r="H402" s="28"/>
      <c r="I402" s="149">
        <v>457.4</v>
      </c>
      <c r="J402" s="23"/>
      <c r="K402" s="54">
        <v>8</v>
      </c>
      <c r="L402" s="54">
        <v>303</v>
      </c>
      <c r="M402" s="54">
        <v>18</v>
      </c>
      <c r="N402" s="54">
        <v>19</v>
      </c>
      <c r="O402" s="130">
        <f t="shared" si="1402"/>
        <v>-1</v>
      </c>
      <c r="P402" s="28"/>
      <c r="Q402" s="149">
        <v>495</v>
      </c>
      <c r="R402" s="23"/>
      <c r="S402" s="54">
        <v>8</v>
      </c>
      <c r="T402" s="54">
        <v>231</v>
      </c>
      <c r="U402" s="54">
        <v>16</v>
      </c>
      <c r="V402" s="28"/>
      <c r="W402" s="130">
        <f t="shared" si="1403"/>
        <v>16</v>
      </c>
      <c r="X402" s="28"/>
      <c r="Y402" s="54">
        <v>502</v>
      </c>
      <c r="Z402" s="23"/>
      <c r="AA402" s="28"/>
      <c r="AB402" s="28"/>
      <c r="AC402" s="28"/>
      <c r="AD402" s="28"/>
      <c r="AE402" s="130">
        <f t="shared" si="1404"/>
        <v>0</v>
      </c>
      <c r="AF402" s="28"/>
      <c r="AG402" s="28"/>
      <c r="AH402" s="23"/>
      <c r="AI402" s="54">
        <v>8.5</v>
      </c>
      <c r="AJ402" s="54">
        <v>373</v>
      </c>
      <c r="AK402" s="54">
        <v>19</v>
      </c>
      <c r="AL402" s="54">
        <v>21</v>
      </c>
      <c r="AM402" s="130">
        <f t="shared" si="1405"/>
        <v>-2</v>
      </c>
      <c r="AN402" s="28"/>
      <c r="AO402" s="54">
        <v>281</v>
      </c>
      <c r="AP402" s="23"/>
      <c r="AQ402" s="54">
        <v>8</v>
      </c>
      <c r="AR402" s="54">
        <v>255</v>
      </c>
      <c r="AS402" s="54">
        <v>20</v>
      </c>
      <c r="AT402" s="54">
        <v>18</v>
      </c>
      <c r="AU402" s="130">
        <f t="shared" si="1406"/>
        <v>2</v>
      </c>
      <c r="AV402" s="28"/>
      <c r="AW402" s="149">
        <v>475.65</v>
      </c>
      <c r="AX402" s="23"/>
      <c r="AY402" s="28"/>
      <c r="AZ402" s="28"/>
      <c r="BA402" s="28"/>
      <c r="BB402" s="28"/>
      <c r="BC402" s="130">
        <f t="shared" si="1407"/>
        <v>0</v>
      </c>
      <c r="BD402" s="28"/>
      <c r="BE402" s="28"/>
      <c r="BF402" s="23"/>
      <c r="BG402" s="343"/>
      <c r="BH402" s="350" t="e">
        <f t="shared" ref="BH402:BH407" si="1408">+#REF!+G402+O402+W402+AE402+AM402+AU402+BC402</f>
        <v>#REF!</v>
      </c>
      <c r="BI402" s="351" t="e">
        <f t="shared" ref="BI402:BK402" si="1409">+#REF!+C402+K402+S402+AA402+AI402+AQ402+AY402</f>
        <v>#REF!</v>
      </c>
      <c r="BJ402" s="352" t="e">
        <f t="shared" si="1409"/>
        <v>#REF!</v>
      </c>
      <c r="BK402" s="352" t="e">
        <f t="shared" si="1409"/>
        <v>#REF!</v>
      </c>
      <c r="BL402" s="363" t="e">
        <f t="shared" ref="BL402:BL407" si="1410">BJ402/BK402</f>
        <v>#REF!</v>
      </c>
      <c r="BM402" s="364" t="e">
        <f t="shared" ref="BM402:BM407" si="1411">BJ402/BI402</f>
        <v>#REF!</v>
      </c>
      <c r="BN402" s="365" t="e">
        <f t="shared" ref="BN402:BN407" si="1412">BK402/BI402</f>
        <v>#REF!</v>
      </c>
      <c r="BO402" s="366" t="e">
        <f t="shared" ref="BO402:BO407" si="1413">#REF!/BK402</f>
        <v>#REF!</v>
      </c>
    </row>
    <row r="403" spans="1:67" ht="16">
      <c r="A403" s="41">
        <v>42710</v>
      </c>
      <c r="B403" s="23"/>
      <c r="C403" s="54">
        <v>8</v>
      </c>
      <c r="D403" s="54">
        <v>380</v>
      </c>
      <c r="E403" s="54">
        <v>18</v>
      </c>
      <c r="F403" s="54">
        <v>17</v>
      </c>
      <c r="G403" s="130">
        <f t="shared" si="1401"/>
        <v>1</v>
      </c>
      <c r="H403" s="28"/>
      <c r="I403" s="149">
        <v>525</v>
      </c>
      <c r="J403" s="23"/>
      <c r="K403" s="54">
        <v>8</v>
      </c>
      <c r="L403" s="54">
        <v>338</v>
      </c>
      <c r="M403" s="54">
        <v>25</v>
      </c>
      <c r="N403" s="54">
        <v>19</v>
      </c>
      <c r="O403" s="130">
        <f t="shared" si="1402"/>
        <v>6</v>
      </c>
      <c r="P403" s="28"/>
      <c r="Q403" s="149">
        <v>736.8</v>
      </c>
      <c r="R403" s="23"/>
      <c r="S403" s="54">
        <v>8</v>
      </c>
      <c r="T403" s="54">
        <v>319</v>
      </c>
      <c r="U403" s="54">
        <v>29</v>
      </c>
      <c r="V403" s="28"/>
      <c r="W403" s="130">
        <f t="shared" si="1403"/>
        <v>29</v>
      </c>
      <c r="X403" s="28"/>
      <c r="Y403" s="54">
        <v>725.5</v>
      </c>
      <c r="Z403" s="23"/>
      <c r="AA403" s="28"/>
      <c r="AB403" s="28"/>
      <c r="AC403" s="28"/>
      <c r="AD403" s="28"/>
      <c r="AE403" s="130">
        <f t="shared" si="1404"/>
        <v>0</v>
      </c>
      <c r="AF403" s="28"/>
      <c r="AG403" s="28"/>
      <c r="AH403" s="23"/>
      <c r="AI403" s="54">
        <v>8</v>
      </c>
      <c r="AJ403" s="54">
        <v>400</v>
      </c>
      <c r="AK403" s="54">
        <v>27</v>
      </c>
      <c r="AL403" s="54">
        <v>21</v>
      </c>
      <c r="AM403" s="130">
        <f t="shared" si="1405"/>
        <v>6</v>
      </c>
      <c r="AN403" s="28"/>
      <c r="AO403" s="54">
        <v>682</v>
      </c>
      <c r="AP403" s="23"/>
      <c r="AQ403" s="54">
        <v>8</v>
      </c>
      <c r="AR403" s="54">
        <v>296</v>
      </c>
      <c r="AS403" s="54">
        <v>18</v>
      </c>
      <c r="AT403" s="54">
        <v>18</v>
      </c>
      <c r="AU403" s="130">
        <f t="shared" si="1406"/>
        <v>0</v>
      </c>
      <c r="AV403" s="28"/>
      <c r="AW403" s="149">
        <v>515.5</v>
      </c>
      <c r="AX403" s="23"/>
      <c r="AY403" s="28"/>
      <c r="AZ403" s="28"/>
      <c r="BA403" s="28"/>
      <c r="BB403" s="28"/>
      <c r="BC403" s="130">
        <f t="shared" si="1407"/>
        <v>0</v>
      </c>
      <c r="BD403" s="28"/>
      <c r="BE403" s="28"/>
      <c r="BF403" s="23"/>
      <c r="BG403" s="343"/>
      <c r="BH403" s="350" t="e">
        <f t="shared" si="1408"/>
        <v>#REF!</v>
      </c>
      <c r="BI403" s="351" t="e">
        <f t="shared" ref="BI403:BK403" si="1414">+#REF!+C403+K403+S403+AA403+AI403+AQ403+AY403</f>
        <v>#REF!</v>
      </c>
      <c r="BJ403" s="352" t="e">
        <f t="shared" si="1414"/>
        <v>#REF!</v>
      </c>
      <c r="BK403" s="352" t="e">
        <f t="shared" si="1414"/>
        <v>#REF!</v>
      </c>
      <c r="BL403" s="363" t="e">
        <f t="shared" si="1410"/>
        <v>#REF!</v>
      </c>
      <c r="BM403" s="364" t="e">
        <f t="shared" si="1411"/>
        <v>#REF!</v>
      </c>
      <c r="BN403" s="365" t="e">
        <f t="shared" si="1412"/>
        <v>#REF!</v>
      </c>
      <c r="BO403" s="366" t="e">
        <f t="shared" si="1413"/>
        <v>#REF!</v>
      </c>
    </row>
    <row r="404" spans="1:67" ht="16">
      <c r="A404" s="41">
        <v>42711</v>
      </c>
      <c r="B404" s="23"/>
      <c r="C404" s="54">
        <v>8</v>
      </c>
      <c r="D404" s="54">
        <v>370</v>
      </c>
      <c r="E404" s="54">
        <v>18</v>
      </c>
      <c r="F404" s="54">
        <v>17</v>
      </c>
      <c r="G404" s="130">
        <f t="shared" si="1401"/>
        <v>1</v>
      </c>
      <c r="H404" s="28"/>
      <c r="I404" s="149">
        <v>531.5</v>
      </c>
      <c r="J404" s="23"/>
      <c r="K404" s="54">
        <v>8</v>
      </c>
      <c r="L404" s="54">
        <v>346</v>
      </c>
      <c r="M404" s="54">
        <v>19</v>
      </c>
      <c r="N404" s="54">
        <v>19</v>
      </c>
      <c r="O404" s="130">
        <f t="shared" si="1402"/>
        <v>0</v>
      </c>
      <c r="P404" s="28"/>
      <c r="Q404" s="149">
        <v>565.29999999999995</v>
      </c>
      <c r="R404" s="23"/>
      <c r="S404" s="54">
        <v>8</v>
      </c>
      <c r="T404" s="54">
        <v>302</v>
      </c>
      <c r="U404" s="54">
        <v>25</v>
      </c>
      <c r="V404" s="28"/>
      <c r="W404" s="130">
        <f t="shared" si="1403"/>
        <v>25</v>
      </c>
      <c r="X404" s="28"/>
      <c r="Y404" s="54">
        <v>747.5</v>
      </c>
      <c r="Z404" s="23"/>
      <c r="AA404" s="28"/>
      <c r="AB404" s="28"/>
      <c r="AC404" s="28"/>
      <c r="AD404" s="28"/>
      <c r="AE404" s="130">
        <f t="shared" si="1404"/>
        <v>0</v>
      </c>
      <c r="AF404" s="28"/>
      <c r="AG404" s="28"/>
      <c r="AH404" s="23"/>
      <c r="AI404" s="54">
        <v>8</v>
      </c>
      <c r="AJ404" s="54">
        <v>400</v>
      </c>
      <c r="AK404" s="54">
        <v>21</v>
      </c>
      <c r="AL404" s="54">
        <v>21</v>
      </c>
      <c r="AM404" s="130">
        <f t="shared" si="1405"/>
        <v>0</v>
      </c>
      <c r="AN404" s="28"/>
      <c r="AO404" s="54">
        <v>516.65</v>
      </c>
      <c r="AP404" s="23"/>
      <c r="AQ404" s="54">
        <v>8</v>
      </c>
      <c r="AR404" s="54">
        <v>244</v>
      </c>
      <c r="AS404" s="54">
        <v>16</v>
      </c>
      <c r="AT404" s="54">
        <v>18</v>
      </c>
      <c r="AU404" s="130">
        <f t="shared" si="1406"/>
        <v>-2</v>
      </c>
      <c r="AV404" s="28"/>
      <c r="AW404" s="149">
        <v>410.85</v>
      </c>
      <c r="AX404" s="23"/>
      <c r="AY404" s="28"/>
      <c r="AZ404" s="28"/>
      <c r="BA404" s="28"/>
      <c r="BB404" s="28"/>
      <c r="BC404" s="130">
        <f t="shared" si="1407"/>
        <v>0</v>
      </c>
      <c r="BD404" s="28"/>
      <c r="BE404" s="28"/>
      <c r="BF404" s="23"/>
      <c r="BG404" s="343"/>
      <c r="BH404" s="350" t="e">
        <f t="shared" si="1408"/>
        <v>#REF!</v>
      </c>
      <c r="BI404" s="351" t="e">
        <f t="shared" ref="BI404:BK404" si="1415">+#REF!+C404+K404+S404+AA404+AI404+AQ404+AY404</f>
        <v>#REF!</v>
      </c>
      <c r="BJ404" s="352" t="e">
        <f t="shared" si="1415"/>
        <v>#REF!</v>
      </c>
      <c r="BK404" s="352" t="e">
        <f t="shared" si="1415"/>
        <v>#REF!</v>
      </c>
      <c r="BL404" s="363" t="e">
        <f t="shared" si="1410"/>
        <v>#REF!</v>
      </c>
      <c r="BM404" s="364" t="e">
        <f t="shared" si="1411"/>
        <v>#REF!</v>
      </c>
      <c r="BN404" s="365" t="e">
        <f t="shared" si="1412"/>
        <v>#REF!</v>
      </c>
      <c r="BO404" s="366" t="e">
        <f t="shared" si="1413"/>
        <v>#REF!</v>
      </c>
    </row>
    <row r="405" spans="1:67" ht="16">
      <c r="A405" s="41">
        <v>42712</v>
      </c>
      <c r="B405" s="23"/>
      <c r="C405" s="54">
        <v>8</v>
      </c>
      <c r="D405" s="54">
        <v>300</v>
      </c>
      <c r="E405" s="54">
        <v>21</v>
      </c>
      <c r="F405" s="54">
        <v>17</v>
      </c>
      <c r="G405" s="130">
        <f t="shared" si="1401"/>
        <v>4</v>
      </c>
      <c r="H405" s="28"/>
      <c r="I405" s="149">
        <v>561.5</v>
      </c>
      <c r="J405" s="23"/>
      <c r="K405" s="54">
        <v>8</v>
      </c>
      <c r="L405" s="54">
        <v>346</v>
      </c>
      <c r="M405" s="54">
        <v>16</v>
      </c>
      <c r="N405" s="54">
        <v>19</v>
      </c>
      <c r="O405" s="130">
        <f t="shared" si="1402"/>
        <v>-3</v>
      </c>
      <c r="P405" s="28"/>
      <c r="Q405" s="149">
        <v>425.5</v>
      </c>
      <c r="R405" s="23"/>
      <c r="S405" s="54">
        <v>8</v>
      </c>
      <c r="T405" s="54">
        <v>255</v>
      </c>
      <c r="U405" s="54">
        <v>28</v>
      </c>
      <c r="V405" s="28"/>
      <c r="W405" s="130">
        <f t="shared" si="1403"/>
        <v>28</v>
      </c>
      <c r="X405" s="28"/>
      <c r="Y405" s="54">
        <v>736.5</v>
      </c>
      <c r="Z405" s="23"/>
      <c r="AA405" s="28"/>
      <c r="AB405" s="28"/>
      <c r="AC405" s="28"/>
      <c r="AD405" s="28"/>
      <c r="AE405" s="130">
        <f t="shared" si="1404"/>
        <v>0</v>
      </c>
      <c r="AF405" s="28"/>
      <c r="AG405" s="28"/>
      <c r="AH405" s="23"/>
      <c r="AI405" s="54">
        <v>8</v>
      </c>
      <c r="AJ405" s="54">
        <v>435</v>
      </c>
      <c r="AK405" s="54">
        <v>24</v>
      </c>
      <c r="AL405" s="54">
        <v>21</v>
      </c>
      <c r="AM405" s="130">
        <f t="shared" si="1405"/>
        <v>3</v>
      </c>
      <c r="AN405" s="28"/>
      <c r="AO405" s="54">
        <v>591.79999999999995</v>
      </c>
      <c r="AP405" s="23"/>
      <c r="AQ405" s="54">
        <v>8</v>
      </c>
      <c r="AR405" s="54">
        <v>290</v>
      </c>
      <c r="AS405" s="54">
        <v>16</v>
      </c>
      <c r="AT405" s="54">
        <v>18</v>
      </c>
      <c r="AU405" s="130">
        <f t="shared" si="1406"/>
        <v>-2</v>
      </c>
      <c r="AV405" s="28"/>
      <c r="AW405" s="149">
        <v>460.5</v>
      </c>
      <c r="AX405" s="23"/>
      <c r="AY405" s="28"/>
      <c r="AZ405" s="28"/>
      <c r="BA405" s="28"/>
      <c r="BB405" s="28"/>
      <c r="BC405" s="130">
        <f t="shared" si="1407"/>
        <v>0</v>
      </c>
      <c r="BD405" s="28"/>
      <c r="BE405" s="28"/>
      <c r="BF405" s="23"/>
      <c r="BG405" s="343"/>
      <c r="BH405" s="350" t="e">
        <f t="shared" si="1408"/>
        <v>#REF!</v>
      </c>
      <c r="BI405" s="351" t="e">
        <f t="shared" ref="BI405:BK405" si="1416">+#REF!+C405+K405+S405+AA405+AI405+AQ405+AY405</f>
        <v>#REF!</v>
      </c>
      <c r="BJ405" s="352" t="e">
        <f t="shared" si="1416"/>
        <v>#REF!</v>
      </c>
      <c r="BK405" s="352" t="e">
        <f t="shared" si="1416"/>
        <v>#REF!</v>
      </c>
      <c r="BL405" s="363" t="e">
        <f t="shared" si="1410"/>
        <v>#REF!</v>
      </c>
      <c r="BM405" s="364" t="e">
        <f t="shared" si="1411"/>
        <v>#REF!</v>
      </c>
      <c r="BN405" s="365" t="e">
        <f t="shared" si="1412"/>
        <v>#REF!</v>
      </c>
      <c r="BO405" s="366" t="e">
        <f t="shared" si="1413"/>
        <v>#REF!</v>
      </c>
    </row>
    <row r="406" spans="1:67" ht="16">
      <c r="A406" s="41">
        <v>42713</v>
      </c>
      <c r="B406" s="23"/>
      <c r="C406" s="54">
        <v>8</v>
      </c>
      <c r="D406" s="54">
        <v>301</v>
      </c>
      <c r="E406" s="54">
        <v>16</v>
      </c>
      <c r="F406" s="54">
        <v>17</v>
      </c>
      <c r="G406" s="130">
        <f t="shared" si="1401"/>
        <v>-1</v>
      </c>
      <c r="H406" s="28"/>
      <c r="I406" s="149">
        <v>477</v>
      </c>
      <c r="J406" s="23"/>
      <c r="K406" s="54">
        <v>8</v>
      </c>
      <c r="L406" s="54">
        <v>280</v>
      </c>
      <c r="M406" s="54">
        <v>21</v>
      </c>
      <c r="N406" s="54">
        <v>19</v>
      </c>
      <c r="O406" s="130">
        <f t="shared" si="1402"/>
        <v>2</v>
      </c>
      <c r="P406" s="28"/>
      <c r="Q406" s="149">
        <v>616</v>
      </c>
      <c r="R406" s="23"/>
      <c r="S406" s="54">
        <v>8</v>
      </c>
      <c r="T406" s="54">
        <v>327</v>
      </c>
      <c r="U406" s="54">
        <v>28</v>
      </c>
      <c r="V406" s="28"/>
      <c r="W406" s="130">
        <f t="shared" si="1403"/>
        <v>28</v>
      </c>
      <c r="X406" s="28"/>
      <c r="Y406" s="54">
        <v>742</v>
      </c>
      <c r="Z406" s="23"/>
      <c r="AA406" s="28"/>
      <c r="AB406" s="28"/>
      <c r="AC406" s="28"/>
      <c r="AD406" s="28"/>
      <c r="AE406" s="130">
        <f t="shared" si="1404"/>
        <v>0</v>
      </c>
      <c r="AF406" s="28"/>
      <c r="AG406" s="28"/>
      <c r="AH406" s="23"/>
      <c r="AI406" s="54">
        <v>8</v>
      </c>
      <c r="AJ406" s="54">
        <v>222</v>
      </c>
      <c r="AK406" s="54">
        <v>20</v>
      </c>
      <c r="AL406" s="54">
        <v>21</v>
      </c>
      <c r="AM406" s="130">
        <f t="shared" si="1405"/>
        <v>-1</v>
      </c>
      <c r="AN406" s="28"/>
      <c r="AO406" s="54">
        <v>497.1</v>
      </c>
      <c r="AP406" s="23"/>
      <c r="AQ406" s="54">
        <v>8</v>
      </c>
      <c r="AR406" s="54">
        <v>227</v>
      </c>
      <c r="AS406" s="54">
        <v>14</v>
      </c>
      <c r="AT406" s="54">
        <v>18</v>
      </c>
      <c r="AU406" s="130">
        <f t="shared" si="1406"/>
        <v>-4</v>
      </c>
      <c r="AV406" s="28"/>
      <c r="AW406" s="149">
        <v>401</v>
      </c>
      <c r="AX406" s="23"/>
      <c r="AY406" s="28"/>
      <c r="AZ406" s="28"/>
      <c r="BA406" s="28"/>
      <c r="BB406" s="28"/>
      <c r="BC406" s="130">
        <f t="shared" si="1407"/>
        <v>0</v>
      </c>
      <c r="BD406" s="28"/>
      <c r="BE406" s="28"/>
      <c r="BF406" s="23"/>
      <c r="BG406" s="343"/>
      <c r="BH406" s="350" t="e">
        <f t="shared" si="1408"/>
        <v>#REF!</v>
      </c>
      <c r="BI406" s="351" t="e">
        <f t="shared" ref="BI406:BK406" si="1417">+#REF!+C406+K406+S406+AA406+AI406+AQ406+AY406</f>
        <v>#REF!</v>
      </c>
      <c r="BJ406" s="352" t="e">
        <f t="shared" si="1417"/>
        <v>#REF!</v>
      </c>
      <c r="BK406" s="352" t="e">
        <f t="shared" si="1417"/>
        <v>#REF!</v>
      </c>
      <c r="BL406" s="363" t="e">
        <f t="shared" si="1410"/>
        <v>#REF!</v>
      </c>
      <c r="BM406" s="364" t="e">
        <f t="shared" si="1411"/>
        <v>#REF!</v>
      </c>
      <c r="BN406" s="365" t="e">
        <f t="shared" si="1412"/>
        <v>#REF!</v>
      </c>
      <c r="BO406" s="366" t="e">
        <f t="shared" si="1413"/>
        <v>#REF!</v>
      </c>
    </row>
    <row r="407" spans="1:67" ht="16">
      <c r="A407" s="367" t="s">
        <v>42</v>
      </c>
      <c r="B407" s="368"/>
      <c r="C407" s="177">
        <f t="shared" ref="C407:I407" si="1418">SUM(C400:C406)</f>
        <v>40</v>
      </c>
      <c r="D407" s="177">
        <f t="shared" si="1418"/>
        <v>1711</v>
      </c>
      <c r="E407" s="177">
        <f t="shared" si="1418"/>
        <v>91</v>
      </c>
      <c r="F407" s="177">
        <f t="shared" si="1418"/>
        <v>85</v>
      </c>
      <c r="G407" s="177">
        <f t="shared" si="1418"/>
        <v>6</v>
      </c>
      <c r="H407" s="177">
        <f t="shared" si="1418"/>
        <v>0</v>
      </c>
      <c r="I407" s="370">
        <f t="shared" si="1418"/>
        <v>2552.4</v>
      </c>
      <c r="J407" s="23"/>
      <c r="K407" s="177">
        <f t="shared" ref="K407:P407" si="1419">SUM(K400:K406)</f>
        <v>40</v>
      </c>
      <c r="L407" s="177">
        <f t="shared" si="1419"/>
        <v>1613</v>
      </c>
      <c r="M407" s="177">
        <f t="shared" si="1419"/>
        <v>99</v>
      </c>
      <c r="N407" s="177">
        <f t="shared" si="1419"/>
        <v>95</v>
      </c>
      <c r="O407" s="177">
        <f t="shared" si="1419"/>
        <v>4</v>
      </c>
      <c r="P407" s="177">
        <f t="shared" si="1419"/>
        <v>0</v>
      </c>
      <c r="Q407" s="370">
        <f>SUM(Q401:Q403,Q405:Q406)</f>
        <v>2273.3000000000002</v>
      </c>
      <c r="R407" s="23"/>
      <c r="S407" s="177">
        <f t="shared" ref="S407:Y407" si="1420">SUM(S400:S406)</f>
        <v>40</v>
      </c>
      <c r="T407" s="177">
        <f t="shared" si="1420"/>
        <v>1434</v>
      </c>
      <c r="U407" s="177">
        <f t="shared" si="1420"/>
        <v>126</v>
      </c>
      <c r="V407" s="177">
        <f t="shared" si="1420"/>
        <v>0</v>
      </c>
      <c r="W407" s="177">
        <f t="shared" si="1420"/>
        <v>126</v>
      </c>
      <c r="X407" s="177">
        <f t="shared" si="1420"/>
        <v>0</v>
      </c>
      <c r="Y407" s="370">
        <f t="shared" si="1420"/>
        <v>3453.5</v>
      </c>
      <c r="Z407" s="23"/>
      <c r="AA407" s="177">
        <f t="shared" ref="AA407:AG407" si="1421">SUM(AA400:AA406)</f>
        <v>0</v>
      </c>
      <c r="AB407" s="177">
        <f t="shared" si="1421"/>
        <v>0</v>
      </c>
      <c r="AC407" s="177">
        <f t="shared" si="1421"/>
        <v>0</v>
      </c>
      <c r="AD407" s="177">
        <f t="shared" si="1421"/>
        <v>0</v>
      </c>
      <c r="AE407" s="177">
        <f t="shared" si="1421"/>
        <v>0</v>
      </c>
      <c r="AF407" s="177">
        <f t="shared" si="1421"/>
        <v>0</v>
      </c>
      <c r="AG407" s="177">
        <f t="shared" si="1421"/>
        <v>0</v>
      </c>
      <c r="AH407" s="23"/>
      <c r="AI407" s="177">
        <f t="shared" ref="AI407:AO407" si="1422">SUM(AI400:AI406)</f>
        <v>40.5</v>
      </c>
      <c r="AJ407" s="177">
        <f t="shared" si="1422"/>
        <v>1830</v>
      </c>
      <c r="AK407" s="177">
        <f t="shared" si="1422"/>
        <v>111</v>
      </c>
      <c r="AL407" s="177">
        <f t="shared" si="1422"/>
        <v>105</v>
      </c>
      <c r="AM407" s="177">
        <f t="shared" si="1422"/>
        <v>6</v>
      </c>
      <c r="AN407" s="177">
        <f t="shared" si="1422"/>
        <v>0</v>
      </c>
      <c r="AO407" s="370">
        <f t="shared" si="1422"/>
        <v>2568.5499999999997</v>
      </c>
      <c r="AP407" s="23"/>
      <c r="AQ407" s="177">
        <f t="shared" ref="AQ407:AW407" si="1423">SUM(AQ400:AQ406)</f>
        <v>40</v>
      </c>
      <c r="AR407" s="177">
        <f t="shared" si="1423"/>
        <v>1312</v>
      </c>
      <c r="AS407" s="177">
        <f t="shared" si="1423"/>
        <v>84</v>
      </c>
      <c r="AT407" s="177">
        <f t="shared" si="1423"/>
        <v>90</v>
      </c>
      <c r="AU407" s="177">
        <f t="shared" si="1423"/>
        <v>-6</v>
      </c>
      <c r="AV407" s="177">
        <f t="shared" si="1423"/>
        <v>0</v>
      </c>
      <c r="AW407" s="370">
        <f t="shared" si="1423"/>
        <v>2263.5</v>
      </c>
      <c r="AX407" s="23"/>
      <c r="AY407" s="177">
        <f t="shared" ref="AY407:BD407" si="1424">SUM(AY400:AY406)</f>
        <v>0</v>
      </c>
      <c r="AZ407" s="177">
        <f t="shared" si="1424"/>
        <v>0</v>
      </c>
      <c r="BA407" s="177">
        <f t="shared" si="1424"/>
        <v>0</v>
      </c>
      <c r="BB407" s="177">
        <f t="shared" si="1424"/>
        <v>0</v>
      </c>
      <c r="BC407" s="177">
        <f t="shared" si="1424"/>
        <v>0</v>
      </c>
      <c r="BD407" s="177">
        <f t="shared" si="1424"/>
        <v>0</v>
      </c>
      <c r="BE407" s="177"/>
      <c r="BF407" s="23"/>
      <c r="BG407" s="371"/>
      <c r="BH407" s="372" t="e">
        <f t="shared" si="1408"/>
        <v>#REF!</v>
      </c>
      <c r="BI407" s="419" t="e">
        <f t="shared" ref="BI407:BK407" si="1425">+#REF!+C407+K407+S407+AA407+AI407+AQ407+AY407</f>
        <v>#REF!</v>
      </c>
      <c r="BJ407" s="420" t="e">
        <f t="shared" si="1425"/>
        <v>#REF!</v>
      </c>
      <c r="BK407" s="420" t="e">
        <f t="shared" si="1425"/>
        <v>#REF!</v>
      </c>
      <c r="BL407" s="398" t="e">
        <f t="shared" si="1410"/>
        <v>#REF!</v>
      </c>
      <c r="BM407" s="399" t="e">
        <f t="shared" si="1411"/>
        <v>#REF!</v>
      </c>
      <c r="BN407" s="400" t="e">
        <f t="shared" si="1412"/>
        <v>#REF!</v>
      </c>
      <c r="BO407" s="401" t="e">
        <f t="shared" si="1413"/>
        <v>#REF!</v>
      </c>
    </row>
    <row r="408" spans="1:67" ht="16">
      <c r="A408" s="124">
        <v>42714</v>
      </c>
      <c r="B408" s="23"/>
      <c r="C408" s="125">
        <v>0</v>
      </c>
      <c r="D408" s="125">
        <v>0</v>
      </c>
      <c r="E408" s="125">
        <v>0</v>
      </c>
      <c r="F408" s="125">
        <v>0</v>
      </c>
      <c r="G408" s="136">
        <f t="shared" ref="G408:G414" si="1426">+E408-F408</f>
        <v>0</v>
      </c>
      <c r="H408" s="125">
        <v>0</v>
      </c>
      <c r="I408" s="126"/>
      <c r="J408" s="23"/>
      <c r="K408" s="125">
        <v>0</v>
      </c>
      <c r="L408" s="125">
        <v>0</v>
      </c>
      <c r="M408" s="125">
        <v>0</v>
      </c>
      <c r="N408" s="125">
        <v>0</v>
      </c>
      <c r="O408" s="136">
        <f t="shared" ref="O408:O414" si="1427">+M408-N408</f>
        <v>0</v>
      </c>
      <c r="P408" s="125">
        <v>0</v>
      </c>
      <c r="Q408" s="126"/>
      <c r="R408" s="23"/>
      <c r="S408" s="125">
        <v>0</v>
      </c>
      <c r="T408" s="125">
        <v>0</v>
      </c>
      <c r="U408" s="125">
        <v>0</v>
      </c>
      <c r="V408" s="125">
        <v>0</v>
      </c>
      <c r="W408" s="136">
        <f t="shared" ref="W408:W414" si="1428">+U408-V408</f>
        <v>0</v>
      </c>
      <c r="X408" s="125">
        <v>0</v>
      </c>
      <c r="Y408" s="125"/>
      <c r="Z408" s="23"/>
      <c r="AA408" s="125">
        <v>0</v>
      </c>
      <c r="AB408" s="125">
        <v>0</v>
      </c>
      <c r="AC408" s="125">
        <v>0</v>
      </c>
      <c r="AD408" s="125">
        <v>0</v>
      </c>
      <c r="AE408" s="136">
        <f t="shared" ref="AE408:AE414" si="1429">+AC408-AD408</f>
        <v>0</v>
      </c>
      <c r="AF408" s="125">
        <v>0</v>
      </c>
      <c r="AG408" s="125"/>
      <c r="AH408" s="23"/>
      <c r="AI408" s="125">
        <v>0</v>
      </c>
      <c r="AJ408" s="125">
        <v>0</v>
      </c>
      <c r="AK408" s="125">
        <v>0</v>
      </c>
      <c r="AL408" s="125">
        <v>0</v>
      </c>
      <c r="AM408" s="136">
        <f t="shared" ref="AM408:AM414" si="1430">+AK408-AL408</f>
        <v>0</v>
      </c>
      <c r="AN408" s="125">
        <v>0</v>
      </c>
      <c r="AO408" s="125"/>
      <c r="AP408" s="23"/>
      <c r="AQ408" s="125">
        <v>0</v>
      </c>
      <c r="AR408" s="125">
        <v>0</v>
      </c>
      <c r="AS408" s="125">
        <v>0</v>
      </c>
      <c r="AT408" s="125">
        <v>0</v>
      </c>
      <c r="AU408" s="136">
        <f t="shared" ref="AU408:AU411" si="1431">+AS408-AT408</f>
        <v>0</v>
      </c>
      <c r="AV408" s="125">
        <v>0</v>
      </c>
      <c r="AW408" s="126"/>
      <c r="AX408" s="23"/>
      <c r="AY408" s="125">
        <v>0</v>
      </c>
      <c r="AZ408" s="125">
        <v>0</v>
      </c>
      <c r="BA408" s="125">
        <v>0</v>
      </c>
      <c r="BB408" s="125">
        <v>0</v>
      </c>
      <c r="BC408" s="136">
        <f t="shared" ref="BC408:BC414" si="1432">+BA408-BB408</f>
        <v>0</v>
      </c>
      <c r="BD408" s="125">
        <v>0</v>
      </c>
      <c r="BE408" s="125"/>
      <c r="BF408" s="23"/>
      <c r="BG408" s="348"/>
      <c r="BH408" s="127"/>
      <c r="BI408" s="127"/>
      <c r="BJ408" s="127"/>
      <c r="BK408" s="127"/>
      <c r="BL408" s="127"/>
      <c r="BM408" s="127"/>
      <c r="BN408" s="127"/>
      <c r="BO408" s="127"/>
    </row>
    <row r="409" spans="1:67" ht="16">
      <c r="A409" s="124">
        <v>42715</v>
      </c>
      <c r="B409" s="23"/>
      <c r="C409" s="125">
        <v>0</v>
      </c>
      <c r="D409" s="125">
        <v>0</v>
      </c>
      <c r="E409" s="125">
        <v>0</v>
      </c>
      <c r="F409" s="125">
        <v>0</v>
      </c>
      <c r="G409" s="136">
        <f t="shared" si="1426"/>
        <v>0</v>
      </c>
      <c r="H409" s="125">
        <v>0</v>
      </c>
      <c r="I409" s="126"/>
      <c r="J409" s="23"/>
      <c r="K409" s="125">
        <v>0</v>
      </c>
      <c r="L409" s="125">
        <v>0</v>
      </c>
      <c r="M409" s="125">
        <v>0</v>
      </c>
      <c r="N409" s="125">
        <v>0</v>
      </c>
      <c r="O409" s="136">
        <f t="shared" si="1427"/>
        <v>0</v>
      </c>
      <c r="P409" s="125">
        <v>0</v>
      </c>
      <c r="Q409" s="126"/>
      <c r="R409" s="23"/>
      <c r="S409" s="125">
        <v>0</v>
      </c>
      <c r="T409" s="125">
        <v>0</v>
      </c>
      <c r="U409" s="125">
        <v>0</v>
      </c>
      <c r="V409" s="125">
        <v>0</v>
      </c>
      <c r="W409" s="136">
        <f t="shared" si="1428"/>
        <v>0</v>
      </c>
      <c r="X409" s="125">
        <v>0</v>
      </c>
      <c r="Y409" s="125"/>
      <c r="Z409" s="23"/>
      <c r="AA409" s="125">
        <v>0</v>
      </c>
      <c r="AB409" s="125">
        <v>0</v>
      </c>
      <c r="AC409" s="125">
        <v>0</v>
      </c>
      <c r="AD409" s="125">
        <v>0</v>
      </c>
      <c r="AE409" s="136">
        <f t="shared" si="1429"/>
        <v>0</v>
      </c>
      <c r="AF409" s="125">
        <v>0</v>
      </c>
      <c r="AG409" s="125"/>
      <c r="AH409" s="23"/>
      <c r="AI409" s="125">
        <v>0</v>
      </c>
      <c r="AJ409" s="125">
        <v>0</v>
      </c>
      <c r="AK409" s="125">
        <v>0</v>
      </c>
      <c r="AL409" s="125">
        <v>0</v>
      </c>
      <c r="AM409" s="136">
        <f t="shared" si="1430"/>
        <v>0</v>
      </c>
      <c r="AN409" s="125">
        <v>0</v>
      </c>
      <c r="AO409" s="125"/>
      <c r="AP409" s="23"/>
      <c r="AQ409" s="125">
        <v>0</v>
      </c>
      <c r="AR409" s="125">
        <v>0</v>
      </c>
      <c r="AS409" s="125">
        <v>0</v>
      </c>
      <c r="AT409" s="125">
        <v>0</v>
      </c>
      <c r="AU409" s="136">
        <f t="shared" si="1431"/>
        <v>0</v>
      </c>
      <c r="AV409" s="125">
        <v>0</v>
      </c>
      <c r="AW409" s="126"/>
      <c r="AX409" s="23"/>
      <c r="AY409" s="125">
        <v>0</v>
      </c>
      <c r="AZ409" s="125">
        <v>0</v>
      </c>
      <c r="BA409" s="125">
        <v>0</v>
      </c>
      <c r="BB409" s="125">
        <v>0</v>
      </c>
      <c r="BC409" s="136">
        <f t="shared" si="1432"/>
        <v>0</v>
      </c>
      <c r="BD409" s="125">
        <v>0</v>
      </c>
      <c r="BE409" s="125"/>
      <c r="BF409" s="23"/>
      <c r="BG409" s="348"/>
      <c r="BH409" s="127"/>
      <c r="BI409" s="127"/>
      <c r="BJ409" s="127"/>
      <c r="BK409" s="127"/>
      <c r="BL409" s="127"/>
      <c r="BM409" s="127"/>
      <c r="BN409" s="127"/>
      <c r="BO409" s="127"/>
    </row>
    <row r="410" spans="1:67" ht="16">
      <c r="A410" s="41">
        <v>42716</v>
      </c>
      <c r="B410" s="23"/>
      <c r="C410" s="54">
        <v>6</v>
      </c>
      <c r="D410" s="54">
        <v>230</v>
      </c>
      <c r="E410" s="54">
        <v>11</v>
      </c>
      <c r="F410" s="54">
        <v>17</v>
      </c>
      <c r="G410" s="130">
        <f t="shared" si="1426"/>
        <v>-6</v>
      </c>
      <c r="H410" s="28"/>
      <c r="I410" s="149">
        <v>240</v>
      </c>
      <c r="J410" s="23"/>
      <c r="K410" s="54">
        <v>7</v>
      </c>
      <c r="L410" s="54">
        <v>276</v>
      </c>
      <c r="M410" s="54">
        <v>22</v>
      </c>
      <c r="N410" s="54">
        <v>19</v>
      </c>
      <c r="O410" s="130">
        <f t="shared" si="1427"/>
        <v>3</v>
      </c>
      <c r="P410" s="28"/>
      <c r="Q410" s="149">
        <v>580.65</v>
      </c>
      <c r="R410" s="23"/>
      <c r="S410" s="54">
        <v>8</v>
      </c>
      <c r="T410" s="54">
        <v>276</v>
      </c>
      <c r="U410" s="54">
        <v>30</v>
      </c>
      <c r="V410" s="28"/>
      <c r="W410" s="130">
        <f t="shared" si="1428"/>
        <v>30</v>
      </c>
      <c r="X410" s="28"/>
      <c r="Y410" s="54">
        <v>893.05</v>
      </c>
      <c r="Z410" s="23"/>
      <c r="AA410" s="28"/>
      <c r="AB410" s="28"/>
      <c r="AC410" s="28"/>
      <c r="AD410" s="28"/>
      <c r="AE410" s="130">
        <f t="shared" si="1429"/>
        <v>0</v>
      </c>
      <c r="AF410" s="28"/>
      <c r="AG410" s="28"/>
      <c r="AH410" s="23"/>
      <c r="AI410" s="54">
        <v>8</v>
      </c>
      <c r="AJ410" s="54">
        <v>407</v>
      </c>
      <c r="AK410" s="54">
        <v>30</v>
      </c>
      <c r="AL410" s="54">
        <v>21</v>
      </c>
      <c r="AM410" s="130">
        <f t="shared" si="1430"/>
        <v>9</v>
      </c>
      <c r="AN410" s="28"/>
      <c r="AO410" s="54">
        <v>758.55</v>
      </c>
      <c r="AP410" s="23"/>
      <c r="AQ410" s="54">
        <v>7</v>
      </c>
      <c r="AR410" s="54">
        <v>220</v>
      </c>
      <c r="AS410" s="54">
        <v>8</v>
      </c>
      <c r="AT410" s="54">
        <v>18</v>
      </c>
      <c r="AU410" s="130">
        <f t="shared" si="1431"/>
        <v>-10</v>
      </c>
      <c r="AV410" s="28"/>
      <c r="AW410" s="149">
        <v>220</v>
      </c>
      <c r="AX410" s="23"/>
      <c r="AY410" s="28"/>
      <c r="AZ410" s="28"/>
      <c r="BA410" s="28"/>
      <c r="BB410" s="28"/>
      <c r="BC410" s="130">
        <f t="shared" si="1432"/>
        <v>0</v>
      </c>
      <c r="BD410" s="28"/>
      <c r="BE410" s="28"/>
      <c r="BF410" s="23"/>
      <c r="BG410" s="343"/>
      <c r="BH410" s="350" t="e">
        <f t="shared" ref="BH410:BH415" si="1433">+#REF!+G410+O410+W410+AE410+AM410+AU410+BC410</f>
        <v>#REF!</v>
      </c>
      <c r="BI410" s="351" t="e">
        <f t="shared" ref="BI410:BK410" si="1434">+#REF!+C410+K410+S410+AA410+AI410+AQ410+AY410</f>
        <v>#REF!</v>
      </c>
      <c r="BJ410" s="352" t="e">
        <f t="shared" si="1434"/>
        <v>#REF!</v>
      </c>
      <c r="BK410" s="352" t="e">
        <f t="shared" si="1434"/>
        <v>#REF!</v>
      </c>
      <c r="BL410" s="363" t="e">
        <f t="shared" ref="BL410:BL415" si="1435">BJ410/BK410</f>
        <v>#REF!</v>
      </c>
      <c r="BM410" s="364" t="e">
        <f t="shared" ref="BM410:BM415" si="1436">BJ410/BI410</f>
        <v>#REF!</v>
      </c>
      <c r="BN410" s="365" t="e">
        <f t="shared" ref="BN410:BN415" si="1437">BK410/BI410</f>
        <v>#REF!</v>
      </c>
      <c r="BO410" s="366" t="e">
        <f t="shared" ref="BO410:BO415" si="1438">#REF!/BK410</f>
        <v>#REF!</v>
      </c>
    </row>
    <row r="411" spans="1:67" ht="16">
      <c r="A411" s="41">
        <v>42717</v>
      </c>
      <c r="B411" s="23"/>
      <c r="C411" s="54">
        <v>8</v>
      </c>
      <c r="D411" s="54">
        <v>322</v>
      </c>
      <c r="E411" s="54">
        <v>21</v>
      </c>
      <c r="F411" s="54">
        <v>17</v>
      </c>
      <c r="G411" s="130">
        <f t="shared" si="1426"/>
        <v>4</v>
      </c>
      <c r="H411" s="28"/>
      <c r="I411" s="149">
        <v>616</v>
      </c>
      <c r="J411" s="23"/>
      <c r="K411" s="54">
        <v>8</v>
      </c>
      <c r="L411" s="54">
        <v>339</v>
      </c>
      <c r="M411" s="54">
        <v>12</v>
      </c>
      <c r="N411" s="54">
        <v>19</v>
      </c>
      <c r="O411" s="130">
        <f t="shared" si="1427"/>
        <v>-7</v>
      </c>
      <c r="P411" s="28"/>
      <c r="Q411" s="149">
        <v>340.5</v>
      </c>
      <c r="R411" s="23"/>
      <c r="S411" s="54">
        <v>8</v>
      </c>
      <c r="T411" s="54">
        <v>322</v>
      </c>
      <c r="U411" s="54">
        <v>27</v>
      </c>
      <c r="V411" s="28"/>
      <c r="W411" s="130">
        <f t="shared" si="1428"/>
        <v>27</v>
      </c>
      <c r="X411" s="28"/>
      <c r="Y411" s="54">
        <v>736.5</v>
      </c>
      <c r="Z411" s="23"/>
      <c r="AA411" s="28"/>
      <c r="AB411" s="28"/>
      <c r="AC411" s="28"/>
      <c r="AD411" s="28"/>
      <c r="AE411" s="130">
        <f t="shared" si="1429"/>
        <v>0</v>
      </c>
      <c r="AF411" s="28"/>
      <c r="AG411" s="28"/>
      <c r="AH411" s="23"/>
      <c r="AI411" s="54">
        <v>8.25</v>
      </c>
      <c r="AJ411" s="54">
        <v>391</v>
      </c>
      <c r="AK411" s="54">
        <v>23</v>
      </c>
      <c r="AL411" s="54">
        <v>21</v>
      </c>
      <c r="AM411" s="130">
        <f t="shared" si="1430"/>
        <v>2</v>
      </c>
      <c r="AN411" s="28"/>
      <c r="AO411" s="54">
        <v>695.5</v>
      </c>
      <c r="AP411" s="23"/>
      <c r="AQ411" s="54">
        <v>8</v>
      </c>
      <c r="AR411" s="54">
        <v>218</v>
      </c>
      <c r="AS411" s="54">
        <v>12</v>
      </c>
      <c r="AT411" s="54">
        <v>18</v>
      </c>
      <c r="AU411" s="130">
        <f t="shared" si="1431"/>
        <v>-6</v>
      </c>
      <c r="AV411" s="28"/>
      <c r="AW411" s="149">
        <v>369.3</v>
      </c>
      <c r="AX411" s="23"/>
      <c r="AY411" s="28"/>
      <c r="AZ411" s="28"/>
      <c r="BA411" s="28"/>
      <c r="BB411" s="28"/>
      <c r="BC411" s="130">
        <f t="shared" si="1432"/>
        <v>0</v>
      </c>
      <c r="BD411" s="28"/>
      <c r="BE411" s="28"/>
      <c r="BF411" s="23"/>
      <c r="BG411" s="343"/>
      <c r="BH411" s="350" t="e">
        <f t="shared" si="1433"/>
        <v>#REF!</v>
      </c>
      <c r="BI411" s="351" t="e">
        <f t="shared" ref="BI411:BK411" si="1439">+#REF!+C411+K411+S411+AA411+AI411+AQ411+AY411</f>
        <v>#REF!</v>
      </c>
      <c r="BJ411" s="352" t="e">
        <f t="shared" si="1439"/>
        <v>#REF!</v>
      </c>
      <c r="BK411" s="352" t="e">
        <f t="shared" si="1439"/>
        <v>#REF!</v>
      </c>
      <c r="BL411" s="363" t="e">
        <f t="shared" si="1435"/>
        <v>#REF!</v>
      </c>
      <c r="BM411" s="364" t="e">
        <f t="shared" si="1436"/>
        <v>#REF!</v>
      </c>
      <c r="BN411" s="365" t="e">
        <f t="shared" si="1437"/>
        <v>#REF!</v>
      </c>
      <c r="BO411" s="366" t="e">
        <f t="shared" si="1438"/>
        <v>#REF!</v>
      </c>
    </row>
    <row r="412" spans="1:67" ht="16">
      <c r="A412" s="41">
        <v>42718</v>
      </c>
      <c r="B412" s="23"/>
      <c r="C412" s="54">
        <v>8</v>
      </c>
      <c r="D412" s="54">
        <v>201</v>
      </c>
      <c r="E412" s="54">
        <v>9</v>
      </c>
      <c r="F412" s="54">
        <v>17</v>
      </c>
      <c r="G412" s="130">
        <f t="shared" si="1426"/>
        <v>-8</v>
      </c>
      <c r="H412" s="28"/>
      <c r="I412" s="149">
        <v>270</v>
      </c>
      <c r="J412" s="23"/>
      <c r="K412" s="28"/>
      <c r="L412" s="54">
        <v>345</v>
      </c>
      <c r="M412" s="54">
        <v>13</v>
      </c>
      <c r="N412" s="54">
        <v>19</v>
      </c>
      <c r="O412" s="130">
        <f t="shared" si="1427"/>
        <v>-6</v>
      </c>
      <c r="P412" s="28"/>
      <c r="Q412" s="149">
        <v>316</v>
      </c>
      <c r="R412" s="23"/>
      <c r="S412" s="54">
        <v>8</v>
      </c>
      <c r="T412" s="54">
        <v>152</v>
      </c>
      <c r="U412" s="54">
        <v>19</v>
      </c>
      <c r="V412" s="28"/>
      <c r="W412" s="130">
        <f t="shared" si="1428"/>
        <v>19</v>
      </c>
      <c r="X412" s="28"/>
      <c r="Y412" s="54">
        <v>550.5</v>
      </c>
      <c r="Z412" s="23"/>
      <c r="AA412" s="28"/>
      <c r="AB412" s="28"/>
      <c r="AC412" s="28"/>
      <c r="AD412" s="28"/>
      <c r="AE412" s="130">
        <f t="shared" si="1429"/>
        <v>0</v>
      </c>
      <c r="AF412" s="28"/>
      <c r="AG412" s="28"/>
      <c r="AH412" s="23"/>
      <c r="AI412" s="54">
        <v>8.25</v>
      </c>
      <c r="AJ412" s="54">
        <v>245</v>
      </c>
      <c r="AK412" s="54">
        <v>14</v>
      </c>
      <c r="AL412" s="54">
        <v>21</v>
      </c>
      <c r="AM412" s="130">
        <f t="shared" si="1430"/>
        <v>-7</v>
      </c>
      <c r="AN412" s="28"/>
      <c r="AO412" s="54">
        <v>372.05</v>
      </c>
      <c r="AP412" s="23"/>
      <c r="AQ412" s="54">
        <v>6.75</v>
      </c>
      <c r="AR412" s="54">
        <v>117</v>
      </c>
      <c r="AS412" s="54">
        <v>5</v>
      </c>
      <c r="AT412" s="54">
        <v>18</v>
      </c>
      <c r="AU412" s="130"/>
      <c r="AV412" s="28"/>
      <c r="AW412" s="149">
        <v>150</v>
      </c>
      <c r="AX412" s="23"/>
      <c r="AY412" s="28"/>
      <c r="AZ412" s="28"/>
      <c r="BA412" s="28"/>
      <c r="BB412" s="28"/>
      <c r="BC412" s="130">
        <f t="shared" si="1432"/>
        <v>0</v>
      </c>
      <c r="BD412" s="28"/>
      <c r="BE412" s="28"/>
      <c r="BF412" s="23"/>
      <c r="BG412" s="343"/>
      <c r="BH412" s="350" t="e">
        <f t="shared" si="1433"/>
        <v>#REF!</v>
      </c>
      <c r="BI412" s="351" t="e">
        <f t="shared" ref="BI412:BK412" si="1440">+#REF!+C412+K412+S412+AA412+AI412+AQ412+AY412</f>
        <v>#REF!</v>
      </c>
      <c r="BJ412" s="352" t="e">
        <f t="shared" si="1440"/>
        <v>#REF!</v>
      </c>
      <c r="BK412" s="352" t="e">
        <f t="shared" si="1440"/>
        <v>#REF!</v>
      </c>
      <c r="BL412" s="363" t="e">
        <f t="shared" si="1435"/>
        <v>#REF!</v>
      </c>
      <c r="BM412" s="364" t="e">
        <f t="shared" si="1436"/>
        <v>#REF!</v>
      </c>
      <c r="BN412" s="365" t="e">
        <f t="shared" si="1437"/>
        <v>#REF!</v>
      </c>
      <c r="BO412" s="366" t="e">
        <f t="shared" si="1438"/>
        <v>#REF!</v>
      </c>
    </row>
    <row r="413" spans="1:67" ht="16">
      <c r="A413" s="41">
        <v>42719</v>
      </c>
      <c r="B413" s="23"/>
      <c r="C413" s="54">
        <v>8</v>
      </c>
      <c r="D413" s="54">
        <v>320</v>
      </c>
      <c r="E413" s="54">
        <v>18</v>
      </c>
      <c r="F413" s="54">
        <v>17</v>
      </c>
      <c r="G413" s="130">
        <f t="shared" si="1426"/>
        <v>1</v>
      </c>
      <c r="H413" s="28"/>
      <c r="I413" s="149">
        <v>456</v>
      </c>
      <c r="J413" s="23"/>
      <c r="K413" s="28"/>
      <c r="L413" s="54">
        <v>350</v>
      </c>
      <c r="M413" s="54">
        <v>21</v>
      </c>
      <c r="N413" s="54">
        <v>19</v>
      </c>
      <c r="O413" s="130">
        <f t="shared" si="1427"/>
        <v>2</v>
      </c>
      <c r="P413" s="28"/>
      <c r="Q413" s="149">
        <v>586.5</v>
      </c>
      <c r="R413" s="23"/>
      <c r="S413" s="54">
        <v>8</v>
      </c>
      <c r="T413" s="54">
        <v>329</v>
      </c>
      <c r="U413" s="54">
        <v>22</v>
      </c>
      <c r="V413" s="28"/>
      <c r="W413" s="130">
        <f t="shared" si="1428"/>
        <v>22</v>
      </c>
      <c r="X413" s="28"/>
      <c r="Y413" s="54">
        <v>627.5</v>
      </c>
      <c r="Z413" s="23"/>
      <c r="AA413" s="28"/>
      <c r="AB413" s="28"/>
      <c r="AC413" s="28"/>
      <c r="AD413" s="28"/>
      <c r="AE413" s="130">
        <f t="shared" si="1429"/>
        <v>0</v>
      </c>
      <c r="AF413" s="28"/>
      <c r="AG413" s="28"/>
      <c r="AH413" s="23"/>
      <c r="AI413" s="54">
        <v>8.25</v>
      </c>
      <c r="AJ413" s="54">
        <v>400</v>
      </c>
      <c r="AK413" s="54">
        <v>19</v>
      </c>
      <c r="AL413" s="54">
        <v>21</v>
      </c>
      <c r="AM413" s="130">
        <f t="shared" si="1430"/>
        <v>-2</v>
      </c>
      <c r="AN413" s="28"/>
      <c r="AO413" s="54">
        <v>502</v>
      </c>
      <c r="AP413" s="23"/>
      <c r="AQ413" s="54">
        <v>8</v>
      </c>
      <c r="AR413" s="54">
        <v>303</v>
      </c>
      <c r="AS413" s="54">
        <v>20</v>
      </c>
      <c r="AT413" s="54">
        <v>18</v>
      </c>
      <c r="AU413" s="130">
        <f t="shared" ref="AU413:AU414" si="1441">+AS413-AT413</f>
        <v>2</v>
      </c>
      <c r="AV413" s="28"/>
      <c r="AW413" s="149">
        <v>600</v>
      </c>
      <c r="AX413" s="23"/>
      <c r="AY413" s="28"/>
      <c r="AZ413" s="28"/>
      <c r="BA413" s="28"/>
      <c r="BB413" s="28"/>
      <c r="BC413" s="130">
        <f t="shared" si="1432"/>
        <v>0</v>
      </c>
      <c r="BD413" s="28"/>
      <c r="BE413" s="28"/>
      <c r="BF413" s="23"/>
      <c r="BG413" s="343"/>
      <c r="BH413" s="350" t="e">
        <f t="shared" si="1433"/>
        <v>#REF!</v>
      </c>
      <c r="BI413" s="351" t="e">
        <f t="shared" ref="BI413:BK413" si="1442">+#REF!+C413+K413+S413+AA413+AI413+AQ413+AY413</f>
        <v>#REF!</v>
      </c>
      <c r="BJ413" s="352" t="e">
        <f t="shared" si="1442"/>
        <v>#REF!</v>
      </c>
      <c r="BK413" s="352" t="e">
        <f t="shared" si="1442"/>
        <v>#REF!</v>
      </c>
      <c r="BL413" s="363" t="e">
        <f t="shared" si="1435"/>
        <v>#REF!</v>
      </c>
      <c r="BM413" s="364" t="e">
        <f t="shared" si="1436"/>
        <v>#REF!</v>
      </c>
      <c r="BN413" s="365" t="e">
        <f t="shared" si="1437"/>
        <v>#REF!</v>
      </c>
      <c r="BO413" s="366" t="e">
        <f t="shared" si="1438"/>
        <v>#REF!</v>
      </c>
    </row>
    <row r="414" spans="1:67" ht="16">
      <c r="A414" s="41">
        <v>42720</v>
      </c>
      <c r="B414" s="23"/>
      <c r="C414" s="54">
        <v>8</v>
      </c>
      <c r="D414" s="54">
        <v>300</v>
      </c>
      <c r="E414" s="54">
        <v>23</v>
      </c>
      <c r="F414" s="54">
        <v>17</v>
      </c>
      <c r="G414" s="130">
        <f t="shared" si="1426"/>
        <v>6</v>
      </c>
      <c r="H414" s="28"/>
      <c r="I414" s="149">
        <v>682.1</v>
      </c>
      <c r="J414" s="23"/>
      <c r="K414" s="54">
        <v>8</v>
      </c>
      <c r="L414" s="54">
        <v>344</v>
      </c>
      <c r="M414" s="54">
        <v>18</v>
      </c>
      <c r="N414" s="54">
        <v>19</v>
      </c>
      <c r="O414" s="130">
        <f t="shared" si="1427"/>
        <v>-1</v>
      </c>
      <c r="P414" s="28"/>
      <c r="Q414" s="149">
        <v>460.15</v>
      </c>
      <c r="R414" s="23"/>
      <c r="S414" s="54">
        <v>8</v>
      </c>
      <c r="T414" s="54">
        <v>341</v>
      </c>
      <c r="U414" s="54">
        <v>21</v>
      </c>
      <c r="V414" s="28"/>
      <c r="W414" s="130">
        <f t="shared" si="1428"/>
        <v>21</v>
      </c>
      <c r="X414" s="28"/>
      <c r="Y414" s="54">
        <v>545.5</v>
      </c>
      <c r="Z414" s="23"/>
      <c r="AA414" s="28"/>
      <c r="AB414" s="28"/>
      <c r="AC414" s="28"/>
      <c r="AD414" s="28"/>
      <c r="AE414" s="130">
        <f t="shared" si="1429"/>
        <v>0</v>
      </c>
      <c r="AF414" s="28"/>
      <c r="AG414" s="28"/>
      <c r="AH414" s="23"/>
      <c r="AI414" s="54">
        <v>7.25</v>
      </c>
      <c r="AJ414" s="54">
        <v>311</v>
      </c>
      <c r="AK414" s="54">
        <v>17</v>
      </c>
      <c r="AL414" s="54">
        <v>21</v>
      </c>
      <c r="AM414" s="130">
        <f t="shared" si="1430"/>
        <v>-4</v>
      </c>
      <c r="AN414" s="28"/>
      <c r="AO414" s="54">
        <v>467.05</v>
      </c>
      <c r="AP414" s="23"/>
      <c r="AQ414" s="54">
        <v>8</v>
      </c>
      <c r="AR414" s="54">
        <v>278</v>
      </c>
      <c r="AS414" s="54">
        <v>14</v>
      </c>
      <c r="AT414" s="54">
        <v>18</v>
      </c>
      <c r="AU414" s="130">
        <f t="shared" si="1441"/>
        <v>-4</v>
      </c>
      <c r="AV414" s="28"/>
      <c r="AW414" s="149">
        <v>405.25</v>
      </c>
      <c r="AX414" s="23"/>
      <c r="AY414" s="28"/>
      <c r="AZ414" s="28"/>
      <c r="BA414" s="28"/>
      <c r="BB414" s="28"/>
      <c r="BC414" s="130">
        <f t="shared" si="1432"/>
        <v>0</v>
      </c>
      <c r="BD414" s="28"/>
      <c r="BE414" s="28"/>
      <c r="BF414" s="23"/>
      <c r="BG414" s="343"/>
      <c r="BH414" s="350" t="e">
        <f t="shared" si="1433"/>
        <v>#REF!</v>
      </c>
      <c r="BI414" s="351" t="e">
        <f t="shared" ref="BI414:BK414" si="1443">+#REF!+C414+K414+S414+AA414+AI414+AQ414+AY414</f>
        <v>#REF!</v>
      </c>
      <c r="BJ414" s="352" t="e">
        <f t="shared" si="1443"/>
        <v>#REF!</v>
      </c>
      <c r="BK414" s="352" t="e">
        <f t="shared" si="1443"/>
        <v>#REF!</v>
      </c>
      <c r="BL414" s="363" t="e">
        <f t="shared" si="1435"/>
        <v>#REF!</v>
      </c>
      <c r="BM414" s="364" t="e">
        <f t="shared" si="1436"/>
        <v>#REF!</v>
      </c>
      <c r="BN414" s="365" t="e">
        <f t="shared" si="1437"/>
        <v>#REF!</v>
      </c>
      <c r="BO414" s="366" t="e">
        <f t="shared" si="1438"/>
        <v>#REF!</v>
      </c>
    </row>
    <row r="415" spans="1:67" ht="16">
      <c r="A415" s="367" t="s">
        <v>42</v>
      </c>
      <c r="B415" s="368"/>
      <c r="C415" s="177">
        <f t="shared" ref="C415:I415" si="1444">SUM(C408:C414)</f>
        <v>38</v>
      </c>
      <c r="D415" s="177">
        <f t="shared" si="1444"/>
        <v>1373</v>
      </c>
      <c r="E415" s="177">
        <f t="shared" si="1444"/>
        <v>82</v>
      </c>
      <c r="F415" s="177">
        <f t="shared" si="1444"/>
        <v>85</v>
      </c>
      <c r="G415" s="177">
        <f t="shared" si="1444"/>
        <v>-3</v>
      </c>
      <c r="H415" s="177">
        <f t="shared" si="1444"/>
        <v>0</v>
      </c>
      <c r="I415" s="370">
        <f t="shared" si="1444"/>
        <v>2264.1</v>
      </c>
      <c r="J415" s="23"/>
      <c r="K415" s="177">
        <f t="shared" ref="K415:P415" si="1445">SUM(K408:K414)</f>
        <v>23</v>
      </c>
      <c r="L415" s="177">
        <f t="shared" si="1445"/>
        <v>1654</v>
      </c>
      <c r="M415" s="177">
        <f t="shared" si="1445"/>
        <v>86</v>
      </c>
      <c r="N415" s="177">
        <f t="shared" si="1445"/>
        <v>95</v>
      </c>
      <c r="O415" s="177">
        <f t="shared" si="1445"/>
        <v>-9</v>
      </c>
      <c r="P415" s="177">
        <f t="shared" si="1445"/>
        <v>0</v>
      </c>
      <c r="Q415" s="370">
        <f>SUM(Q409:Q411,Q413:Q414)</f>
        <v>1967.8000000000002</v>
      </c>
      <c r="R415" s="23"/>
      <c r="S415" s="177">
        <f t="shared" ref="S415:Y415" si="1446">SUM(S408:S414)</f>
        <v>40</v>
      </c>
      <c r="T415" s="177">
        <f t="shared" si="1446"/>
        <v>1420</v>
      </c>
      <c r="U415" s="177">
        <f t="shared" si="1446"/>
        <v>119</v>
      </c>
      <c r="V415" s="177">
        <f t="shared" si="1446"/>
        <v>0</v>
      </c>
      <c r="W415" s="177">
        <f t="shared" si="1446"/>
        <v>119</v>
      </c>
      <c r="X415" s="177">
        <f t="shared" si="1446"/>
        <v>0</v>
      </c>
      <c r="Y415" s="370">
        <f t="shared" si="1446"/>
        <v>3353.05</v>
      </c>
      <c r="Z415" s="23"/>
      <c r="AA415" s="177">
        <f t="shared" ref="AA415:AG415" si="1447">SUM(AA408:AA414)</f>
        <v>0</v>
      </c>
      <c r="AB415" s="177">
        <f t="shared" si="1447"/>
        <v>0</v>
      </c>
      <c r="AC415" s="177">
        <f t="shared" si="1447"/>
        <v>0</v>
      </c>
      <c r="AD415" s="177">
        <f t="shared" si="1447"/>
        <v>0</v>
      </c>
      <c r="AE415" s="177">
        <f t="shared" si="1447"/>
        <v>0</v>
      </c>
      <c r="AF415" s="177">
        <f t="shared" si="1447"/>
        <v>0</v>
      </c>
      <c r="AG415" s="177">
        <f t="shared" si="1447"/>
        <v>0</v>
      </c>
      <c r="AH415" s="23"/>
      <c r="AI415" s="177">
        <f t="shared" ref="AI415:AO415" si="1448">SUM(AI408:AI414)</f>
        <v>40</v>
      </c>
      <c r="AJ415" s="177">
        <f t="shared" si="1448"/>
        <v>1754</v>
      </c>
      <c r="AK415" s="177">
        <f t="shared" si="1448"/>
        <v>103</v>
      </c>
      <c r="AL415" s="177">
        <f t="shared" si="1448"/>
        <v>105</v>
      </c>
      <c r="AM415" s="177">
        <f t="shared" si="1448"/>
        <v>-2</v>
      </c>
      <c r="AN415" s="177">
        <f t="shared" si="1448"/>
        <v>0</v>
      </c>
      <c r="AO415" s="370">
        <f t="shared" si="1448"/>
        <v>2795.15</v>
      </c>
      <c r="AP415" s="23"/>
      <c r="AQ415" s="177">
        <f t="shared" ref="AQ415:AW415" si="1449">SUM(AQ408:AQ414)</f>
        <v>37.75</v>
      </c>
      <c r="AR415" s="177">
        <f t="shared" si="1449"/>
        <v>1136</v>
      </c>
      <c r="AS415" s="177">
        <f t="shared" si="1449"/>
        <v>59</v>
      </c>
      <c r="AT415" s="177">
        <f t="shared" si="1449"/>
        <v>90</v>
      </c>
      <c r="AU415" s="177">
        <f t="shared" si="1449"/>
        <v>-18</v>
      </c>
      <c r="AV415" s="177">
        <f t="shared" si="1449"/>
        <v>0</v>
      </c>
      <c r="AW415" s="370">
        <f t="shared" si="1449"/>
        <v>1744.55</v>
      </c>
      <c r="AX415" s="23"/>
      <c r="AY415" s="177">
        <f t="shared" ref="AY415:BD415" si="1450">SUM(AY408:AY414)</f>
        <v>0</v>
      </c>
      <c r="AZ415" s="177">
        <f t="shared" si="1450"/>
        <v>0</v>
      </c>
      <c r="BA415" s="177">
        <f t="shared" si="1450"/>
        <v>0</v>
      </c>
      <c r="BB415" s="177">
        <f t="shared" si="1450"/>
        <v>0</v>
      </c>
      <c r="BC415" s="177">
        <f t="shared" si="1450"/>
        <v>0</v>
      </c>
      <c r="BD415" s="177">
        <f t="shared" si="1450"/>
        <v>0</v>
      </c>
      <c r="BE415" s="177"/>
      <c r="BF415" s="23"/>
      <c r="BG415" s="371"/>
      <c r="BH415" s="372" t="e">
        <f t="shared" si="1433"/>
        <v>#REF!</v>
      </c>
      <c r="BI415" s="419" t="e">
        <f t="shared" ref="BI415:BK415" si="1451">+#REF!+C415+K415+S415+AA415+AI415+AQ415+AY415</f>
        <v>#REF!</v>
      </c>
      <c r="BJ415" s="420" t="e">
        <f t="shared" si="1451"/>
        <v>#REF!</v>
      </c>
      <c r="BK415" s="420" t="e">
        <f t="shared" si="1451"/>
        <v>#REF!</v>
      </c>
      <c r="BL415" s="398" t="e">
        <f t="shared" si="1435"/>
        <v>#REF!</v>
      </c>
      <c r="BM415" s="399" t="e">
        <f t="shared" si="1436"/>
        <v>#REF!</v>
      </c>
      <c r="BN415" s="400" t="e">
        <f t="shared" si="1437"/>
        <v>#REF!</v>
      </c>
      <c r="BO415" s="401" t="e">
        <f t="shared" si="1438"/>
        <v>#REF!</v>
      </c>
    </row>
    <row r="416" spans="1:67" ht="16">
      <c r="A416" s="124">
        <v>42721</v>
      </c>
      <c r="B416" s="23"/>
      <c r="C416" s="125">
        <v>0</v>
      </c>
      <c r="D416" s="125">
        <v>0</v>
      </c>
      <c r="E416" s="125">
        <v>0</v>
      </c>
      <c r="F416" s="125">
        <v>0</v>
      </c>
      <c r="G416" s="136">
        <f t="shared" ref="G416:G422" si="1452">+E416-F416</f>
        <v>0</v>
      </c>
      <c r="H416" s="125">
        <v>0</v>
      </c>
      <c r="I416" s="126"/>
      <c r="J416" s="23"/>
      <c r="K416" s="125">
        <v>0</v>
      </c>
      <c r="L416" s="125">
        <v>0</v>
      </c>
      <c r="M416" s="125">
        <v>0</v>
      </c>
      <c r="N416" s="125">
        <v>0</v>
      </c>
      <c r="O416" s="136">
        <f t="shared" ref="O416:O422" si="1453">+M416-N416</f>
        <v>0</v>
      </c>
      <c r="P416" s="125">
        <v>0</v>
      </c>
      <c r="Q416" s="126"/>
      <c r="R416" s="23"/>
      <c r="S416" s="125">
        <v>0</v>
      </c>
      <c r="T416" s="125">
        <v>0</v>
      </c>
      <c r="U416" s="125">
        <v>0</v>
      </c>
      <c r="V416" s="125">
        <v>0</v>
      </c>
      <c r="W416" s="136">
        <f t="shared" ref="W416:W420" si="1454">+U416-V416</f>
        <v>0</v>
      </c>
      <c r="X416" s="125">
        <v>0</v>
      </c>
      <c r="Y416" s="125"/>
      <c r="Z416" s="23"/>
      <c r="AA416" s="125">
        <v>0</v>
      </c>
      <c r="AB416" s="125">
        <v>0</v>
      </c>
      <c r="AC416" s="125">
        <v>0</v>
      </c>
      <c r="AD416" s="125">
        <v>0</v>
      </c>
      <c r="AE416" s="136">
        <f t="shared" ref="AE416:AE422" si="1455">+AC416-AD416</f>
        <v>0</v>
      </c>
      <c r="AF416" s="125">
        <v>0</v>
      </c>
      <c r="AG416" s="125"/>
      <c r="AH416" s="23"/>
      <c r="AI416" s="125">
        <v>0</v>
      </c>
      <c r="AJ416" s="125">
        <v>0</v>
      </c>
      <c r="AK416" s="125">
        <v>0</v>
      </c>
      <c r="AL416" s="125">
        <v>0</v>
      </c>
      <c r="AM416" s="136">
        <f t="shared" ref="AM416:AM422" si="1456">+AK416-AL416</f>
        <v>0</v>
      </c>
      <c r="AN416" s="125">
        <v>0</v>
      </c>
      <c r="AO416" s="125"/>
      <c r="AP416" s="23"/>
      <c r="AQ416" s="125">
        <v>0</v>
      </c>
      <c r="AR416" s="125">
        <v>0</v>
      </c>
      <c r="AS416" s="125">
        <v>0</v>
      </c>
      <c r="AT416" s="125">
        <v>0</v>
      </c>
      <c r="AU416" s="136">
        <f t="shared" ref="AU416:AU420" si="1457">+AS416-AT416</f>
        <v>0</v>
      </c>
      <c r="AV416" s="125">
        <v>0</v>
      </c>
      <c r="AW416" s="126"/>
      <c r="AX416" s="23"/>
      <c r="AY416" s="125">
        <v>0</v>
      </c>
      <c r="AZ416" s="125">
        <v>0</v>
      </c>
      <c r="BA416" s="125">
        <v>0</v>
      </c>
      <c r="BB416" s="125">
        <v>0</v>
      </c>
      <c r="BC416" s="136">
        <f t="shared" ref="BC416:BC422" si="1458">+BA416-BB416</f>
        <v>0</v>
      </c>
      <c r="BD416" s="125">
        <v>0</v>
      </c>
      <c r="BE416" s="125"/>
      <c r="BF416" s="23"/>
      <c r="BG416" s="348"/>
      <c r="BH416" s="127"/>
      <c r="BI416" s="127"/>
      <c r="BJ416" s="127"/>
      <c r="BK416" s="127"/>
      <c r="BL416" s="127"/>
      <c r="BM416" s="127"/>
      <c r="BN416" s="127"/>
      <c r="BO416" s="127"/>
    </row>
    <row r="417" spans="1:67" ht="16">
      <c r="A417" s="124">
        <v>42722</v>
      </c>
      <c r="B417" s="23"/>
      <c r="C417" s="125">
        <v>0</v>
      </c>
      <c r="D417" s="125">
        <v>0</v>
      </c>
      <c r="E417" s="125">
        <v>0</v>
      </c>
      <c r="F417" s="125">
        <v>0</v>
      </c>
      <c r="G417" s="136">
        <f t="shared" si="1452"/>
        <v>0</v>
      </c>
      <c r="H417" s="125">
        <v>0</v>
      </c>
      <c r="I417" s="126"/>
      <c r="J417" s="23"/>
      <c r="K417" s="125">
        <v>0</v>
      </c>
      <c r="L417" s="125">
        <v>0</v>
      </c>
      <c r="M417" s="125">
        <v>0</v>
      </c>
      <c r="N417" s="125">
        <v>0</v>
      </c>
      <c r="O417" s="136">
        <f t="shared" si="1453"/>
        <v>0</v>
      </c>
      <c r="P417" s="125">
        <v>0</v>
      </c>
      <c r="Q417" s="126"/>
      <c r="R417" s="23"/>
      <c r="S417" s="125">
        <v>0</v>
      </c>
      <c r="T417" s="125">
        <v>0</v>
      </c>
      <c r="U417" s="125">
        <v>0</v>
      </c>
      <c r="V417" s="125">
        <v>0</v>
      </c>
      <c r="W417" s="136">
        <f t="shared" si="1454"/>
        <v>0</v>
      </c>
      <c r="X417" s="125">
        <v>0</v>
      </c>
      <c r="Y417" s="125"/>
      <c r="Z417" s="23"/>
      <c r="AA417" s="125">
        <v>0</v>
      </c>
      <c r="AB417" s="125">
        <v>0</v>
      </c>
      <c r="AC417" s="125">
        <v>0</v>
      </c>
      <c r="AD417" s="125">
        <v>0</v>
      </c>
      <c r="AE417" s="136">
        <f t="shared" si="1455"/>
        <v>0</v>
      </c>
      <c r="AF417" s="125">
        <v>0</v>
      </c>
      <c r="AG417" s="125"/>
      <c r="AH417" s="23"/>
      <c r="AI417" s="125">
        <v>0</v>
      </c>
      <c r="AJ417" s="125">
        <v>0</v>
      </c>
      <c r="AK417" s="125">
        <v>0</v>
      </c>
      <c r="AL417" s="125">
        <v>0</v>
      </c>
      <c r="AM417" s="136">
        <f t="shared" si="1456"/>
        <v>0</v>
      </c>
      <c r="AN417" s="125">
        <v>0</v>
      </c>
      <c r="AO417" s="125"/>
      <c r="AP417" s="23"/>
      <c r="AQ417" s="125">
        <v>0</v>
      </c>
      <c r="AR417" s="125">
        <v>0</v>
      </c>
      <c r="AS417" s="125">
        <v>0</v>
      </c>
      <c r="AT417" s="125">
        <v>0</v>
      </c>
      <c r="AU417" s="136">
        <f t="shared" si="1457"/>
        <v>0</v>
      </c>
      <c r="AV417" s="125">
        <v>0</v>
      </c>
      <c r="AW417" s="126"/>
      <c r="AX417" s="23"/>
      <c r="AY417" s="125">
        <v>0</v>
      </c>
      <c r="AZ417" s="125">
        <v>0</v>
      </c>
      <c r="BA417" s="125">
        <v>0</v>
      </c>
      <c r="BB417" s="125">
        <v>0</v>
      </c>
      <c r="BC417" s="136">
        <f t="shared" si="1458"/>
        <v>0</v>
      </c>
      <c r="BD417" s="125">
        <v>0</v>
      </c>
      <c r="BE417" s="125"/>
      <c r="BF417" s="23"/>
      <c r="BG417" s="348"/>
      <c r="BH417" s="127"/>
      <c r="BI417" s="127"/>
      <c r="BJ417" s="127"/>
      <c r="BK417" s="127"/>
      <c r="BL417" s="127"/>
      <c r="BM417" s="127"/>
      <c r="BN417" s="127"/>
      <c r="BO417" s="127"/>
    </row>
    <row r="418" spans="1:67" ht="16">
      <c r="A418" s="41">
        <v>42723</v>
      </c>
      <c r="B418" s="23"/>
      <c r="C418" s="54">
        <v>6</v>
      </c>
      <c r="D418" s="54">
        <v>222</v>
      </c>
      <c r="E418" s="54">
        <v>21</v>
      </c>
      <c r="F418" s="54">
        <v>17</v>
      </c>
      <c r="G418" s="130">
        <f t="shared" si="1452"/>
        <v>4</v>
      </c>
      <c r="H418" s="28"/>
      <c r="I418" s="149">
        <v>558.04999999999995</v>
      </c>
      <c r="J418" s="23"/>
      <c r="K418" s="54">
        <v>8</v>
      </c>
      <c r="L418" s="28"/>
      <c r="M418" s="54">
        <v>26</v>
      </c>
      <c r="N418" s="54">
        <v>19</v>
      </c>
      <c r="O418" s="130">
        <f t="shared" si="1453"/>
        <v>7</v>
      </c>
      <c r="P418" s="28"/>
      <c r="Q418" s="149">
        <v>738.5</v>
      </c>
      <c r="R418" s="23"/>
      <c r="S418" s="54">
        <v>8</v>
      </c>
      <c r="T418" s="54">
        <v>313</v>
      </c>
      <c r="U418" s="54">
        <v>23</v>
      </c>
      <c r="V418" s="28"/>
      <c r="W418" s="130">
        <f t="shared" si="1454"/>
        <v>23</v>
      </c>
      <c r="X418" s="28"/>
      <c r="Y418" s="54">
        <v>641</v>
      </c>
      <c r="Z418" s="23"/>
      <c r="AA418" s="28"/>
      <c r="AB418" s="28"/>
      <c r="AC418" s="28"/>
      <c r="AD418" s="28"/>
      <c r="AE418" s="130">
        <f t="shared" si="1455"/>
        <v>0</v>
      </c>
      <c r="AF418" s="28"/>
      <c r="AG418" s="28"/>
      <c r="AH418" s="23"/>
      <c r="AI418" s="54">
        <v>8.5</v>
      </c>
      <c r="AJ418" s="54">
        <v>400</v>
      </c>
      <c r="AK418" s="54">
        <v>21</v>
      </c>
      <c r="AL418" s="54">
        <v>21</v>
      </c>
      <c r="AM418" s="130">
        <f t="shared" si="1456"/>
        <v>0</v>
      </c>
      <c r="AN418" s="28"/>
      <c r="AO418" s="54">
        <v>562</v>
      </c>
      <c r="AP418" s="23"/>
      <c r="AQ418" s="54">
        <v>8</v>
      </c>
      <c r="AR418" s="54">
        <v>234</v>
      </c>
      <c r="AS418" s="54">
        <v>19</v>
      </c>
      <c r="AT418" s="54">
        <v>18</v>
      </c>
      <c r="AU418" s="130">
        <f t="shared" si="1457"/>
        <v>1</v>
      </c>
      <c r="AV418" s="28"/>
      <c r="AW418" s="149">
        <v>555.5</v>
      </c>
      <c r="AX418" s="23"/>
      <c r="AY418" s="28"/>
      <c r="AZ418" s="28"/>
      <c r="BA418" s="28"/>
      <c r="BB418" s="28"/>
      <c r="BC418" s="130">
        <f t="shared" si="1458"/>
        <v>0</v>
      </c>
      <c r="BD418" s="28"/>
      <c r="BE418" s="28"/>
      <c r="BF418" s="23"/>
      <c r="BG418" s="343"/>
      <c r="BH418" s="350" t="e">
        <f t="shared" ref="BH418:BH423" si="1459">+#REF!+G418+O418+W418+AE418+AM418+AU418+BC418</f>
        <v>#REF!</v>
      </c>
      <c r="BI418" s="351" t="e">
        <f t="shared" ref="BI418:BK418" si="1460">+#REF!+C418+K418+S418+AA418+AI418+AQ418+AY418</f>
        <v>#REF!</v>
      </c>
      <c r="BJ418" s="352" t="e">
        <f t="shared" si="1460"/>
        <v>#REF!</v>
      </c>
      <c r="BK418" s="352" t="e">
        <f t="shared" si="1460"/>
        <v>#REF!</v>
      </c>
      <c r="BL418" s="363" t="e">
        <f t="shared" ref="BL418:BL423" si="1461">BJ418/BK418</f>
        <v>#REF!</v>
      </c>
      <c r="BM418" s="364" t="e">
        <f t="shared" ref="BM418:BM423" si="1462">BJ418/BI418</f>
        <v>#REF!</v>
      </c>
      <c r="BN418" s="365" t="e">
        <f t="shared" ref="BN418:BN423" si="1463">BK418/BI418</f>
        <v>#REF!</v>
      </c>
      <c r="BO418" s="366" t="e">
        <f t="shared" ref="BO418:BO423" si="1464">#REF!/BK418</f>
        <v>#REF!</v>
      </c>
    </row>
    <row r="419" spans="1:67" ht="16">
      <c r="A419" s="41">
        <v>42724</v>
      </c>
      <c r="B419" s="23"/>
      <c r="C419" s="54">
        <v>8</v>
      </c>
      <c r="D419" s="54">
        <v>310</v>
      </c>
      <c r="E419" s="54">
        <v>13</v>
      </c>
      <c r="F419" s="54">
        <v>17</v>
      </c>
      <c r="G419" s="130">
        <f t="shared" si="1452"/>
        <v>-4</v>
      </c>
      <c r="H419" s="28"/>
      <c r="I419" s="149">
        <v>395.5</v>
      </c>
      <c r="J419" s="23"/>
      <c r="K419" s="54">
        <v>8</v>
      </c>
      <c r="L419" s="28"/>
      <c r="M419" s="54">
        <v>22</v>
      </c>
      <c r="N419" s="54">
        <v>19</v>
      </c>
      <c r="O419" s="130">
        <f t="shared" si="1453"/>
        <v>3</v>
      </c>
      <c r="P419" s="28"/>
      <c r="Q419" s="149">
        <v>551</v>
      </c>
      <c r="R419" s="23"/>
      <c r="S419" s="54">
        <v>8</v>
      </c>
      <c r="T419" s="54">
        <v>266</v>
      </c>
      <c r="U419" s="54">
        <v>21</v>
      </c>
      <c r="V419" s="28"/>
      <c r="W419" s="130">
        <f t="shared" si="1454"/>
        <v>21</v>
      </c>
      <c r="X419" s="28"/>
      <c r="Y419" s="54">
        <v>641</v>
      </c>
      <c r="Z419" s="23"/>
      <c r="AA419" s="28"/>
      <c r="AB419" s="28"/>
      <c r="AC419" s="28"/>
      <c r="AD419" s="28"/>
      <c r="AE419" s="130">
        <f t="shared" si="1455"/>
        <v>0</v>
      </c>
      <c r="AF419" s="28"/>
      <c r="AG419" s="28"/>
      <c r="AH419" s="23"/>
      <c r="AI419" s="54">
        <v>8.5</v>
      </c>
      <c r="AJ419" s="54">
        <v>422</v>
      </c>
      <c r="AK419" s="54">
        <v>27</v>
      </c>
      <c r="AL419" s="54">
        <v>21</v>
      </c>
      <c r="AM419" s="130">
        <f t="shared" si="1456"/>
        <v>6</v>
      </c>
      <c r="AN419" s="28"/>
      <c r="AO419" s="54">
        <v>691.25</v>
      </c>
      <c r="AP419" s="23"/>
      <c r="AQ419" s="54">
        <v>8</v>
      </c>
      <c r="AR419" s="54">
        <v>275</v>
      </c>
      <c r="AS419" s="54">
        <v>17</v>
      </c>
      <c r="AT419" s="54">
        <v>18</v>
      </c>
      <c r="AU419" s="130">
        <f t="shared" si="1457"/>
        <v>-1</v>
      </c>
      <c r="AV419" s="28"/>
      <c r="AW419" s="149">
        <v>450</v>
      </c>
      <c r="AX419" s="23"/>
      <c r="AY419" s="28"/>
      <c r="AZ419" s="28"/>
      <c r="BA419" s="28"/>
      <c r="BB419" s="28"/>
      <c r="BC419" s="130">
        <f t="shared" si="1458"/>
        <v>0</v>
      </c>
      <c r="BD419" s="28"/>
      <c r="BE419" s="28"/>
      <c r="BF419" s="23"/>
      <c r="BG419" s="343"/>
      <c r="BH419" s="350" t="e">
        <f t="shared" si="1459"/>
        <v>#REF!</v>
      </c>
      <c r="BI419" s="351" t="e">
        <f t="shared" ref="BI419:BK419" si="1465">+#REF!+C419+K419+S419+AA419+AI419+AQ419+AY419</f>
        <v>#REF!</v>
      </c>
      <c r="BJ419" s="352" t="e">
        <f t="shared" si="1465"/>
        <v>#REF!</v>
      </c>
      <c r="BK419" s="352" t="e">
        <f t="shared" si="1465"/>
        <v>#REF!</v>
      </c>
      <c r="BL419" s="363" t="e">
        <f t="shared" si="1461"/>
        <v>#REF!</v>
      </c>
      <c r="BM419" s="364" t="e">
        <f t="shared" si="1462"/>
        <v>#REF!</v>
      </c>
      <c r="BN419" s="365" t="e">
        <f t="shared" si="1463"/>
        <v>#REF!</v>
      </c>
      <c r="BO419" s="366" t="e">
        <f t="shared" si="1464"/>
        <v>#REF!</v>
      </c>
    </row>
    <row r="420" spans="1:67" ht="16">
      <c r="A420" s="41">
        <v>42725</v>
      </c>
      <c r="B420" s="23"/>
      <c r="C420" s="54">
        <v>8</v>
      </c>
      <c r="D420" s="54">
        <v>300</v>
      </c>
      <c r="E420" s="54">
        <v>10</v>
      </c>
      <c r="F420" s="54">
        <v>17</v>
      </c>
      <c r="G420" s="130">
        <f t="shared" si="1452"/>
        <v>-7</v>
      </c>
      <c r="H420" s="28"/>
      <c r="I420" s="149">
        <v>303</v>
      </c>
      <c r="J420" s="23"/>
      <c r="K420" s="54">
        <v>8</v>
      </c>
      <c r="L420" s="54">
        <v>421</v>
      </c>
      <c r="M420" s="54">
        <v>20</v>
      </c>
      <c r="N420" s="54">
        <v>19</v>
      </c>
      <c r="O420" s="130">
        <f t="shared" si="1453"/>
        <v>1</v>
      </c>
      <c r="P420" s="28"/>
      <c r="Q420" s="149">
        <v>460.7</v>
      </c>
      <c r="R420" s="23"/>
      <c r="S420" s="54">
        <v>8</v>
      </c>
      <c r="T420" s="54">
        <v>334</v>
      </c>
      <c r="U420" s="54">
        <v>22</v>
      </c>
      <c r="V420" s="28"/>
      <c r="W420" s="130">
        <f t="shared" si="1454"/>
        <v>22</v>
      </c>
      <c r="X420" s="28"/>
      <c r="Y420" s="54">
        <v>652</v>
      </c>
      <c r="Z420" s="23"/>
      <c r="AA420" s="28"/>
      <c r="AB420" s="28"/>
      <c r="AC420" s="28"/>
      <c r="AD420" s="28"/>
      <c r="AE420" s="130">
        <f t="shared" si="1455"/>
        <v>0</v>
      </c>
      <c r="AF420" s="28"/>
      <c r="AG420" s="28"/>
      <c r="AH420" s="23"/>
      <c r="AI420" s="54">
        <v>8.5</v>
      </c>
      <c r="AJ420" s="54">
        <v>401</v>
      </c>
      <c r="AK420" s="54">
        <v>27</v>
      </c>
      <c r="AL420" s="54">
        <v>21</v>
      </c>
      <c r="AM420" s="130">
        <f t="shared" si="1456"/>
        <v>6</v>
      </c>
      <c r="AN420" s="28"/>
      <c r="AO420" s="54">
        <v>739.35</v>
      </c>
      <c r="AP420" s="23"/>
      <c r="AQ420" s="54">
        <v>8</v>
      </c>
      <c r="AR420" s="54">
        <v>303</v>
      </c>
      <c r="AS420" s="54">
        <v>17</v>
      </c>
      <c r="AT420" s="54">
        <v>18</v>
      </c>
      <c r="AU420" s="130">
        <f t="shared" si="1457"/>
        <v>-1</v>
      </c>
      <c r="AV420" s="28"/>
      <c r="AW420" s="149">
        <v>507.15</v>
      </c>
      <c r="AX420" s="23"/>
      <c r="AY420" s="28"/>
      <c r="AZ420" s="28"/>
      <c r="BA420" s="28"/>
      <c r="BB420" s="28"/>
      <c r="BC420" s="130">
        <f t="shared" si="1458"/>
        <v>0</v>
      </c>
      <c r="BD420" s="28"/>
      <c r="BE420" s="28"/>
      <c r="BF420" s="23"/>
      <c r="BG420" s="343"/>
      <c r="BH420" s="350" t="e">
        <f t="shared" si="1459"/>
        <v>#REF!</v>
      </c>
      <c r="BI420" s="351" t="e">
        <f t="shared" ref="BI420:BK420" si="1466">+#REF!+C420+K420+S420+AA420+AI420+AQ420+AY420</f>
        <v>#REF!</v>
      </c>
      <c r="BJ420" s="352" t="e">
        <f t="shared" si="1466"/>
        <v>#REF!</v>
      </c>
      <c r="BK420" s="352" t="e">
        <f t="shared" si="1466"/>
        <v>#REF!</v>
      </c>
      <c r="BL420" s="363" t="e">
        <f t="shared" si="1461"/>
        <v>#REF!</v>
      </c>
      <c r="BM420" s="364" t="e">
        <f t="shared" si="1462"/>
        <v>#REF!</v>
      </c>
      <c r="BN420" s="365" t="e">
        <f t="shared" si="1463"/>
        <v>#REF!</v>
      </c>
      <c r="BO420" s="366" t="e">
        <f t="shared" si="1464"/>
        <v>#REF!</v>
      </c>
    </row>
    <row r="421" spans="1:67" ht="16">
      <c r="A421" s="41">
        <v>42726</v>
      </c>
      <c r="B421" s="23"/>
      <c r="C421" s="54">
        <v>8</v>
      </c>
      <c r="D421" s="54">
        <v>255</v>
      </c>
      <c r="E421" s="54">
        <v>18</v>
      </c>
      <c r="F421" s="54">
        <v>17</v>
      </c>
      <c r="G421" s="130">
        <f t="shared" si="1452"/>
        <v>1</v>
      </c>
      <c r="H421" s="28"/>
      <c r="I421" s="149">
        <v>455.5</v>
      </c>
      <c r="J421" s="23"/>
      <c r="K421" s="54">
        <v>8</v>
      </c>
      <c r="L421" s="54">
        <v>392</v>
      </c>
      <c r="M421" s="54">
        <v>35</v>
      </c>
      <c r="N421" s="54">
        <v>19</v>
      </c>
      <c r="O421" s="130">
        <f t="shared" si="1453"/>
        <v>16</v>
      </c>
      <c r="P421" s="28"/>
      <c r="Q421" s="149">
        <v>976</v>
      </c>
      <c r="R421" s="23"/>
      <c r="S421" s="54">
        <v>0</v>
      </c>
      <c r="T421" s="54">
        <v>0</v>
      </c>
      <c r="U421" s="54">
        <v>0</v>
      </c>
      <c r="V421" s="54">
        <v>0</v>
      </c>
      <c r="W421" s="42">
        <v>0</v>
      </c>
      <c r="X421" s="54">
        <v>0</v>
      </c>
      <c r="Y421" s="54">
        <v>0</v>
      </c>
      <c r="Z421" s="23"/>
      <c r="AA421" s="28"/>
      <c r="AB421" s="28"/>
      <c r="AC421" s="28"/>
      <c r="AD421" s="28"/>
      <c r="AE421" s="130">
        <f t="shared" si="1455"/>
        <v>0</v>
      </c>
      <c r="AF421" s="28"/>
      <c r="AG421" s="28"/>
      <c r="AH421" s="23"/>
      <c r="AI421" s="54">
        <v>8</v>
      </c>
      <c r="AJ421" s="54">
        <v>355</v>
      </c>
      <c r="AK421" s="54">
        <v>33</v>
      </c>
      <c r="AL421" s="54">
        <v>21</v>
      </c>
      <c r="AM421" s="130">
        <f t="shared" si="1456"/>
        <v>12</v>
      </c>
      <c r="AN421" s="28"/>
      <c r="AO421" s="54">
        <v>953.85</v>
      </c>
      <c r="AP421" s="23"/>
      <c r="AQ421" s="54">
        <v>0</v>
      </c>
      <c r="AR421" s="54">
        <v>0</v>
      </c>
      <c r="AS421" s="54">
        <v>0</v>
      </c>
      <c r="AT421" s="54">
        <v>0</v>
      </c>
      <c r="AU421" s="42">
        <v>0</v>
      </c>
      <c r="AV421" s="54">
        <v>0</v>
      </c>
      <c r="AW421" s="149">
        <v>0</v>
      </c>
      <c r="AX421" s="23"/>
      <c r="AY421" s="28"/>
      <c r="AZ421" s="28"/>
      <c r="BA421" s="28"/>
      <c r="BB421" s="28"/>
      <c r="BC421" s="130">
        <f t="shared" si="1458"/>
        <v>0</v>
      </c>
      <c r="BD421" s="28"/>
      <c r="BE421" s="28"/>
      <c r="BF421" s="23"/>
      <c r="BG421" s="343"/>
      <c r="BH421" s="350" t="e">
        <f t="shared" si="1459"/>
        <v>#REF!</v>
      </c>
      <c r="BI421" s="351" t="e">
        <f t="shared" ref="BI421:BK421" si="1467">+#REF!+C421+K421+S421+AA421+AI421+AQ421+AY421</f>
        <v>#REF!</v>
      </c>
      <c r="BJ421" s="352" t="e">
        <f t="shared" si="1467"/>
        <v>#REF!</v>
      </c>
      <c r="BK421" s="352" t="e">
        <f t="shared" si="1467"/>
        <v>#REF!</v>
      </c>
      <c r="BL421" s="363" t="e">
        <f t="shared" si="1461"/>
        <v>#REF!</v>
      </c>
      <c r="BM421" s="364" t="e">
        <f t="shared" si="1462"/>
        <v>#REF!</v>
      </c>
      <c r="BN421" s="365" t="e">
        <f t="shared" si="1463"/>
        <v>#REF!</v>
      </c>
      <c r="BO421" s="366" t="e">
        <f t="shared" si="1464"/>
        <v>#REF!</v>
      </c>
    </row>
    <row r="422" spans="1:67" ht="16">
      <c r="A422" s="41">
        <v>42727</v>
      </c>
      <c r="B422" s="23"/>
      <c r="C422" s="54">
        <v>6</v>
      </c>
      <c r="D422" s="54">
        <v>215</v>
      </c>
      <c r="E422" s="54">
        <v>11</v>
      </c>
      <c r="F422" s="54">
        <v>17</v>
      </c>
      <c r="G422" s="130">
        <f t="shared" si="1452"/>
        <v>-6</v>
      </c>
      <c r="H422" s="28"/>
      <c r="I422" s="149">
        <v>351.5</v>
      </c>
      <c r="J422" s="23"/>
      <c r="K422" s="54">
        <v>6</v>
      </c>
      <c r="L422" s="54">
        <v>229</v>
      </c>
      <c r="M422" s="54">
        <v>12</v>
      </c>
      <c r="N422" s="54">
        <v>19</v>
      </c>
      <c r="O422" s="130">
        <f t="shared" si="1453"/>
        <v>-7</v>
      </c>
      <c r="P422" s="28"/>
      <c r="Q422" s="149">
        <v>330</v>
      </c>
      <c r="R422" s="23"/>
      <c r="S422" s="28"/>
      <c r="T422" s="28"/>
      <c r="U422" s="28"/>
      <c r="V422" s="28"/>
      <c r="W422" s="130">
        <f>+U422-V422</f>
        <v>0</v>
      </c>
      <c r="X422" s="28"/>
      <c r="Y422" s="28"/>
      <c r="Z422" s="23"/>
      <c r="AA422" s="28"/>
      <c r="AB422" s="28"/>
      <c r="AC422" s="28"/>
      <c r="AD422" s="28"/>
      <c r="AE422" s="130">
        <f t="shared" si="1455"/>
        <v>0</v>
      </c>
      <c r="AF422" s="28"/>
      <c r="AG422" s="28"/>
      <c r="AH422" s="23"/>
      <c r="AI422" s="54">
        <v>5.75</v>
      </c>
      <c r="AJ422" s="54">
        <v>200</v>
      </c>
      <c r="AK422" s="54">
        <v>17</v>
      </c>
      <c r="AL422" s="54">
        <v>21</v>
      </c>
      <c r="AM422" s="130">
        <f t="shared" si="1456"/>
        <v>-4</v>
      </c>
      <c r="AN422" s="28"/>
      <c r="AO422" s="54">
        <v>390</v>
      </c>
      <c r="AP422" s="23"/>
      <c r="AQ422" s="28"/>
      <c r="AR422" s="28"/>
      <c r="AS422" s="28"/>
      <c r="AT422" s="28"/>
      <c r="AU422" s="130">
        <f>+AS422-AT422</f>
        <v>0</v>
      </c>
      <c r="AV422" s="28"/>
      <c r="AW422" s="153"/>
      <c r="AX422" s="23"/>
      <c r="AY422" s="28"/>
      <c r="AZ422" s="28"/>
      <c r="BA422" s="28"/>
      <c r="BB422" s="28"/>
      <c r="BC422" s="130">
        <f t="shared" si="1458"/>
        <v>0</v>
      </c>
      <c r="BD422" s="28"/>
      <c r="BE422" s="28"/>
      <c r="BF422" s="23"/>
      <c r="BG422" s="343"/>
      <c r="BH422" s="350" t="e">
        <f t="shared" si="1459"/>
        <v>#REF!</v>
      </c>
      <c r="BI422" s="351" t="e">
        <f t="shared" ref="BI422:BK422" si="1468">+#REF!+C422+K422+S422+AA422+AI422+AQ422+AY422</f>
        <v>#REF!</v>
      </c>
      <c r="BJ422" s="352" t="e">
        <f t="shared" si="1468"/>
        <v>#REF!</v>
      </c>
      <c r="BK422" s="352" t="e">
        <f t="shared" si="1468"/>
        <v>#REF!</v>
      </c>
      <c r="BL422" s="363" t="e">
        <f t="shared" si="1461"/>
        <v>#REF!</v>
      </c>
      <c r="BM422" s="364" t="e">
        <f t="shared" si="1462"/>
        <v>#REF!</v>
      </c>
      <c r="BN422" s="365" t="e">
        <f t="shared" si="1463"/>
        <v>#REF!</v>
      </c>
      <c r="BO422" s="366" t="e">
        <f t="shared" si="1464"/>
        <v>#REF!</v>
      </c>
    </row>
    <row r="423" spans="1:67" ht="16">
      <c r="A423" s="367" t="s">
        <v>42</v>
      </c>
      <c r="B423" s="368"/>
      <c r="C423" s="177">
        <f t="shared" ref="C423:I423" si="1469">SUM(C416:C422)</f>
        <v>36</v>
      </c>
      <c r="D423" s="177">
        <f t="shared" si="1469"/>
        <v>1302</v>
      </c>
      <c r="E423" s="177">
        <f t="shared" si="1469"/>
        <v>73</v>
      </c>
      <c r="F423" s="177">
        <f t="shared" si="1469"/>
        <v>85</v>
      </c>
      <c r="G423" s="177">
        <f t="shared" si="1469"/>
        <v>-12</v>
      </c>
      <c r="H423" s="177">
        <f t="shared" si="1469"/>
        <v>0</v>
      </c>
      <c r="I423" s="370">
        <f t="shared" si="1469"/>
        <v>2063.5500000000002</v>
      </c>
      <c r="J423" s="23"/>
      <c r="K423" s="177">
        <f t="shared" ref="K423:P423" si="1470">SUM(K416:K422)</f>
        <v>38</v>
      </c>
      <c r="L423" s="177">
        <f t="shared" si="1470"/>
        <v>1042</v>
      </c>
      <c r="M423" s="177">
        <f t="shared" si="1470"/>
        <v>115</v>
      </c>
      <c r="N423" s="177">
        <f t="shared" si="1470"/>
        <v>95</v>
      </c>
      <c r="O423" s="177">
        <f t="shared" si="1470"/>
        <v>20</v>
      </c>
      <c r="P423" s="177">
        <f t="shared" si="1470"/>
        <v>0</v>
      </c>
      <c r="Q423" s="370">
        <f>SUM(Q417:Q419,Q421:Q422)</f>
        <v>2595.5</v>
      </c>
      <c r="R423" s="23"/>
      <c r="S423" s="177">
        <f t="shared" ref="S423:Y423" si="1471">SUM(S416:S422)</f>
        <v>24</v>
      </c>
      <c r="T423" s="177">
        <f t="shared" si="1471"/>
        <v>913</v>
      </c>
      <c r="U423" s="177">
        <f t="shared" si="1471"/>
        <v>66</v>
      </c>
      <c r="V423" s="177">
        <f t="shared" si="1471"/>
        <v>0</v>
      </c>
      <c r="W423" s="177">
        <f t="shared" si="1471"/>
        <v>66</v>
      </c>
      <c r="X423" s="177">
        <f t="shared" si="1471"/>
        <v>0</v>
      </c>
      <c r="Y423" s="370">
        <f t="shared" si="1471"/>
        <v>1934</v>
      </c>
      <c r="Z423" s="23"/>
      <c r="AA423" s="177">
        <f t="shared" ref="AA423:AG423" si="1472">SUM(AA416:AA422)</f>
        <v>0</v>
      </c>
      <c r="AB423" s="177">
        <f t="shared" si="1472"/>
        <v>0</v>
      </c>
      <c r="AC423" s="177">
        <f t="shared" si="1472"/>
        <v>0</v>
      </c>
      <c r="AD423" s="177">
        <f t="shared" si="1472"/>
        <v>0</v>
      </c>
      <c r="AE423" s="177">
        <f t="shared" si="1472"/>
        <v>0</v>
      </c>
      <c r="AF423" s="177">
        <f t="shared" si="1472"/>
        <v>0</v>
      </c>
      <c r="AG423" s="177">
        <f t="shared" si="1472"/>
        <v>0</v>
      </c>
      <c r="AH423" s="23"/>
      <c r="AI423" s="177">
        <f t="shared" ref="AI423:AO423" si="1473">SUM(AI416:AI422)</f>
        <v>39.25</v>
      </c>
      <c r="AJ423" s="177">
        <f t="shared" si="1473"/>
        <v>1778</v>
      </c>
      <c r="AK423" s="177">
        <f t="shared" si="1473"/>
        <v>125</v>
      </c>
      <c r="AL423" s="177">
        <f t="shared" si="1473"/>
        <v>105</v>
      </c>
      <c r="AM423" s="177">
        <f t="shared" si="1473"/>
        <v>20</v>
      </c>
      <c r="AN423" s="177">
        <f t="shared" si="1473"/>
        <v>0</v>
      </c>
      <c r="AO423" s="370">
        <f t="shared" si="1473"/>
        <v>3336.45</v>
      </c>
      <c r="AP423" s="23"/>
      <c r="AQ423" s="177">
        <f t="shared" ref="AQ423:AW423" si="1474">SUM(AQ416:AQ422)</f>
        <v>24</v>
      </c>
      <c r="AR423" s="177">
        <f t="shared" si="1474"/>
        <v>812</v>
      </c>
      <c r="AS423" s="177">
        <f t="shared" si="1474"/>
        <v>53</v>
      </c>
      <c r="AT423" s="177">
        <f t="shared" si="1474"/>
        <v>54</v>
      </c>
      <c r="AU423" s="177">
        <f t="shared" si="1474"/>
        <v>-1</v>
      </c>
      <c r="AV423" s="177">
        <f t="shared" si="1474"/>
        <v>0</v>
      </c>
      <c r="AW423" s="370">
        <f t="shared" si="1474"/>
        <v>1512.65</v>
      </c>
      <c r="AX423" s="23"/>
      <c r="AY423" s="177">
        <f t="shared" ref="AY423:BD423" si="1475">SUM(AY416:AY422)</f>
        <v>0</v>
      </c>
      <c r="AZ423" s="177">
        <f t="shared" si="1475"/>
        <v>0</v>
      </c>
      <c r="BA423" s="177">
        <f t="shared" si="1475"/>
        <v>0</v>
      </c>
      <c r="BB423" s="177">
        <f t="shared" si="1475"/>
        <v>0</v>
      </c>
      <c r="BC423" s="177">
        <f t="shared" si="1475"/>
        <v>0</v>
      </c>
      <c r="BD423" s="177">
        <f t="shared" si="1475"/>
        <v>0</v>
      </c>
      <c r="BE423" s="177"/>
      <c r="BF423" s="23"/>
      <c r="BG423" s="371"/>
      <c r="BH423" s="372" t="e">
        <f t="shared" si="1459"/>
        <v>#REF!</v>
      </c>
      <c r="BI423" s="419" t="e">
        <f t="shared" ref="BI423:BK423" si="1476">+#REF!+C423+K423+S423+AA423+AI423+AQ423+AY423</f>
        <v>#REF!</v>
      </c>
      <c r="BJ423" s="420" t="e">
        <f t="shared" si="1476"/>
        <v>#REF!</v>
      </c>
      <c r="BK423" s="420" t="e">
        <f t="shared" si="1476"/>
        <v>#REF!</v>
      </c>
      <c r="BL423" s="398" t="e">
        <f t="shared" si="1461"/>
        <v>#REF!</v>
      </c>
      <c r="BM423" s="399" t="e">
        <f t="shared" si="1462"/>
        <v>#REF!</v>
      </c>
      <c r="BN423" s="400" t="e">
        <f t="shared" si="1463"/>
        <v>#REF!</v>
      </c>
      <c r="BO423" s="401" t="e">
        <f t="shared" si="1464"/>
        <v>#REF!</v>
      </c>
    </row>
    <row r="424" spans="1:67" ht="16">
      <c r="A424" s="124">
        <v>42728</v>
      </c>
      <c r="B424" s="23"/>
      <c r="C424" s="125">
        <v>0</v>
      </c>
      <c r="D424" s="125">
        <v>0</v>
      </c>
      <c r="E424" s="125">
        <v>0</v>
      </c>
      <c r="F424" s="125">
        <v>0</v>
      </c>
      <c r="G424" s="136">
        <f t="shared" ref="G424:G430" si="1477">+E424-F424</f>
        <v>0</v>
      </c>
      <c r="H424" s="125">
        <v>0</v>
      </c>
      <c r="I424" s="126"/>
      <c r="J424" s="23"/>
      <c r="K424" s="125">
        <v>0</v>
      </c>
      <c r="L424" s="125">
        <v>0</v>
      </c>
      <c r="M424" s="125">
        <v>0</v>
      </c>
      <c r="N424" s="125">
        <v>0</v>
      </c>
      <c r="O424" s="136">
        <f t="shared" ref="O424:O430" si="1478">+M424-N424</f>
        <v>0</v>
      </c>
      <c r="P424" s="125">
        <v>0</v>
      </c>
      <c r="Q424" s="126"/>
      <c r="R424" s="23"/>
      <c r="S424" s="125">
        <v>0</v>
      </c>
      <c r="T424" s="125">
        <v>0</v>
      </c>
      <c r="U424" s="125">
        <v>0</v>
      </c>
      <c r="V424" s="125">
        <v>0</v>
      </c>
      <c r="W424" s="136">
        <f>+U424-V424</f>
        <v>0</v>
      </c>
      <c r="X424" s="125">
        <v>0</v>
      </c>
      <c r="Y424" s="126"/>
      <c r="Z424" s="23"/>
      <c r="AA424" s="125">
        <v>0</v>
      </c>
      <c r="AB424" s="125">
        <v>0</v>
      </c>
      <c r="AC424" s="125">
        <v>0</v>
      </c>
      <c r="AD424" s="125">
        <v>0</v>
      </c>
      <c r="AE424" s="136">
        <f t="shared" ref="AE424:AE430" si="1479">+AC424-AD424</f>
        <v>0</v>
      </c>
      <c r="AF424" s="125">
        <v>0</v>
      </c>
      <c r="AG424" s="125"/>
      <c r="AH424" s="23"/>
      <c r="AI424" s="125">
        <v>0</v>
      </c>
      <c r="AJ424" s="125">
        <v>0</v>
      </c>
      <c r="AK424" s="125">
        <v>0</v>
      </c>
      <c r="AL424" s="125">
        <v>0</v>
      </c>
      <c r="AM424" s="136">
        <f t="shared" ref="AM424:AM430" si="1480">+AK424-AL424</f>
        <v>0</v>
      </c>
      <c r="AN424" s="125">
        <v>0</v>
      </c>
      <c r="AO424" s="125"/>
      <c r="AP424" s="23"/>
      <c r="AQ424" s="125">
        <v>0</v>
      </c>
      <c r="AR424" s="125">
        <v>0</v>
      </c>
      <c r="AS424" s="125">
        <v>0</v>
      </c>
      <c r="AT424" s="125">
        <v>0</v>
      </c>
      <c r="AU424" s="136">
        <f t="shared" ref="AU424:AU430" si="1481">+AS424-AT424</f>
        <v>0</v>
      </c>
      <c r="AV424" s="125">
        <v>0</v>
      </c>
      <c r="AW424" s="126"/>
      <c r="AX424" s="23"/>
      <c r="AY424" s="125">
        <v>0</v>
      </c>
      <c r="AZ424" s="125">
        <v>0</v>
      </c>
      <c r="BA424" s="125">
        <v>0</v>
      </c>
      <c r="BB424" s="125">
        <v>0</v>
      </c>
      <c r="BC424" s="136">
        <f t="shared" ref="BC424:BC430" si="1482">+BA424-BB424</f>
        <v>0</v>
      </c>
      <c r="BD424" s="125">
        <v>0</v>
      </c>
      <c r="BE424" s="125"/>
      <c r="BF424" s="23"/>
      <c r="BG424" s="348"/>
      <c r="BH424" s="127"/>
      <c r="BI424" s="127"/>
      <c r="BJ424" s="127"/>
      <c r="BK424" s="127"/>
      <c r="BL424" s="127"/>
      <c r="BM424" s="127"/>
      <c r="BN424" s="127"/>
      <c r="BO424" s="127"/>
    </row>
    <row r="425" spans="1:67" ht="16">
      <c r="A425" s="124">
        <v>42729</v>
      </c>
      <c r="B425" s="23"/>
      <c r="C425" s="125">
        <v>0</v>
      </c>
      <c r="D425" s="125">
        <v>0</v>
      </c>
      <c r="E425" s="125">
        <v>0</v>
      </c>
      <c r="F425" s="125">
        <v>0</v>
      </c>
      <c r="G425" s="136">
        <f t="shared" si="1477"/>
        <v>0</v>
      </c>
      <c r="H425" s="125">
        <v>0</v>
      </c>
      <c r="I425" s="126"/>
      <c r="J425" s="23"/>
      <c r="K425" s="125">
        <v>0</v>
      </c>
      <c r="L425" s="125">
        <v>0</v>
      </c>
      <c r="M425" s="125">
        <v>0</v>
      </c>
      <c r="N425" s="125">
        <v>0</v>
      </c>
      <c r="O425" s="136">
        <f t="shared" si="1478"/>
        <v>0</v>
      </c>
      <c r="P425" s="125">
        <v>0</v>
      </c>
      <c r="Q425" s="126"/>
      <c r="R425" s="23"/>
      <c r="S425" s="125"/>
      <c r="T425" s="125"/>
      <c r="U425" s="125"/>
      <c r="V425" s="125"/>
      <c r="W425" s="136"/>
      <c r="X425" s="125"/>
      <c r="Y425" s="125"/>
      <c r="Z425" s="23"/>
      <c r="AA425" s="125">
        <v>0</v>
      </c>
      <c r="AB425" s="125">
        <v>0</v>
      </c>
      <c r="AC425" s="125">
        <v>0</v>
      </c>
      <c r="AD425" s="125">
        <v>0</v>
      </c>
      <c r="AE425" s="136">
        <f t="shared" si="1479"/>
        <v>0</v>
      </c>
      <c r="AF425" s="125">
        <v>0</v>
      </c>
      <c r="AG425" s="125"/>
      <c r="AH425" s="23"/>
      <c r="AI425" s="125">
        <v>0</v>
      </c>
      <c r="AJ425" s="125">
        <v>0</v>
      </c>
      <c r="AK425" s="125">
        <v>0</v>
      </c>
      <c r="AL425" s="125">
        <v>0</v>
      </c>
      <c r="AM425" s="136">
        <f t="shared" si="1480"/>
        <v>0</v>
      </c>
      <c r="AN425" s="125">
        <v>0</v>
      </c>
      <c r="AO425" s="125"/>
      <c r="AP425" s="23"/>
      <c r="AQ425" s="125">
        <v>0</v>
      </c>
      <c r="AR425" s="125">
        <v>0</v>
      </c>
      <c r="AS425" s="125">
        <v>0</v>
      </c>
      <c r="AT425" s="125">
        <v>0</v>
      </c>
      <c r="AU425" s="136">
        <f t="shared" si="1481"/>
        <v>0</v>
      </c>
      <c r="AV425" s="125">
        <v>0</v>
      </c>
      <c r="AW425" s="126"/>
      <c r="AX425" s="23"/>
      <c r="AY425" s="125">
        <v>0</v>
      </c>
      <c r="AZ425" s="125">
        <v>0</v>
      </c>
      <c r="BA425" s="125">
        <v>0</v>
      </c>
      <c r="BB425" s="125">
        <v>0</v>
      </c>
      <c r="BC425" s="136">
        <f t="shared" si="1482"/>
        <v>0</v>
      </c>
      <c r="BD425" s="125">
        <v>0</v>
      </c>
      <c r="BE425" s="125"/>
      <c r="BF425" s="23"/>
      <c r="BG425" s="348"/>
      <c r="BH425" s="127"/>
      <c r="BI425" s="127"/>
      <c r="BJ425" s="127"/>
      <c r="BK425" s="127"/>
      <c r="BL425" s="127"/>
      <c r="BM425" s="127"/>
      <c r="BN425" s="127"/>
      <c r="BO425" s="127"/>
    </row>
    <row r="426" spans="1:67" ht="16">
      <c r="A426" s="41">
        <v>42730</v>
      </c>
      <c r="B426" s="23"/>
      <c r="C426" s="28"/>
      <c r="D426" s="28"/>
      <c r="E426" s="28"/>
      <c r="F426" s="28"/>
      <c r="G426" s="130">
        <f t="shared" si="1477"/>
        <v>0</v>
      </c>
      <c r="H426" s="28"/>
      <c r="I426" s="153"/>
      <c r="J426" s="23"/>
      <c r="K426" s="28"/>
      <c r="L426" s="28"/>
      <c r="M426" s="28"/>
      <c r="N426" s="28"/>
      <c r="O426" s="130">
        <f t="shared" si="1478"/>
        <v>0</v>
      </c>
      <c r="P426" s="28"/>
      <c r="Q426" s="153"/>
      <c r="R426" s="23"/>
      <c r="S426" s="54"/>
      <c r="T426" s="54"/>
      <c r="U426" s="54"/>
      <c r="V426" s="28"/>
      <c r="W426" s="130"/>
      <c r="X426" s="28"/>
      <c r="Y426" s="54"/>
      <c r="Z426" s="23"/>
      <c r="AA426" s="28"/>
      <c r="AB426" s="28"/>
      <c r="AC426" s="28"/>
      <c r="AD426" s="28"/>
      <c r="AE426" s="130">
        <f t="shared" si="1479"/>
        <v>0</v>
      </c>
      <c r="AF426" s="28"/>
      <c r="AG426" s="28"/>
      <c r="AH426" s="23"/>
      <c r="AI426" s="28"/>
      <c r="AJ426" s="28"/>
      <c r="AK426" s="28"/>
      <c r="AL426" s="28"/>
      <c r="AM426" s="130">
        <f t="shared" si="1480"/>
        <v>0</v>
      </c>
      <c r="AN426" s="28"/>
      <c r="AO426" s="28"/>
      <c r="AP426" s="23"/>
      <c r="AQ426" s="28"/>
      <c r="AR426" s="28"/>
      <c r="AS426" s="28"/>
      <c r="AT426" s="28"/>
      <c r="AU426" s="130">
        <f t="shared" si="1481"/>
        <v>0</v>
      </c>
      <c r="AV426" s="28"/>
      <c r="AW426" s="153"/>
      <c r="AX426" s="23"/>
      <c r="AY426" s="28"/>
      <c r="AZ426" s="28"/>
      <c r="BA426" s="28"/>
      <c r="BB426" s="28"/>
      <c r="BC426" s="130">
        <f t="shared" si="1482"/>
        <v>0</v>
      </c>
      <c r="BD426" s="28"/>
      <c r="BE426" s="28"/>
      <c r="BF426" s="23"/>
      <c r="BG426" s="343"/>
      <c r="BH426" s="350" t="e">
        <f t="shared" ref="BH426:BH431" si="1483">+#REF!+G426+O426+W426+AE426+AM426+AU426+BC426</f>
        <v>#REF!</v>
      </c>
      <c r="BI426" s="351" t="e">
        <f t="shared" ref="BI426:BK426" si="1484">+#REF!+C426+K426+S426+AA426+AI426+AQ426+AY426</f>
        <v>#REF!</v>
      </c>
      <c r="BJ426" s="352" t="e">
        <f t="shared" si="1484"/>
        <v>#REF!</v>
      </c>
      <c r="BK426" s="352" t="e">
        <f t="shared" si="1484"/>
        <v>#REF!</v>
      </c>
      <c r="BL426" s="363" t="e">
        <f t="shared" ref="BL426:BL431" si="1485">BJ426/BK426</f>
        <v>#REF!</v>
      </c>
      <c r="BM426" s="364" t="e">
        <f t="shared" ref="BM426:BM431" si="1486">BJ426/BI426</f>
        <v>#REF!</v>
      </c>
      <c r="BN426" s="365" t="e">
        <f t="shared" ref="BN426:BN431" si="1487">BK426/BI426</f>
        <v>#REF!</v>
      </c>
      <c r="BO426" s="366" t="e">
        <f t="shared" ref="BO426:BO431" si="1488">#REF!/BK426</f>
        <v>#REF!</v>
      </c>
    </row>
    <row r="427" spans="1:67" ht="16">
      <c r="A427" s="41">
        <v>42731</v>
      </c>
      <c r="B427" s="23"/>
      <c r="C427" s="28"/>
      <c r="D427" s="28"/>
      <c r="E427" s="28"/>
      <c r="F427" s="28"/>
      <c r="G427" s="130">
        <f t="shared" si="1477"/>
        <v>0</v>
      </c>
      <c r="H427" s="28"/>
      <c r="I427" s="153"/>
      <c r="J427" s="23"/>
      <c r="K427" s="54">
        <v>8</v>
      </c>
      <c r="L427" s="54">
        <v>351</v>
      </c>
      <c r="M427" s="54">
        <v>23</v>
      </c>
      <c r="N427" s="54">
        <v>19</v>
      </c>
      <c r="O427" s="130">
        <f t="shared" si="1478"/>
        <v>4</v>
      </c>
      <c r="P427" s="28"/>
      <c r="Q427" s="149">
        <v>641</v>
      </c>
      <c r="R427" s="23"/>
      <c r="S427" s="54">
        <v>8</v>
      </c>
      <c r="T427" s="54">
        <v>372</v>
      </c>
      <c r="U427" s="54">
        <v>34</v>
      </c>
      <c r="V427" s="28"/>
      <c r="W427" s="130">
        <v>34</v>
      </c>
      <c r="X427" s="28"/>
      <c r="Y427" s="54">
        <v>886.5</v>
      </c>
      <c r="Z427" s="23"/>
      <c r="AA427" s="28"/>
      <c r="AB427" s="28"/>
      <c r="AC427" s="28"/>
      <c r="AD427" s="28"/>
      <c r="AE427" s="130">
        <f t="shared" si="1479"/>
        <v>0</v>
      </c>
      <c r="AF427" s="28"/>
      <c r="AG427" s="28"/>
      <c r="AH427" s="23"/>
      <c r="AI427" s="28"/>
      <c r="AJ427" s="28"/>
      <c r="AK427" s="28"/>
      <c r="AL427" s="28"/>
      <c r="AM427" s="130">
        <f t="shared" si="1480"/>
        <v>0</v>
      </c>
      <c r="AN427" s="28"/>
      <c r="AO427" s="28"/>
      <c r="AP427" s="23"/>
      <c r="AQ427" s="54">
        <v>8</v>
      </c>
      <c r="AR427" s="54">
        <v>275</v>
      </c>
      <c r="AS427" s="54">
        <v>19</v>
      </c>
      <c r="AT427" s="54">
        <v>18</v>
      </c>
      <c r="AU427" s="130">
        <f t="shared" si="1481"/>
        <v>1</v>
      </c>
      <c r="AV427" s="28"/>
      <c r="AW427" s="149">
        <v>485</v>
      </c>
      <c r="AX427" s="23"/>
      <c r="AY427" s="28"/>
      <c r="AZ427" s="28"/>
      <c r="BA427" s="28"/>
      <c r="BB427" s="28"/>
      <c r="BC427" s="130">
        <f t="shared" si="1482"/>
        <v>0</v>
      </c>
      <c r="BD427" s="28"/>
      <c r="BE427" s="28"/>
      <c r="BF427" s="23"/>
      <c r="BG427" s="343"/>
      <c r="BH427" s="350" t="e">
        <f t="shared" si="1483"/>
        <v>#REF!</v>
      </c>
      <c r="BI427" s="351" t="e">
        <f t="shared" ref="BI427:BK427" si="1489">+#REF!+C427+K427+S427+AA427+AI427+AQ427+AY427</f>
        <v>#REF!</v>
      </c>
      <c r="BJ427" s="352" t="e">
        <f t="shared" si="1489"/>
        <v>#REF!</v>
      </c>
      <c r="BK427" s="352" t="e">
        <f t="shared" si="1489"/>
        <v>#REF!</v>
      </c>
      <c r="BL427" s="363" t="e">
        <f t="shared" si="1485"/>
        <v>#REF!</v>
      </c>
      <c r="BM427" s="364" t="e">
        <f t="shared" si="1486"/>
        <v>#REF!</v>
      </c>
      <c r="BN427" s="365" t="e">
        <f t="shared" si="1487"/>
        <v>#REF!</v>
      </c>
      <c r="BO427" s="366" t="e">
        <f t="shared" si="1488"/>
        <v>#REF!</v>
      </c>
    </row>
    <row r="428" spans="1:67" ht="16">
      <c r="A428" s="41">
        <v>42732</v>
      </c>
      <c r="B428" s="23"/>
      <c r="C428" s="28"/>
      <c r="D428" s="28"/>
      <c r="E428" s="28"/>
      <c r="F428" s="28"/>
      <c r="G428" s="130">
        <f t="shared" si="1477"/>
        <v>0</v>
      </c>
      <c r="H428" s="28"/>
      <c r="I428" s="153"/>
      <c r="J428" s="23"/>
      <c r="K428" s="54">
        <v>8</v>
      </c>
      <c r="L428" s="54">
        <v>286</v>
      </c>
      <c r="M428" s="54">
        <v>22</v>
      </c>
      <c r="N428" s="54">
        <v>19</v>
      </c>
      <c r="O428" s="130">
        <f t="shared" si="1478"/>
        <v>3</v>
      </c>
      <c r="P428" s="28"/>
      <c r="Q428" s="149">
        <v>574.79999999999995</v>
      </c>
      <c r="R428" s="23"/>
      <c r="S428" s="54">
        <v>8</v>
      </c>
      <c r="T428" s="54">
        <v>408</v>
      </c>
      <c r="U428" s="54">
        <v>27</v>
      </c>
      <c r="V428" s="28"/>
      <c r="W428" s="130">
        <v>27</v>
      </c>
      <c r="X428" s="28"/>
      <c r="Y428" s="54">
        <v>720</v>
      </c>
      <c r="Z428" s="23"/>
      <c r="AA428" s="28"/>
      <c r="AB428" s="28"/>
      <c r="AC428" s="28"/>
      <c r="AD428" s="28"/>
      <c r="AE428" s="130">
        <f t="shared" si="1479"/>
        <v>0</v>
      </c>
      <c r="AF428" s="28"/>
      <c r="AG428" s="28"/>
      <c r="AH428" s="23"/>
      <c r="AI428" s="28"/>
      <c r="AJ428" s="28"/>
      <c r="AK428" s="28"/>
      <c r="AL428" s="28"/>
      <c r="AM428" s="130">
        <f t="shared" si="1480"/>
        <v>0</v>
      </c>
      <c r="AN428" s="28"/>
      <c r="AO428" s="28"/>
      <c r="AP428" s="23"/>
      <c r="AQ428" s="54">
        <v>8</v>
      </c>
      <c r="AR428" s="54">
        <v>228</v>
      </c>
      <c r="AS428" s="54">
        <v>16</v>
      </c>
      <c r="AT428" s="54">
        <v>18</v>
      </c>
      <c r="AU428" s="130">
        <f t="shared" si="1481"/>
        <v>-2</v>
      </c>
      <c r="AV428" s="28"/>
      <c r="AW428" s="149">
        <v>466.5</v>
      </c>
      <c r="AX428" s="23"/>
      <c r="AY428" s="28"/>
      <c r="AZ428" s="28"/>
      <c r="BA428" s="28"/>
      <c r="BB428" s="28"/>
      <c r="BC428" s="130">
        <f t="shared" si="1482"/>
        <v>0</v>
      </c>
      <c r="BD428" s="28"/>
      <c r="BE428" s="28"/>
      <c r="BF428" s="23"/>
      <c r="BG428" s="343"/>
      <c r="BH428" s="350" t="e">
        <f t="shared" si="1483"/>
        <v>#REF!</v>
      </c>
      <c r="BI428" s="351" t="e">
        <f t="shared" ref="BI428:BK428" si="1490">+#REF!+C428+K428+S428+AA428+AI428+AQ428+AY428</f>
        <v>#REF!</v>
      </c>
      <c r="BJ428" s="352" t="e">
        <f t="shared" si="1490"/>
        <v>#REF!</v>
      </c>
      <c r="BK428" s="352" t="e">
        <f t="shared" si="1490"/>
        <v>#REF!</v>
      </c>
      <c r="BL428" s="363" t="e">
        <f t="shared" si="1485"/>
        <v>#REF!</v>
      </c>
      <c r="BM428" s="364" t="e">
        <f t="shared" si="1486"/>
        <v>#REF!</v>
      </c>
      <c r="BN428" s="365" t="e">
        <f t="shared" si="1487"/>
        <v>#REF!</v>
      </c>
      <c r="BO428" s="366" t="e">
        <f t="shared" si="1488"/>
        <v>#REF!</v>
      </c>
    </row>
    <row r="429" spans="1:67" ht="16">
      <c r="A429" s="41">
        <v>42733</v>
      </c>
      <c r="B429" s="23"/>
      <c r="C429" s="54">
        <v>8</v>
      </c>
      <c r="D429" s="54">
        <v>300</v>
      </c>
      <c r="E429" s="54">
        <v>14</v>
      </c>
      <c r="F429" s="54">
        <v>17</v>
      </c>
      <c r="G429" s="130">
        <f t="shared" si="1477"/>
        <v>-3</v>
      </c>
      <c r="H429" s="28"/>
      <c r="I429" s="149">
        <v>354.3</v>
      </c>
      <c r="J429" s="23"/>
      <c r="K429" s="28"/>
      <c r="L429" s="28"/>
      <c r="M429" s="28"/>
      <c r="N429" s="28"/>
      <c r="O429" s="130">
        <f t="shared" si="1478"/>
        <v>0</v>
      </c>
      <c r="P429" s="28"/>
      <c r="Q429" s="153"/>
      <c r="R429" s="23"/>
      <c r="S429" s="445">
        <v>8</v>
      </c>
      <c r="T429" s="445">
        <v>242</v>
      </c>
      <c r="U429" s="445">
        <v>25</v>
      </c>
      <c r="V429" s="28"/>
      <c r="W429" s="130">
        <v>25</v>
      </c>
      <c r="X429" s="28"/>
      <c r="Y429" s="445">
        <v>730.5</v>
      </c>
      <c r="Z429" s="23"/>
      <c r="AA429" s="28"/>
      <c r="AB429" s="28"/>
      <c r="AC429" s="28"/>
      <c r="AD429" s="28"/>
      <c r="AE429" s="130">
        <f t="shared" si="1479"/>
        <v>0</v>
      </c>
      <c r="AF429" s="28"/>
      <c r="AG429" s="28"/>
      <c r="AH429" s="23"/>
      <c r="AI429" s="28"/>
      <c r="AJ429" s="28"/>
      <c r="AK429" s="28"/>
      <c r="AL429" s="28"/>
      <c r="AM429" s="130">
        <f t="shared" si="1480"/>
        <v>0</v>
      </c>
      <c r="AN429" s="28"/>
      <c r="AO429" s="28"/>
      <c r="AP429" s="23"/>
      <c r="AQ429" s="54">
        <v>8</v>
      </c>
      <c r="AR429" s="54">
        <v>208</v>
      </c>
      <c r="AS429" s="54">
        <v>13</v>
      </c>
      <c r="AT429" s="54">
        <v>18</v>
      </c>
      <c r="AU429" s="130">
        <f t="shared" si="1481"/>
        <v>-5</v>
      </c>
      <c r="AV429" s="28"/>
      <c r="AW429" s="149">
        <v>376.5</v>
      </c>
      <c r="AX429" s="23"/>
      <c r="AY429" s="28"/>
      <c r="AZ429" s="28"/>
      <c r="BA429" s="28"/>
      <c r="BB429" s="28"/>
      <c r="BC429" s="130">
        <f t="shared" si="1482"/>
        <v>0</v>
      </c>
      <c r="BD429" s="28"/>
      <c r="BE429" s="28"/>
      <c r="BF429" s="23"/>
      <c r="BG429" s="343"/>
      <c r="BH429" s="350" t="e">
        <f t="shared" si="1483"/>
        <v>#REF!</v>
      </c>
      <c r="BI429" s="351" t="e">
        <f t="shared" ref="BI429:BK429" si="1491">+#REF!+C429+K429+S429+AA429+AI429+AQ429+AY429</f>
        <v>#REF!</v>
      </c>
      <c r="BJ429" s="352" t="e">
        <f t="shared" si="1491"/>
        <v>#REF!</v>
      </c>
      <c r="BK429" s="352" t="e">
        <f t="shared" si="1491"/>
        <v>#REF!</v>
      </c>
      <c r="BL429" s="363" t="e">
        <f t="shared" si="1485"/>
        <v>#REF!</v>
      </c>
      <c r="BM429" s="364" t="e">
        <f t="shared" si="1486"/>
        <v>#REF!</v>
      </c>
      <c r="BN429" s="365" t="e">
        <f t="shared" si="1487"/>
        <v>#REF!</v>
      </c>
      <c r="BO429" s="366" t="e">
        <f t="shared" si="1488"/>
        <v>#REF!</v>
      </c>
    </row>
    <row r="430" spans="1:67" ht="16">
      <c r="A430" s="41">
        <v>42734</v>
      </c>
      <c r="B430" s="23"/>
      <c r="C430" s="54">
        <v>6</v>
      </c>
      <c r="D430" s="54">
        <v>150</v>
      </c>
      <c r="E430" s="54">
        <v>10</v>
      </c>
      <c r="F430" s="54">
        <v>17</v>
      </c>
      <c r="G430" s="130">
        <f t="shared" si="1477"/>
        <v>-7</v>
      </c>
      <c r="H430" s="28"/>
      <c r="I430" s="149">
        <v>316.5</v>
      </c>
      <c r="J430" s="23"/>
      <c r="K430" s="28"/>
      <c r="L430" s="28"/>
      <c r="M430" s="28"/>
      <c r="N430" s="28"/>
      <c r="O430" s="130">
        <f t="shared" si="1478"/>
        <v>0</v>
      </c>
      <c r="P430" s="28"/>
      <c r="Q430" s="153"/>
      <c r="R430" s="23"/>
      <c r="S430" s="54">
        <v>8</v>
      </c>
      <c r="T430" s="54">
        <v>238</v>
      </c>
      <c r="U430" s="54">
        <v>5</v>
      </c>
      <c r="V430" s="28"/>
      <c r="W430" s="130">
        <f>+U430-V430</f>
        <v>5</v>
      </c>
      <c r="X430" s="28"/>
      <c r="Y430" s="54">
        <v>161</v>
      </c>
      <c r="Z430" s="23"/>
      <c r="AA430" s="28"/>
      <c r="AB430" s="28"/>
      <c r="AC430" s="28"/>
      <c r="AD430" s="28"/>
      <c r="AE430" s="130">
        <f t="shared" si="1479"/>
        <v>0</v>
      </c>
      <c r="AF430" s="28"/>
      <c r="AG430" s="28"/>
      <c r="AH430" s="23"/>
      <c r="AI430" s="28"/>
      <c r="AJ430" s="28"/>
      <c r="AK430" s="28"/>
      <c r="AL430" s="28"/>
      <c r="AM430" s="130">
        <f t="shared" si="1480"/>
        <v>0</v>
      </c>
      <c r="AN430" s="28"/>
      <c r="AO430" s="28"/>
      <c r="AP430" s="23"/>
      <c r="AQ430" s="54">
        <v>8</v>
      </c>
      <c r="AR430" s="54">
        <v>128</v>
      </c>
      <c r="AS430" s="54">
        <v>8</v>
      </c>
      <c r="AT430" s="54">
        <v>18</v>
      </c>
      <c r="AU430" s="130">
        <f t="shared" si="1481"/>
        <v>-10</v>
      </c>
      <c r="AV430" s="28"/>
      <c r="AW430" s="149">
        <v>262</v>
      </c>
      <c r="AX430" s="23"/>
      <c r="AY430" s="28"/>
      <c r="AZ430" s="28"/>
      <c r="BA430" s="28"/>
      <c r="BB430" s="28"/>
      <c r="BC430" s="130">
        <f t="shared" si="1482"/>
        <v>0</v>
      </c>
      <c r="BD430" s="28"/>
      <c r="BE430" s="28"/>
      <c r="BF430" s="23"/>
      <c r="BG430" s="343"/>
      <c r="BH430" s="350" t="e">
        <f t="shared" si="1483"/>
        <v>#REF!</v>
      </c>
      <c r="BI430" s="351" t="e">
        <f t="shared" ref="BI430:BK430" si="1492">+#REF!+C430+K430+S430+AA430+AI430+AQ430+AY430</f>
        <v>#REF!</v>
      </c>
      <c r="BJ430" s="352" t="e">
        <f t="shared" si="1492"/>
        <v>#REF!</v>
      </c>
      <c r="BK430" s="352" t="e">
        <f t="shared" si="1492"/>
        <v>#REF!</v>
      </c>
      <c r="BL430" s="363" t="e">
        <f t="shared" si="1485"/>
        <v>#REF!</v>
      </c>
      <c r="BM430" s="364" t="e">
        <f t="shared" si="1486"/>
        <v>#REF!</v>
      </c>
      <c r="BN430" s="365" t="e">
        <f t="shared" si="1487"/>
        <v>#REF!</v>
      </c>
      <c r="BO430" s="366" t="e">
        <f t="shared" si="1488"/>
        <v>#REF!</v>
      </c>
    </row>
    <row r="431" spans="1:67" ht="16">
      <c r="A431" s="367" t="s">
        <v>42</v>
      </c>
      <c r="B431" s="368"/>
      <c r="C431" s="177">
        <f t="shared" ref="C431:I431" si="1493">SUM(C424:C430)</f>
        <v>14</v>
      </c>
      <c r="D431" s="177">
        <f t="shared" si="1493"/>
        <v>450</v>
      </c>
      <c r="E431" s="177">
        <f t="shared" si="1493"/>
        <v>24</v>
      </c>
      <c r="F431" s="177">
        <f t="shared" si="1493"/>
        <v>34</v>
      </c>
      <c r="G431" s="177">
        <f t="shared" si="1493"/>
        <v>-10</v>
      </c>
      <c r="H431" s="177">
        <f t="shared" si="1493"/>
        <v>0</v>
      </c>
      <c r="I431" s="370">
        <f t="shared" si="1493"/>
        <v>670.8</v>
      </c>
      <c r="J431" s="23"/>
      <c r="K431" s="177">
        <f t="shared" ref="K431:P431" si="1494">SUM(K424:K430)</f>
        <v>16</v>
      </c>
      <c r="L431" s="177">
        <f t="shared" si="1494"/>
        <v>637</v>
      </c>
      <c r="M431" s="177">
        <f t="shared" si="1494"/>
        <v>45</v>
      </c>
      <c r="N431" s="177">
        <f t="shared" si="1494"/>
        <v>38</v>
      </c>
      <c r="O431" s="177">
        <f t="shared" si="1494"/>
        <v>7</v>
      </c>
      <c r="P431" s="177">
        <f t="shared" si="1494"/>
        <v>0</v>
      </c>
      <c r="Q431" s="370">
        <f>SUM(Q425:Q427,Q429:Q430)</f>
        <v>641</v>
      </c>
      <c r="R431" s="23"/>
      <c r="S431" s="177">
        <f t="shared" ref="S431:Y431" si="1495">SUM(S424:S430)</f>
        <v>32</v>
      </c>
      <c r="T431" s="177">
        <f t="shared" si="1495"/>
        <v>1260</v>
      </c>
      <c r="U431" s="177">
        <f t="shared" si="1495"/>
        <v>91</v>
      </c>
      <c r="V431" s="177">
        <f t="shared" si="1495"/>
        <v>0</v>
      </c>
      <c r="W431" s="177">
        <f t="shared" si="1495"/>
        <v>91</v>
      </c>
      <c r="X431" s="177">
        <f t="shared" si="1495"/>
        <v>0</v>
      </c>
      <c r="Y431" s="370">
        <f t="shared" si="1495"/>
        <v>2498</v>
      </c>
      <c r="Z431" s="23"/>
      <c r="AA431" s="177">
        <f t="shared" ref="AA431:AG431" si="1496">SUM(AA424:AA430)</f>
        <v>0</v>
      </c>
      <c r="AB431" s="177">
        <f t="shared" si="1496"/>
        <v>0</v>
      </c>
      <c r="AC431" s="177">
        <f t="shared" si="1496"/>
        <v>0</v>
      </c>
      <c r="AD431" s="177">
        <f t="shared" si="1496"/>
        <v>0</v>
      </c>
      <c r="AE431" s="177">
        <f t="shared" si="1496"/>
        <v>0</v>
      </c>
      <c r="AF431" s="177">
        <f t="shared" si="1496"/>
        <v>0</v>
      </c>
      <c r="AG431" s="177">
        <f t="shared" si="1496"/>
        <v>0</v>
      </c>
      <c r="AH431" s="23"/>
      <c r="AI431" s="177">
        <f t="shared" ref="AI431:AO431" si="1497">SUM(AI424:AI430)</f>
        <v>0</v>
      </c>
      <c r="AJ431" s="177">
        <f t="shared" si="1497"/>
        <v>0</v>
      </c>
      <c r="AK431" s="177">
        <f t="shared" si="1497"/>
        <v>0</v>
      </c>
      <c r="AL431" s="177">
        <f t="shared" si="1497"/>
        <v>0</v>
      </c>
      <c r="AM431" s="177">
        <f t="shared" si="1497"/>
        <v>0</v>
      </c>
      <c r="AN431" s="177">
        <f t="shared" si="1497"/>
        <v>0</v>
      </c>
      <c r="AO431" s="370">
        <f t="shared" si="1497"/>
        <v>0</v>
      </c>
      <c r="AP431" s="23"/>
      <c r="AQ431" s="177">
        <f t="shared" ref="AQ431:AW431" si="1498">SUM(AQ424:AQ430)</f>
        <v>32</v>
      </c>
      <c r="AR431" s="177">
        <f t="shared" si="1498"/>
        <v>839</v>
      </c>
      <c r="AS431" s="177">
        <f t="shared" si="1498"/>
        <v>56</v>
      </c>
      <c r="AT431" s="177">
        <f t="shared" si="1498"/>
        <v>72</v>
      </c>
      <c r="AU431" s="177">
        <f t="shared" si="1498"/>
        <v>-16</v>
      </c>
      <c r="AV431" s="177">
        <f t="shared" si="1498"/>
        <v>0</v>
      </c>
      <c r="AW431" s="370">
        <f t="shared" si="1498"/>
        <v>1590</v>
      </c>
      <c r="AX431" s="23"/>
      <c r="AY431" s="177">
        <f t="shared" ref="AY431:BD431" si="1499">SUM(AY424:AY430)</f>
        <v>0</v>
      </c>
      <c r="AZ431" s="177">
        <f t="shared" si="1499"/>
        <v>0</v>
      </c>
      <c r="BA431" s="177">
        <f t="shared" si="1499"/>
        <v>0</v>
      </c>
      <c r="BB431" s="177">
        <f t="shared" si="1499"/>
        <v>0</v>
      </c>
      <c r="BC431" s="177">
        <f t="shared" si="1499"/>
        <v>0</v>
      </c>
      <c r="BD431" s="177">
        <f t="shared" si="1499"/>
        <v>0</v>
      </c>
      <c r="BE431" s="177"/>
      <c r="BF431" s="23"/>
      <c r="BG431" s="371"/>
      <c r="BH431" s="372" t="e">
        <f t="shared" si="1483"/>
        <v>#REF!</v>
      </c>
      <c r="BI431" s="419" t="e">
        <f t="shared" ref="BI431:BK431" si="1500">+#REF!+C431+K431+S431+AA431+AI431+AQ431+AY431</f>
        <v>#REF!</v>
      </c>
      <c r="BJ431" s="420" t="e">
        <f t="shared" si="1500"/>
        <v>#REF!</v>
      </c>
      <c r="BK431" s="420" t="e">
        <f t="shared" si="1500"/>
        <v>#REF!</v>
      </c>
      <c r="BL431" s="398" t="e">
        <f t="shared" si="1485"/>
        <v>#REF!</v>
      </c>
      <c r="BM431" s="399" t="e">
        <f t="shared" si="1486"/>
        <v>#REF!</v>
      </c>
      <c r="BN431" s="400" t="e">
        <f t="shared" si="1487"/>
        <v>#REF!</v>
      </c>
      <c r="BO431" s="401" t="e">
        <f t="shared" si="1488"/>
        <v>#REF!</v>
      </c>
    </row>
    <row r="432" spans="1:67" ht="16">
      <c r="A432" s="124">
        <v>42735</v>
      </c>
      <c r="B432" s="23"/>
      <c r="C432" s="125">
        <v>0</v>
      </c>
      <c r="D432" s="125">
        <v>0</v>
      </c>
      <c r="E432" s="125">
        <v>0</v>
      </c>
      <c r="F432" s="125">
        <v>0</v>
      </c>
      <c r="G432" s="136">
        <f>+E432-F432</f>
        <v>0</v>
      </c>
      <c r="H432" s="125">
        <v>0</v>
      </c>
      <c r="I432" s="126"/>
      <c r="J432" s="23"/>
      <c r="K432" s="125">
        <v>0</v>
      </c>
      <c r="L432" s="125">
        <v>0</v>
      </c>
      <c r="M432" s="125">
        <v>0</v>
      </c>
      <c r="N432" s="125">
        <v>0</v>
      </c>
      <c r="O432" s="136">
        <f>+M432-N432</f>
        <v>0</v>
      </c>
      <c r="P432" s="125">
        <v>0</v>
      </c>
      <c r="Q432" s="126"/>
      <c r="R432" s="23"/>
      <c r="S432" s="125">
        <v>0</v>
      </c>
      <c r="T432" s="125">
        <v>0</v>
      </c>
      <c r="U432" s="125">
        <v>0</v>
      </c>
      <c r="V432" s="125">
        <v>0</v>
      </c>
      <c r="W432" s="136">
        <f>+U432-V432</f>
        <v>0</v>
      </c>
      <c r="X432" s="125">
        <v>0</v>
      </c>
      <c r="Y432" s="125"/>
      <c r="Z432" s="23"/>
      <c r="AA432" s="125">
        <v>0</v>
      </c>
      <c r="AB432" s="125">
        <v>0</v>
      </c>
      <c r="AC432" s="125">
        <v>0</v>
      </c>
      <c r="AD432" s="125">
        <v>0</v>
      </c>
      <c r="AE432" s="136">
        <f>+AC432-AD432</f>
        <v>0</v>
      </c>
      <c r="AF432" s="125">
        <v>0</v>
      </c>
      <c r="AG432" s="125"/>
      <c r="AH432" s="23"/>
      <c r="AI432" s="125">
        <v>0</v>
      </c>
      <c r="AJ432" s="125">
        <v>0</v>
      </c>
      <c r="AK432" s="125">
        <v>0</v>
      </c>
      <c r="AL432" s="125">
        <v>0</v>
      </c>
      <c r="AM432" s="136">
        <f>+AK432-AL432</f>
        <v>0</v>
      </c>
      <c r="AN432" s="125">
        <v>0</v>
      </c>
      <c r="AO432" s="125"/>
      <c r="AP432" s="23"/>
      <c r="AQ432" s="125">
        <v>0</v>
      </c>
      <c r="AR432" s="125">
        <v>0</v>
      </c>
      <c r="AS432" s="125">
        <v>0</v>
      </c>
      <c r="AT432" s="125">
        <v>0</v>
      </c>
      <c r="AU432" s="136">
        <f>+AS432-AT432</f>
        <v>0</v>
      </c>
      <c r="AV432" s="125">
        <v>0</v>
      </c>
      <c r="AW432" s="126"/>
      <c r="AX432" s="23"/>
      <c r="AY432" s="125">
        <v>0</v>
      </c>
      <c r="AZ432" s="125">
        <v>0</v>
      </c>
      <c r="BA432" s="125">
        <v>0</v>
      </c>
      <c r="BB432" s="125">
        <v>0</v>
      </c>
      <c r="BC432" s="136">
        <f>+BA432-BB432</f>
        <v>0</v>
      </c>
      <c r="BD432" s="125">
        <v>0</v>
      </c>
      <c r="BE432" s="125"/>
      <c r="BF432" s="23"/>
      <c r="BG432" s="348"/>
      <c r="BH432" s="127"/>
      <c r="BI432" s="127"/>
      <c r="BJ432" s="127"/>
      <c r="BK432" s="127"/>
      <c r="BL432" s="127"/>
      <c r="BM432" s="127"/>
      <c r="BN432" s="127"/>
      <c r="BO432" s="127"/>
    </row>
    <row r="433" spans="1:67" ht="18">
      <c r="A433" s="379" t="s">
        <v>30</v>
      </c>
      <c r="B433" s="368"/>
      <c r="C433" s="380">
        <f t="shared" ref="C433:I433" si="1501">SUM(C397:C398,C402:C406,C410:C414,C418:C422,C426:C430)</f>
        <v>137</v>
      </c>
      <c r="D433" s="380">
        <f t="shared" si="1501"/>
        <v>5036</v>
      </c>
      <c r="E433" s="380">
        <f t="shared" si="1501"/>
        <v>287</v>
      </c>
      <c r="F433" s="380">
        <f t="shared" si="1501"/>
        <v>306</v>
      </c>
      <c r="G433" s="380">
        <f t="shared" si="1501"/>
        <v>-19</v>
      </c>
      <c r="H433" s="380">
        <f t="shared" si="1501"/>
        <v>0</v>
      </c>
      <c r="I433" s="382">
        <f t="shared" si="1501"/>
        <v>8000.85</v>
      </c>
      <c r="J433" s="23"/>
      <c r="K433" s="380">
        <f t="shared" ref="K433:Q433" si="1502">SUM(K397:K398,K402:K406,K410:K414,K418:K422,K426:K430)</f>
        <v>133</v>
      </c>
      <c r="L433" s="380">
        <f t="shared" si="1502"/>
        <v>5471</v>
      </c>
      <c r="M433" s="380">
        <f t="shared" si="1502"/>
        <v>366</v>
      </c>
      <c r="N433" s="380">
        <f t="shared" si="1502"/>
        <v>361</v>
      </c>
      <c r="O433" s="380">
        <f t="shared" si="1502"/>
        <v>5</v>
      </c>
      <c r="P433" s="380">
        <f t="shared" si="1502"/>
        <v>0</v>
      </c>
      <c r="Q433" s="382">
        <f t="shared" si="1502"/>
        <v>10015.899999999998</v>
      </c>
      <c r="R433" s="23"/>
      <c r="S433" s="380">
        <f t="shared" ref="S433:Y433" si="1503">SUM(S397:S398,S402:S406,S410:S414,S418:S422,S426:S430)</f>
        <v>152</v>
      </c>
      <c r="T433" s="380">
        <f t="shared" si="1503"/>
        <v>5373</v>
      </c>
      <c r="U433" s="380">
        <f t="shared" si="1503"/>
        <v>420</v>
      </c>
      <c r="V433" s="380">
        <f t="shared" si="1503"/>
        <v>0</v>
      </c>
      <c r="W433" s="380">
        <f t="shared" si="1503"/>
        <v>420</v>
      </c>
      <c r="X433" s="380">
        <f t="shared" si="1503"/>
        <v>0</v>
      </c>
      <c r="Y433" s="380">
        <f t="shared" si="1503"/>
        <v>11778.55</v>
      </c>
      <c r="Z433" s="23"/>
      <c r="AA433" s="380">
        <f t="shared" ref="AA433:AG433" si="1504">+AA432+AA431+AA423+AA415+AA407+AA398+AA397</f>
        <v>0</v>
      </c>
      <c r="AB433" s="380">
        <f t="shared" si="1504"/>
        <v>0</v>
      </c>
      <c r="AC433" s="380">
        <f t="shared" si="1504"/>
        <v>0</v>
      </c>
      <c r="AD433" s="380">
        <f t="shared" si="1504"/>
        <v>0</v>
      </c>
      <c r="AE433" s="380">
        <f t="shared" si="1504"/>
        <v>0</v>
      </c>
      <c r="AF433" s="380">
        <f t="shared" si="1504"/>
        <v>0</v>
      </c>
      <c r="AG433" s="380">
        <f t="shared" si="1504"/>
        <v>0</v>
      </c>
      <c r="AH433" s="23"/>
      <c r="AI433" s="380">
        <f t="shared" ref="AI433:AO433" si="1505">SUM(AI397:AI398,AI402:AI406,AI410:AI414,AI418:AI422,AI426:AI430)</f>
        <v>135.75</v>
      </c>
      <c r="AJ433" s="380">
        <f t="shared" si="1505"/>
        <v>5823</v>
      </c>
      <c r="AK433" s="380">
        <f t="shared" si="1505"/>
        <v>363</v>
      </c>
      <c r="AL433" s="380">
        <f t="shared" si="1505"/>
        <v>357</v>
      </c>
      <c r="AM433" s="380">
        <f t="shared" si="1505"/>
        <v>6</v>
      </c>
      <c r="AN433" s="380">
        <f t="shared" si="1505"/>
        <v>0</v>
      </c>
      <c r="AO433" s="380">
        <f t="shared" si="1505"/>
        <v>9090.15</v>
      </c>
      <c r="AP433" s="23"/>
      <c r="AQ433" s="380">
        <f t="shared" ref="AQ433:AW433" si="1506">SUM(AQ397:AQ398,AQ402:AQ406,AQ410:AQ414,AQ418:AQ422,AQ426:AQ430)</f>
        <v>146.5</v>
      </c>
      <c r="AR433" s="380">
        <f t="shared" si="1506"/>
        <v>4397</v>
      </c>
      <c r="AS433" s="380">
        <f t="shared" si="1506"/>
        <v>279</v>
      </c>
      <c r="AT433" s="380">
        <f t="shared" si="1506"/>
        <v>342</v>
      </c>
      <c r="AU433" s="380">
        <f t="shared" si="1506"/>
        <v>-50</v>
      </c>
      <c r="AV433" s="380">
        <f t="shared" si="1506"/>
        <v>0</v>
      </c>
      <c r="AW433" s="382">
        <f t="shared" si="1506"/>
        <v>7912.7</v>
      </c>
      <c r="AX433" s="23"/>
      <c r="AY433" s="380">
        <f t="shared" ref="AY433:BD433" si="1507">+AY432+AY431+AY423+AY415+AY407+AY398+AY397</f>
        <v>0</v>
      </c>
      <c r="AZ433" s="380">
        <f t="shared" si="1507"/>
        <v>0</v>
      </c>
      <c r="BA433" s="380">
        <f t="shared" si="1507"/>
        <v>0</v>
      </c>
      <c r="BB433" s="380">
        <f t="shared" si="1507"/>
        <v>0</v>
      </c>
      <c r="BC433" s="380">
        <f t="shared" si="1507"/>
        <v>0</v>
      </c>
      <c r="BD433" s="380">
        <f t="shared" si="1507"/>
        <v>0</v>
      </c>
      <c r="BE433" s="380"/>
      <c r="BF433" s="23"/>
      <c r="BG433" s="384"/>
      <c r="BH433" s="385" t="e">
        <f>+#REF!+G433+O433+W433+AE433+AM433+AU433+BC433</f>
        <v>#REF!</v>
      </c>
      <c r="BI433" s="427" t="e">
        <f t="shared" ref="BI433:BK433" si="1508">+#REF!+C433+K433+S433+AA433+AI433+AQ433+AY433</f>
        <v>#REF!</v>
      </c>
      <c r="BJ433" s="428" t="e">
        <f t="shared" si="1508"/>
        <v>#REF!</v>
      </c>
      <c r="BK433" s="428" t="e">
        <f t="shared" si="1508"/>
        <v>#REF!</v>
      </c>
      <c r="BL433" s="429" t="e">
        <f>BJ433/BK433</f>
        <v>#REF!</v>
      </c>
      <c r="BM433" s="430" t="e">
        <f>BJ433/BI433</f>
        <v>#REF!</v>
      </c>
      <c r="BN433" s="431" t="e">
        <f>BK433/BI433</f>
        <v>#REF!</v>
      </c>
      <c r="BO433" s="432" t="e">
        <f>#REF!/BK433</f>
        <v>#REF!</v>
      </c>
    </row>
  </sheetData>
  <mergeCells count="7">
    <mergeCell ref="AQ1:AV1"/>
    <mergeCell ref="AY1:BD1"/>
    <mergeCell ref="C1:H1"/>
    <mergeCell ref="K1:P1"/>
    <mergeCell ref="S1:X1"/>
    <mergeCell ref="AA1:AF1"/>
    <mergeCell ref="AI1:A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Transfers 2019</vt:lpstr>
      <vt:lpstr>Darlene</vt:lpstr>
      <vt:lpstr>User (PT)</vt:lpstr>
      <vt:lpstr>Form Responses 1</vt:lpstr>
      <vt:lpstr>Trey(PT)</vt:lpstr>
      <vt:lpstr>Goals</vt:lpstr>
      <vt:lpstr>Warm Transfer '16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Wesley Groves</cp:lastModifiedBy>
  <dcterms:modified xsi:type="dcterms:W3CDTF">2019-09-25T18:56:27Z</dcterms:modified>
</cp:coreProperties>
</file>