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5135" windowHeight="11445"/>
  </bookViews>
  <sheets>
    <sheet name="kalendar" sheetId="1" r:id="rId1"/>
  </sheets>
  <definedNames>
    <definedName name="Holiday_List">OFFSET(kalendar!#REF!,1,0,COUNTA(kalendar!#REF!)-1,1)</definedName>
    <definedName name="neradniDan">kalendar!$AK$27:$AK$40</definedName>
    <definedName name="_xlnm.Print_Area" localSheetId="0">kalendar!$B$11:$H$64</definedName>
    <definedName name="Starting_Weekday">{"Sunday","Monday"}</definedName>
  </definedNames>
  <calcPr calcId="145621"/>
</workbook>
</file>

<file path=xl/calcChain.xml><?xml version="1.0" encoding="utf-8"?>
<calcChain xmlns="http://schemas.openxmlformats.org/spreadsheetml/2006/main">
  <c r="N2" i="1" l="1"/>
  <c r="J2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27" i="1"/>
  <c r="AK27" i="1" l="1"/>
  <c r="AL27" i="1" s="1"/>
  <c r="AK28" i="1"/>
  <c r="AL28" i="1" s="1"/>
  <c r="AK29" i="1"/>
  <c r="AL29" i="1" s="1"/>
  <c r="AK31" i="1"/>
  <c r="AL31" i="1" s="1"/>
  <c r="AK32" i="1"/>
  <c r="AL32" i="1" s="1"/>
  <c r="AK33" i="1"/>
  <c r="AL33" i="1" s="1"/>
  <c r="AK34" i="1"/>
  <c r="AL34" i="1" s="1"/>
  <c r="AK35" i="1"/>
  <c r="AL35" i="1" s="1"/>
  <c r="AK36" i="1"/>
  <c r="AL36" i="1" s="1"/>
  <c r="AK37" i="1"/>
  <c r="AL37" i="1" s="1"/>
  <c r="AK38" i="1"/>
  <c r="AL38" i="1" s="1"/>
  <c r="AK39" i="1"/>
  <c r="AL39" i="1" s="1"/>
  <c r="AK40" i="1"/>
  <c r="AL40" i="1" s="1"/>
  <c r="AK30" i="1" l="1"/>
  <c r="AL30" i="1" s="1"/>
  <c r="AJ41" i="1" s="1"/>
  <c r="C5" i="1"/>
  <c r="AA24" i="1" a="1"/>
  <c r="AG24" i="1" s="1"/>
  <c r="S24" i="1" a="1"/>
  <c r="Y24" i="1" s="1"/>
  <c r="K24" i="1" a="1"/>
  <c r="Q24" i="1" s="1"/>
  <c r="C24" i="1" a="1"/>
  <c r="I24" i="1" s="1"/>
  <c r="AA15" i="1" a="1"/>
  <c r="AG15" i="1" s="1"/>
  <c r="S15" i="1" a="1"/>
  <c r="Y15" i="1" s="1"/>
  <c r="K15" i="1" a="1"/>
  <c r="Q15" i="1" s="1"/>
  <c r="C15" i="1" a="1"/>
  <c r="I15" i="1" s="1"/>
  <c r="AA6" i="1" a="1"/>
  <c r="AG6" i="1" s="1"/>
  <c r="S6" i="1" a="1"/>
  <c r="Y6" i="1" s="1"/>
  <c r="K6" i="1" a="1"/>
  <c r="Q6" i="1" s="1"/>
  <c r="C6" i="1" a="1"/>
  <c r="C6" i="1" s="1"/>
  <c r="K5" i="1" l="1"/>
  <c r="K7" i="1" s="1" a="1"/>
  <c r="P12" i="1" s="1"/>
  <c r="H6" i="1"/>
  <c r="C7" i="1" a="1"/>
  <c r="C7" i="1" s="1"/>
  <c r="AB24" i="1"/>
  <c r="AD24" i="1"/>
  <c r="AF24" i="1"/>
  <c r="AA24" i="1"/>
  <c r="AC24" i="1"/>
  <c r="AE24" i="1"/>
  <c r="T24" i="1"/>
  <c r="V24" i="1"/>
  <c r="X24" i="1"/>
  <c r="S24" i="1"/>
  <c r="U24" i="1"/>
  <c r="W24" i="1"/>
  <c r="L24" i="1"/>
  <c r="N24" i="1"/>
  <c r="P24" i="1"/>
  <c r="K24" i="1"/>
  <c r="M24" i="1"/>
  <c r="O24" i="1"/>
  <c r="D24" i="1"/>
  <c r="F24" i="1"/>
  <c r="H24" i="1"/>
  <c r="C24" i="1"/>
  <c r="E24" i="1"/>
  <c r="G24" i="1"/>
  <c r="AB15" i="1"/>
  <c r="AD15" i="1"/>
  <c r="AF15" i="1"/>
  <c r="AA15" i="1"/>
  <c r="AC15" i="1"/>
  <c r="AE15" i="1"/>
  <c r="T15" i="1"/>
  <c r="V15" i="1"/>
  <c r="X15" i="1"/>
  <c r="S15" i="1"/>
  <c r="U15" i="1"/>
  <c r="W15" i="1"/>
  <c r="L15" i="1"/>
  <c r="N15" i="1"/>
  <c r="P15" i="1"/>
  <c r="K15" i="1"/>
  <c r="M15" i="1"/>
  <c r="O15" i="1"/>
  <c r="D15" i="1"/>
  <c r="F15" i="1"/>
  <c r="H15" i="1"/>
  <c r="C15" i="1"/>
  <c r="E15" i="1"/>
  <c r="G15" i="1"/>
  <c r="AB6" i="1"/>
  <c r="AD6" i="1"/>
  <c r="AF6" i="1"/>
  <c r="AA6" i="1"/>
  <c r="AC6" i="1"/>
  <c r="AE6" i="1"/>
  <c r="T6" i="1"/>
  <c r="V6" i="1"/>
  <c r="X6" i="1"/>
  <c r="S6" i="1"/>
  <c r="U6" i="1"/>
  <c r="W6" i="1"/>
  <c r="L6" i="1"/>
  <c r="N6" i="1"/>
  <c r="P6" i="1"/>
  <c r="K6" i="1"/>
  <c r="M6" i="1"/>
  <c r="O6" i="1"/>
  <c r="D6" i="1"/>
  <c r="F6" i="1"/>
  <c r="I6" i="1"/>
  <c r="G6" i="1"/>
  <c r="E6" i="1"/>
  <c r="S5" i="1"/>
  <c r="S7" i="1" s="1" a="1"/>
  <c r="X12" i="1" s="1"/>
  <c r="O11" i="1" l="1"/>
  <c r="K7" i="1"/>
  <c r="M9" i="1"/>
  <c r="N9" i="1"/>
  <c r="N10" i="1"/>
  <c r="L8" i="1"/>
  <c r="O10" i="1"/>
  <c r="M8" i="1"/>
  <c r="N12" i="1"/>
  <c r="K11" i="1"/>
  <c r="Q9" i="1"/>
  <c r="P8" i="1"/>
  <c r="O7" i="1"/>
  <c r="P11" i="1"/>
  <c r="K10" i="1"/>
  <c r="Q8" i="1"/>
  <c r="N7" i="1"/>
  <c r="Q11" i="1"/>
  <c r="M11" i="1"/>
  <c r="P10" i="1"/>
  <c r="L10" i="1"/>
  <c r="O9" i="1"/>
  <c r="K9" i="1"/>
  <c r="N8" i="1"/>
  <c r="Q7" i="1"/>
  <c r="M7" i="1"/>
  <c r="M12" i="1"/>
  <c r="L11" i="1"/>
  <c r="M10" i="1"/>
  <c r="P9" i="1"/>
  <c r="L9" i="1"/>
  <c r="O8" i="1"/>
  <c r="P7" i="1"/>
  <c r="AK11" i="1" s="1"/>
  <c r="L7" i="1"/>
  <c r="Q12" i="1"/>
  <c r="L12" i="1"/>
  <c r="O12" i="1"/>
  <c r="K12" i="1"/>
  <c r="J12" i="1" s="1"/>
  <c r="N11" i="1"/>
  <c r="Q10" i="1"/>
  <c r="K8" i="1"/>
  <c r="AK41" i="1"/>
  <c r="E7" i="1"/>
  <c r="I11" i="1"/>
  <c r="G10" i="1"/>
  <c r="G9" i="1"/>
  <c r="E8" i="1"/>
  <c r="I12" i="1"/>
  <c r="F8" i="1"/>
  <c r="H10" i="1"/>
  <c r="D7" i="1"/>
  <c r="F9" i="1"/>
  <c r="H11" i="1"/>
  <c r="I7" i="1"/>
  <c r="C9" i="1"/>
  <c r="D10" i="1"/>
  <c r="E11" i="1"/>
  <c r="F12" i="1"/>
  <c r="H7" i="1"/>
  <c r="I8" i="1"/>
  <c r="C10" i="1"/>
  <c r="D11" i="1"/>
  <c r="E12" i="1"/>
  <c r="V12" i="1"/>
  <c r="Y11" i="1"/>
  <c r="U11" i="1"/>
  <c r="X10" i="1"/>
  <c r="T10" i="1"/>
  <c r="W9" i="1"/>
  <c r="S9" i="1"/>
  <c r="V8" i="1"/>
  <c r="Y7" i="1"/>
  <c r="U7" i="1"/>
  <c r="Y12" i="1"/>
  <c r="U12" i="1"/>
  <c r="X11" i="1"/>
  <c r="T11" i="1"/>
  <c r="W10" i="1"/>
  <c r="S10" i="1"/>
  <c r="V9" i="1"/>
  <c r="Y8" i="1"/>
  <c r="U8" i="1"/>
  <c r="X7" i="1"/>
  <c r="T7" i="1"/>
  <c r="G7" i="1"/>
  <c r="D8" i="1"/>
  <c r="H8" i="1"/>
  <c r="E9" i="1"/>
  <c r="I9" i="1"/>
  <c r="F10" i="1"/>
  <c r="C11" i="1"/>
  <c r="G11" i="1"/>
  <c r="D12" i="1"/>
  <c r="H12" i="1"/>
  <c r="F7" i="1"/>
  <c r="C8" i="1"/>
  <c r="G8" i="1"/>
  <c r="D9" i="1"/>
  <c r="H9" i="1"/>
  <c r="E10" i="1"/>
  <c r="I10" i="1"/>
  <c r="F11" i="1"/>
  <c r="C12" i="1"/>
  <c r="G12" i="1"/>
  <c r="T12" i="1"/>
  <c r="W11" i="1"/>
  <c r="S11" i="1"/>
  <c r="V10" i="1"/>
  <c r="Y9" i="1"/>
  <c r="U9" i="1"/>
  <c r="X8" i="1"/>
  <c r="T8" i="1"/>
  <c r="W7" i="1"/>
  <c r="S7" i="1"/>
  <c r="W12" i="1"/>
  <c r="S12" i="1"/>
  <c r="V11" i="1"/>
  <c r="Y10" i="1"/>
  <c r="U10" i="1"/>
  <c r="X9" i="1"/>
  <c r="T9" i="1"/>
  <c r="W8" i="1"/>
  <c r="S8" i="1"/>
  <c r="V7" i="1"/>
  <c r="AA5" i="1"/>
  <c r="AA7" i="1" s="1" a="1"/>
  <c r="AK12" i="1" l="1"/>
  <c r="AK10" i="1"/>
  <c r="C3" i="1"/>
  <c r="AL11" i="1"/>
  <c r="AL12" i="1"/>
  <c r="AL10" i="1"/>
  <c r="B7" i="1"/>
  <c r="AF12" i="1"/>
  <c r="AD7" i="1"/>
  <c r="AA8" i="1"/>
  <c r="AE8" i="1"/>
  <c r="AB9" i="1"/>
  <c r="AF9" i="1"/>
  <c r="AC10" i="1"/>
  <c r="AG10" i="1"/>
  <c r="AD11" i="1"/>
  <c r="AA12" i="1"/>
  <c r="AE12" i="1"/>
  <c r="AC7" i="1"/>
  <c r="AG7" i="1"/>
  <c r="AD8" i="1"/>
  <c r="AA9" i="1"/>
  <c r="AE9" i="1"/>
  <c r="AB10" i="1"/>
  <c r="AF10" i="1"/>
  <c r="AC11" i="1"/>
  <c r="AG11" i="1"/>
  <c r="AD12" i="1"/>
  <c r="AB7" i="1"/>
  <c r="AF7" i="1"/>
  <c r="AC8" i="1"/>
  <c r="AG8" i="1"/>
  <c r="AD9" i="1"/>
  <c r="AA10" i="1"/>
  <c r="AE10" i="1"/>
  <c r="AB11" i="1"/>
  <c r="AF11" i="1"/>
  <c r="AC12" i="1"/>
  <c r="AG12" i="1"/>
  <c r="AA7" i="1"/>
  <c r="AE7" i="1"/>
  <c r="AB8" i="1"/>
  <c r="AF8" i="1"/>
  <c r="AC9" i="1"/>
  <c r="AG9" i="1"/>
  <c r="AD10" i="1"/>
  <c r="AA11" i="1"/>
  <c r="AE11" i="1"/>
  <c r="AB12" i="1"/>
  <c r="C14" i="1"/>
  <c r="C16" i="1" s="1" a="1"/>
  <c r="AK13" i="1" l="1"/>
  <c r="AL13" i="1"/>
  <c r="B12" i="1"/>
  <c r="B9" i="1"/>
  <c r="B11" i="1"/>
  <c r="B8" i="1"/>
  <c r="B10" i="1"/>
  <c r="H21" i="1"/>
  <c r="F16" i="1"/>
  <c r="C17" i="1"/>
  <c r="G17" i="1"/>
  <c r="D18" i="1"/>
  <c r="H18" i="1"/>
  <c r="E19" i="1"/>
  <c r="I19" i="1"/>
  <c r="F20" i="1"/>
  <c r="C21" i="1"/>
  <c r="G21" i="1"/>
  <c r="C16" i="1"/>
  <c r="G16" i="1"/>
  <c r="D17" i="1"/>
  <c r="H17" i="1"/>
  <c r="E18" i="1"/>
  <c r="I18" i="1"/>
  <c r="F19" i="1"/>
  <c r="C20" i="1"/>
  <c r="G20" i="1"/>
  <c r="D21" i="1"/>
  <c r="D16" i="1"/>
  <c r="H16" i="1"/>
  <c r="E17" i="1"/>
  <c r="I17" i="1"/>
  <c r="F18" i="1"/>
  <c r="C19" i="1"/>
  <c r="G19" i="1"/>
  <c r="D20" i="1"/>
  <c r="H20" i="1"/>
  <c r="E21" i="1"/>
  <c r="I21" i="1"/>
  <c r="E16" i="1"/>
  <c r="I16" i="1"/>
  <c r="F17" i="1"/>
  <c r="C18" i="1"/>
  <c r="G18" i="1"/>
  <c r="D19" i="1"/>
  <c r="H19" i="1"/>
  <c r="E20" i="1"/>
  <c r="I20" i="1"/>
  <c r="F21" i="1"/>
  <c r="K14" i="1"/>
  <c r="AK14" i="1" l="1"/>
  <c r="K16" i="1" a="1"/>
  <c r="L16" i="1" s="1"/>
  <c r="AL14" i="1"/>
  <c r="J7" i="1"/>
  <c r="S14" i="1"/>
  <c r="S16" i="1" s="1" a="1"/>
  <c r="O20" i="1" l="1"/>
  <c r="N19" i="1"/>
  <c r="M18" i="1"/>
  <c r="L17" i="1"/>
  <c r="K16" i="1"/>
  <c r="K21" i="1"/>
  <c r="Q19" i="1"/>
  <c r="P18" i="1"/>
  <c r="O17" i="1"/>
  <c r="N16" i="1"/>
  <c r="Q20" i="1"/>
  <c r="P19" i="1"/>
  <c r="O18" i="1"/>
  <c r="N17" i="1"/>
  <c r="M16" i="1"/>
  <c r="M21" i="1"/>
  <c r="L20" i="1"/>
  <c r="K19" i="1"/>
  <c r="Q17" i="1"/>
  <c r="P16" i="1"/>
  <c r="P21" i="1"/>
  <c r="L21" i="1"/>
  <c r="K20" i="1"/>
  <c r="Q18" i="1"/>
  <c r="P17" i="1"/>
  <c r="O16" i="1"/>
  <c r="O21" i="1"/>
  <c r="N20" i="1"/>
  <c r="M19" i="1"/>
  <c r="L18" i="1"/>
  <c r="K17" i="1"/>
  <c r="N21" i="1"/>
  <c r="M20" i="1"/>
  <c r="L19" i="1"/>
  <c r="K18" i="1"/>
  <c r="Q16" i="1"/>
  <c r="Q21" i="1"/>
  <c r="P20" i="1"/>
  <c r="O19" i="1"/>
  <c r="N18" i="1"/>
  <c r="M17" i="1"/>
  <c r="J8" i="1"/>
  <c r="J9" i="1" s="1"/>
  <c r="J10" i="1" s="1"/>
  <c r="J11" i="1" s="1"/>
  <c r="X21" i="1"/>
  <c r="V16" i="1"/>
  <c r="S17" i="1"/>
  <c r="W17" i="1"/>
  <c r="T18" i="1"/>
  <c r="X18" i="1"/>
  <c r="U19" i="1"/>
  <c r="Y19" i="1"/>
  <c r="V20" i="1"/>
  <c r="S21" i="1"/>
  <c r="W21" i="1"/>
  <c r="S16" i="1"/>
  <c r="W16" i="1"/>
  <c r="T17" i="1"/>
  <c r="X17" i="1"/>
  <c r="U18" i="1"/>
  <c r="Y18" i="1"/>
  <c r="V19" i="1"/>
  <c r="S20" i="1"/>
  <c r="W20" i="1"/>
  <c r="T21" i="1"/>
  <c r="T16" i="1"/>
  <c r="X16" i="1"/>
  <c r="U17" i="1"/>
  <c r="Y17" i="1"/>
  <c r="V18" i="1"/>
  <c r="S19" i="1"/>
  <c r="W19" i="1"/>
  <c r="T20" i="1"/>
  <c r="X20" i="1"/>
  <c r="U21" i="1"/>
  <c r="Y21" i="1"/>
  <c r="U16" i="1"/>
  <c r="Y16" i="1"/>
  <c r="V17" i="1"/>
  <c r="S18" i="1"/>
  <c r="W18" i="1"/>
  <c r="T19" i="1"/>
  <c r="X19" i="1"/>
  <c r="U20" i="1"/>
  <c r="Y20" i="1"/>
  <c r="V21" i="1"/>
  <c r="AA14" i="1"/>
  <c r="AA16" i="1" s="1" a="1"/>
  <c r="AK15" i="1" l="1"/>
  <c r="AK16" i="1"/>
  <c r="AL15" i="1"/>
  <c r="AL16" i="1"/>
  <c r="R7" i="1"/>
  <c r="R8" i="1" s="1"/>
  <c r="AF21" i="1"/>
  <c r="AB16" i="1"/>
  <c r="AF16" i="1"/>
  <c r="AC17" i="1"/>
  <c r="AG17" i="1"/>
  <c r="AD18" i="1"/>
  <c r="AA19" i="1"/>
  <c r="AE19" i="1"/>
  <c r="AB20" i="1"/>
  <c r="AF20" i="1"/>
  <c r="AC21" i="1"/>
  <c r="AG21" i="1"/>
  <c r="AC16" i="1"/>
  <c r="AG16" i="1"/>
  <c r="AD17" i="1"/>
  <c r="AA18" i="1"/>
  <c r="AE18" i="1"/>
  <c r="AB19" i="1"/>
  <c r="AF19" i="1"/>
  <c r="AC20" i="1"/>
  <c r="AG20" i="1"/>
  <c r="AD21" i="1"/>
  <c r="AD16" i="1"/>
  <c r="AA17" i="1"/>
  <c r="AE17" i="1"/>
  <c r="AB18" i="1"/>
  <c r="AF18" i="1"/>
  <c r="AC19" i="1"/>
  <c r="AG19" i="1"/>
  <c r="AD20" i="1"/>
  <c r="AA21" i="1"/>
  <c r="AE21" i="1"/>
  <c r="AA16" i="1"/>
  <c r="AE16" i="1"/>
  <c r="AB17" i="1"/>
  <c r="AF17" i="1"/>
  <c r="AC18" i="1"/>
  <c r="AG18" i="1"/>
  <c r="AD19" i="1"/>
  <c r="AA20" i="1"/>
  <c r="AE20" i="1"/>
  <c r="AB21" i="1"/>
  <c r="C23" i="1"/>
  <c r="C25" i="1" s="1" a="1"/>
  <c r="AK17" i="1" l="1"/>
  <c r="AL17" i="1"/>
  <c r="R9" i="1"/>
  <c r="R10" i="1" s="1"/>
  <c r="R11" i="1" s="1"/>
  <c r="H30" i="1"/>
  <c r="F25" i="1"/>
  <c r="C26" i="1"/>
  <c r="G26" i="1"/>
  <c r="D27" i="1"/>
  <c r="H27" i="1"/>
  <c r="E28" i="1"/>
  <c r="I28" i="1"/>
  <c r="F29" i="1"/>
  <c r="C30" i="1"/>
  <c r="G30" i="1"/>
  <c r="C25" i="1"/>
  <c r="G25" i="1"/>
  <c r="D26" i="1"/>
  <c r="H26" i="1"/>
  <c r="E27" i="1"/>
  <c r="I27" i="1"/>
  <c r="F28" i="1"/>
  <c r="C29" i="1"/>
  <c r="G29" i="1"/>
  <c r="D30" i="1"/>
  <c r="D25" i="1"/>
  <c r="H25" i="1"/>
  <c r="E26" i="1"/>
  <c r="I26" i="1"/>
  <c r="F27" i="1"/>
  <c r="C28" i="1"/>
  <c r="G28" i="1"/>
  <c r="D29" i="1"/>
  <c r="H29" i="1"/>
  <c r="E30" i="1"/>
  <c r="I30" i="1"/>
  <c r="E25" i="1"/>
  <c r="I25" i="1"/>
  <c r="F26" i="1"/>
  <c r="C27" i="1"/>
  <c r="G27" i="1"/>
  <c r="D28" i="1"/>
  <c r="H28" i="1"/>
  <c r="E29" i="1"/>
  <c r="I29" i="1"/>
  <c r="F30" i="1"/>
  <c r="K23" i="1"/>
  <c r="K25" i="1" s="1" a="1"/>
  <c r="AK18" i="1" l="1"/>
  <c r="AL18" i="1"/>
  <c r="R12" i="1"/>
  <c r="Z7" i="1" s="1"/>
  <c r="P30" i="1"/>
  <c r="L25" i="1"/>
  <c r="P25" i="1"/>
  <c r="M26" i="1"/>
  <c r="Q26" i="1"/>
  <c r="N27" i="1"/>
  <c r="K28" i="1"/>
  <c r="O28" i="1"/>
  <c r="L29" i="1"/>
  <c r="P29" i="1"/>
  <c r="M30" i="1"/>
  <c r="Q30" i="1"/>
  <c r="M25" i="1"/>
  <c r="Q25" i="1"/>
  <c r="N26" i="1"/>
  <c r="K27" i="1"/>
  <c r="O27" i="1"/>
  <c r="L28" i="1"/>
  <c r="P28" i="1"/>
  <c r="M29" i="1"/>
  <c r="Q29" i="1"/>
  <c r="N30" i="1"/>
  <c r="N25" i="1"/>
  <c r="K26" i="1"/>
  <c r="O26" i="1"/>
  <c r="L27" i="1"/>
  <c r="P27" i="1"/>
  <c r="M28" i="1"/>
  <c r="Q28" i="1"/>
  <c r="N29" i="1"/>
  <c r="K30" i="1"/>
  <c r="O30" i="1"/>
  <c r="K25" i="1"/>
  <c r="O25" i="1"/>
  <c r="L26" i="1"/>
  <c r="P26" i="1"/>
  <c r="M27" i="1"/>
  <c r="Q27" i="1"/>
  <c r="N28" i="1"/>
  <c r="K29" i="1"/>
  <c r="O29" i="1"/>
  <c r="L30" i="1"/>
  <c r="S23" i="1"/>
  <c r="S25" i="1" s="1" a="1"/>
  <c r="AK19" i="1" l="1"/>
  <c r="AL19" i="1"/>
  <c r="Z8" i="1"/>
  <c r="Z9" i="1" s="1"/>
  <c r="Z10" i="1" s="1"/>
  <c r="Z11" i="1" s="1"/>
  <c r="Z12" i="1" s="1"/>
  <c r="X30" i="1"/>
  <c r="V25" i="1"/>
  <c r="S26" i="1"/>
  <c r="W26" i="1"/>
  <c r="T27" i="1"/>
  <c r="X27" i="1"/>
  <c r="U28" i="1"/>
  <c r="Y28" i="1"/>
  <c r="V29" i="1"/>
  <c r="S30" i="1"/>
  <c r="W30" i="1"/>
  <c r="S25" i="1"/>
  <c r="W25" i="1"/>
  <c r="T26" i="1"/>
  <c r="X26" i="1"/>
  <c r="U27" i="1"/>
  <c r="Y27" i="1"/>
  <c r="V28" i="1"/>
  <c r="S29" i="1"/>
  <c r="W29" i="1"/>
  <c r="T30" i="1"/>
  <c r="T25" i="1"/>
  <c r="X25" i="1"/>
  <c r="U26" i="1"/>
  <c r="Y26" i="1"/>
  <c r="V27" i="1"/>
  <c r="S28" i="1"/>
  <c r="W28" i="1"/>
  <c r="T29" i="1"/>
  <c r="X29" i="1"/>
  <c r="U30" i="1"/>
  <c r="Y30" i="1"/>
  <c r="U25" i="1"/>
  <c r="Y25" i="1"/>
  <c r="V26" i="1"/>
  <c r="S27" i="1"/>
  <c r="W27" i="1"/>
  <c r="T28" i="1"/>
  <c r="X28" i="1"/>
  <c r="U29" i="1"/>
  <c r="Y29" i="1"/>
  <c r="V30" i="1"/>
  <c r="AA23" i="1"/>
  <c r="AA25" i="1" s="1" a="1"/>
  <c r="AK20" i="1" l="1"/>
  <c r="AL20" i="1"/>
  <c r="B16" i="1"/>
  <c r="AF30" i="1"/>
  <c r="AB25" i="1"/>
  <c r="AF25" i="1"/>
  <c r="AC26" i="1"/>
  <c r="AG26" i="1"/>
  <c r="AD27" i="1"/>
  <c r="AA28" i="1"/>
  <c r="AE28" i="1"/>
  <c r="AB29" i="1"/>
  <c r="AF29" i="1"/>
  <c r="AC30" i="1"/>
  <c r="AG30" i="1"/>
  <c r="AC25" i="1"/>
  <c r="AG25" i="1"/>
  <c r="AD26" i="1"/>
  <c r="AA27" i="1"/>
  <c r="AE27" i="1"/>
  <c r="AB28" i="1"/>
  <c r="AF28" i="1"/>
  <c r="AC29" i="1"/>
  <c r="AG29" i="1"/>
  <c r="AD30" i="1"/>
  <c r="AD25" i="1"/>
  <c r="AA26" i="1"/>
  <c r="AE26" i="1"/>
  <c r="AB27" i="1"/>
  <c r="AF27" i="1"/>
  <c r="AC28" i="1"/>
  <c r="AG28" i="1"/>
  <c r="AD29" i="1"/>
  <c r="AA30" i="1"/>
  <c r="Z30" i="1" s="1"/>
  <c r="AH30" i="1" s="1"/>
  <c r="AE30" i="1"/>
  <c r="AA25" i="1"/>
  <c r="AE25" i="1"/>
  <c r="AB26" i="1"/>
  <c r="AF26" i="1"/>
  <c r="AC27" i="1"/>
  <c r="AG27" i="1"/>
  <c r="AD28" i="1"/>
  <c r="AA29" i="1"/>
  <c r="AE29" i="1"/>
  <c r="AB30" i="1"/>
  <c r="AK21" i="1" l="1"/>
  <c r="AK22" i="1" s="1"/>
  <c r="C2" i="1"/>
  <c r="AL21" i="1"/>
  <c r="AL22" i="1" s="1"/>
  <c r="B17" i="1"/>
  <c r="AM22" i="1" l="1"/>
  <c r="AL25" i="1"/>
  <c r="B18" i="1"/>
  <c r="B19" i="1" s="1"/>
  <c r="B20" i="1" s="1"/>
  <c r="B21" i="1" s="1"/>
  <c r="J16" i="1" l="1"/>
  <c r="J17" i="1" l="1"/>
  <c r="J18" i="1" s="1"/>
  <c r="J19" i="1" s="1"/>
  <c r="J20" i="1" s="1"/>
  <c r="J21" i="1" s="1"/>
  <c r="R16" i="1" l="1"/>
  <c r="R17" i="1" l="1"/>
  <c r="R18" i="1" s="1"/>
  <c r="R19" i="1" s="1"/>
  <c r="R20" i="1" s="1"/>
  <c r="R21" i="1" s="1"/>
  <c r="Z16" i="1" l="1"/>
  <c r="Z17" i="1" s="1"/>
  <c r="Z18" i="1" s="1"/>
  <c r="Z19" i="1" s="1"/>
  <c r="Z20" i="1" s="1"/>
  <c r="Z21" i="1" s="1"/>
  <c r="B25" i="1" l="1"/>
  <c r="B26" i="1" s="1"/>
  <c r="B27" i="1" s="1"/>
  <c r="B28" i="1" s="1"/>
  <c r="B29" i="1" s="1"/>
  <c r="B30" i="1" s="1"/>
  <c r="J25" i="1" l="1"/>
  <c r="J26" i="1" l="1"/>
  <c r="J27" i="1" s="1"/>
  <c r="J28" i="1" s="1"/>
  <c r="J29" i="1" s="1"/>
  <c r="J30" i="1" s="1"/>
  <c r="R25" i="1" l="1"/>
  <c r="R26" i="1" l="1"/>
  <c r="R27" i="1" s="1"/>
  <c r="R28" i="1" s="1"/>
  <c r="R29" i="1" s="1"/>
  <c r="R30" i="1" s="1"/>
  <c r="Z25" i="1" l="1"/>
  <c r="Z26" i="1" s="1"/>
  <c r="Z27" i="1" s="1"/>
  <c r="Z28" i="1" s="1"/>
  <c r="Z29" i="1" s="1"/>
  <c r="AH29" i="1" s="1"/>
</calcChain>
</file>

<file path=xl/sharedStrings.xml><?xml version="1.0" encoding="utf-8"?>
<sst xmlns="http://schemas.openxmlformats.org/spreadsheetml/2006/main" count="32" uniqueCount="32">
  <si>
    <t>siječanj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</si>
  <si>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</si>
  <si>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</si>
  <si>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</si>
  <si>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</si>
  <si>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</si>
  <si>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</si>
  <si>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</si>
  <si>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</si>
  <si>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</si>
  <si>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</si>
  <si>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</si>
  <si>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Nova godina</t>
  </si>
  <si>
    <t>Bogojavljanje ili Sveta tri kralja</t>
  </si>
  <si>
    <t>Uskrs</t>
  </si>
  <si>
    <t>Uskršnji ponedjeljak</t>
  </si>
  <si>
    <t>Praznik rada</t>
  </si>
  <si>
    <t>Dan antifašističke borbe</t>
  </si>
  <si>
    <t>Tijelovo</t>
  </si>
  <si>
    <t>Dan državnosti</t>
  </si>
  <si>
    <t>Dan domovinske zahvalnosti</t>
  </si>
  <si>
    <t>Velika Gospa</t>
  </si>
  <si>
    <t>Dan neovisnosti</t>
  </si>
  <si>
    <t>Dan svih svetih</t>
  </si>
  <si>
    <t>Božić</t>
  </si>
  <si>
    <t>Sveti Stjepan</t>
  </si>
  <si>
    <t>dana u godini</t>
  </si>
  <si>
    <t>nedjelje</t>
  </si>
  <si>
    <t>radnih</t>
  </si>
  <si>
    <t>neradnih</t>
  </si>
  <si>
    <t>subote</t>
  </si>
  <si>
    <t>praznici radnim danom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</si>
</sst>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d"/>
    <numFmt numFmtId="166" formatCode="dd/mm/yy/;@"/>
    <numFmt numFmtId="167" formatCode="dddd"/>
  </numFmts>
  <fonts count="12" x14ac:knownFonts="1"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0"/>
      <color theme="1"/>
      <name val="Arial"/>
      <family val="2"/>
    </font>
    <font>
      <b/>
      <sz val="20"/>
      <color theme="3"/>
      <name val="Arial"/>
      <family val="2"/>
    </font>
    <font>
      <b/>
      <sz val="16"/>
      <color theme="8" tint="-0.499984740745262"/>
      <name val="Calibri"/>
      <family val="2"/>
      <charset val="238"/>
    </font>
    <font>
      <b/>
      <sz val="12"/>
      <color theme="8" tint="-0.499984740745262"/>
      <name val="Arial"/>
      <family val="2"/>
      <charset val="238"/>
    </font>
    <font>
      <b/>
      <sz val="22"/>
      <color theme="8" tint="-0.499984740745262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8"/>
      <color theme="10"/>
      <name val="Arial"/>
      <family val="2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2" applyNumberFormat="0" applyFill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Fill="1" applyBorder="1" applyAlignment="1" applyProtection="1">
      <protection locked="0"/>
    </xf>
    <xf numFmtId="0" fontId="7" fillId="0" borderId="0" xfId="0" applyFont="1"/>
    <xf numFmtId="166" fontId="0" fillId="0" borderId="0" xfId="0" applyNumberFormat="1"/>
    <xf numFmtId="0" fontId="8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9" fillId="0" borderId="0" xfId="0" applyFont="1"/>
    <xf numFmtId="165" fontId="0" fillId="0" borderId="0" xfId="0" applyNumberFormat="1"/>
    <xf numFmtId="0" fontId="0" fillId="0" borderId="0" xfId="0" applyNumberFormat="1"/>
    <xf numFmtId="0" fontId="10" fillId="0" borderId="0" xfId="3" applyAlignment="1" applyProtection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164" fontId="1" fillId="0" borderId="1" xfId="1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166" fontId="0" fillId="0" borderId="6" xfId="0" applyNumberFormat="1" applyBorder="1"/>
    <xf numFmtId="167" fontId="0" fillId="0" borderId="6" xfId="0" applyNumberFormat="1" applyBorder="1"/>
    <xf numFmtId="0" fontId="0" fillId="0" borderId="6" xfId="0" applyBorder="1" applyAlignment="1">
      <alignment horizontal="center"/>
    </xf>
  </cellXfs>
  <cellStyles count="4">
    <cellStyle name="Heading 1" xfId="1" builtinId="16"/>
    <cellStyle name="Heading 2" xfId="2" builtinId="17" customBuiltin="1"/>
    <cellStyle name="Hyperlink" xfId="3" builtinId="8"/>
    <cellStyle name="Normal" xfId="0" builtinId="0"/>
  </cellStyles>
  <dxfs count="4">
    <dxf>
      <fill>
        <patternFill>
          <bgColor rgb="FF92D050"/>
        </patternFill>
      </fill>
    </dxf>
    <dxf>
      <font>
        <strike val="0"/>
      </font>
      <fill>
        <patternFill patternType="solid">
          <fgColor auto="1"/>
          <bgColor theme="3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auto="1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16" fmlaLink="$J$3" horiz="1" max="2100" min="1900" page="10" val="2017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</xdr:row>
          <xdr:rowOff>9525</xdr:rowOff>
        </xdr:from>
        <xdr:to>
          <xdr:col>33</xdr:col>
          <xdr:colOff>0</xdr:colOff>
          <xdr:row>2</xdr:row>
          <xdr:rowOff>276225</xdr:rowOff>
        </xdr:to>
        <xdr:sp macro="" textlink="">
          <xdr:nvSpPr>
            <xdr:cNvPr id="1614" name="Scroll Bar 590" hidden="1">
              <a:extLst>
                <a:ext uri="{63B3BB69-23CF-44E3-9099-C40C66FF867C}">
                  <a14:compatExt spid="_x0000_s16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0</xdr:colOff>
          <xdr:row>2</xdr:row>
          <xdr:rowOff>9525</xdr:rowOff>
        </xdr:from>
        <xdr:to>
          <xdr:col>34</xdr:col>
          <xdr:colOff>704850</xdr:colOff>
          <xdr:row>3</xdr:row>
          <xdr:rowOff>0</xdr:rowOff>
        </xdr:to>
        <xdr:sp macro="" textlink="">
          <xdr:nvSpPr>
            <xdr:cNvPr id="1615" name="Button 591" hidden="1">
              <a:extLst>
                <a:ext uri="{63B3BB69-23CF-44E3-9099-C40C66FF867C}">
                  <a14:compatExt spid="_x0000_s16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hr-H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generiraj mjesece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1:AP47"/>
  <sheetViews>
    <sheetView tabSelected="1" zoomScale="80" zoomScaleNormal="80" workbookViewId="0">
      <selection activeCell="T40" sqref="T40"/>
    </sheetView>
  </sheetViews>
  <sheetFormatPr defaultRowHeight="12.75" x14ac:dyDescent="0.2"/>
  <cols>
    <col min="2" max="2" width="5.7109375" style="4" customWidth="1"/>
    <col min="3" max="8" width="4.28515625" customWidth="1"/>
    <col min="9" max="9" width="4.28515625" style="8" customWidth="1"/>
    <col min="10" max="10" width="5.7109375" style="4" customWidth="1"/>
    <col min="11" max="16" width="4.28515625" customWidth="1"/>
    <col min="17" max="17" width="4.28515625" style="8" customWidth="1"/>
    <col min="18" max="18" width="5.7109375" style="4" customWidth="1"/>
    <col min="19" max="24" width="4.28515625" customWidth="1"/>
    <col min="25" max="25" width="4.28515625" style="8" customWidth="1"/>
    <col min="26" max="26" width="5.7109375" style="4" customWidth="1"/>
    <col min="27" max="32" width="4.28515625" customWidth="1"/>
    <col min="33" max="33" width="4.28515625" style="8" customWidth="1"/>
    <col min="34" max="34" width="10.85546875" bestFit="1" customWidth="1"/>
    <col min="35" max="35" width="10.7109375" bestFit="1" customWidth="1"/>
    <col min="36" max="36" width="10.7109375" customWidth="1"/>
    <col min="37" max="37" width="9.85546875" customWidth="1"/>
    <col min="38" max="38" width="10.7109375" customWidth="1"/>
    <col min="39" max="39" width="7.7109375" customWidth="1"/>
    <col min="41" max="42" width="9.85546875" style="9" bestFit="1" customWidth="1"/>
  </cols>
  <sheetData>
    <row r="1" spans="2:40" ht="13.5" thickBot="1" x14ac:dyDescent="0.25"/>
    <row r="2" spans="2:40" ht="13.5" thickBot="1" x14ac:dyDescent="0.25">
      <c r="C2" s="13">
        <f>COUNT(C7:I12,K7:Q12,S7:Y12,AA7:AG12,C16:I21,K16:Q21,S16:Y21,AA16:AG21,C25:I30,K25:Q30,S25:Y30,AA25:AG30)</f>
        <v>365</v>
      </c>
      <c r="D2" s="14" t="s">
        <v>26</v>
      </c>
      <c r="E2" s="14"/>
      <c r="F2" s="15"/>
      <c r="H2" s="13" t="s">
        <v>28</v>
      </c>
      <c r="I2" s="14"/>
      <c r="J2" s="15">
        <f>C2-AM22-AJ41</f>
        <v>251</v>
      </c>
      <c r="L2" s="13" t="s">
        <v>29</v>
      </c>
      <c r="M2" s="14"/>
      <c r="N2" s="15">
        <f>C2-J2</f>
        <v>114</v>
      </c>
    </row>
    <row r="3" spans="2:40" ht="27.75" x14ac:dyDescent="0.4">
      <c r="C3" s="18" t="str">
        <f>IF(COUNT(K7:Q12,1)=29,"","prijestupna godina")</f>
        <v/>
      </c>
      <c r="D3" s="18"/>
      <c r="E3" s="18"/>
      <c r="F3" s="18"/>
      <c r="G3" s="18"/>
      <c r="H3" s="18"/>
      <c r="I3" s="18"/>
      <c r="J3" s="19">
        <v>2017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3"/>
      <c r="AB3" s="3"/>
      <c r="AC3" s="3"/>
      <c r="AD3" s="3"/>
      <c r="AE3" s="3"/>
    </row>
    <row r="5" spans="2:40" ht="20.25" thickBot="1" x14ac:dyDescent="0.35">
      <c r="C5" s="17">
        <f>DATE($J$3,1,1)</f>
        <v>42736</v>
      </c>
      <c r="D5" s="17"/>
      <c r="E5" s="17"/>
      <c r="F5" s="17"/>
      <c r="G5" s="17"/>
      <c r="H5" s="17"/>
      <c r="I5" s="17"/>
      <c r="K5" s="17">
        <f>EOMONTH(C5,0)+1</f>
        <v>42767</v>
      </c>
      <c r="L5" s="17"/>
      <c r="M5" s="17"/>
      <c r="N5" s="17"/>
      <c r="O5" s="17"/>
      <c r="P5" s="17"/>
      <c r="Q5" s="17"/>
      <c r="S5" s="17">
        <f>EOMONTH(K5,0)+1</f>
        <v>42795</v>
      </c>
      <c r="T5" s="17"/>
      <c r="U5" s="17"/>
      <c r="V5" s="17"/>
      <c r="W5" s="17"/>
      <c r="X5" s="17"/>
      <c r="Y5" s="17"/>
      <c r="AA5" s="17">
        <f>EOMONTH(S5,0)+1</f>
        <v>42826</v>
      </c>
      <c r="AB5" s="17"/>
      <c r="AC5" s="17"/>
      <c r="AD5" s="17"/>
      <c r="AE5" s="17"/>
      <c r="AF5" s="17"/>
      <c r="AG5" s="17"/>
    </row>
    <row r="6" spans="2:40" ht="13.5" thickTop="1" x14ac:dyDescent="0.2">
      <c r="C6" s="1" t="str">
        <f t="array" ref="C6:I6">{"Pon","Uto","Sri","Čet","Pet","Sub","Ned"}</f>
        <v>Pon</v>
      </c>
      <c r="D6" s="1" t="str">
        <v>Uto</v>
      </c>
      <c r="E6" s="1" t="str">
        <v>Sri</v>
      </c>
      <c r="F6" s="1" t="str">
        <v>Čet</v>
      </c>
      <c r="G6" s="1" t="str">
        <v>Pet</v>
      </c>
      <c r="H6" s="1" t="str">
        <v>Sub</v>
      </c>
      <c r="I6" s="6" t="str">
        <v>Ned</v>
      </c>
      <c r="K6" s="1" t="str">
        <f t="array" ref="K6:Q6">{"Pon","Uto","Sri","Čet","Pet","Sub","Ned"}</f>
        <v>Pon</v>
      </c>
      <c r="L6" s="1" t="str">
        <v>Uto</v>
      </c>
      <c r="M6" s="1" t="str">
        <v>Sri</v>
      </c>
      <c r="N6" s="1" t="str">
        <v>Čet</v>
      </c>
      <c r="O6" s="1" t="str">
        <v>Pet</v>
      </c>
      <c r="P6" s="1" t="str">
        <v>Sub</v>
      </c>
      <c r="Q6" s="6" t="str">
        <v>Ned</v>
      </c>
      <c r="S6" s="1" t="str">
        <f t="array" ref="S6:Y6">{"Pon","Uto","Sri","Čet","Pet","Sub","Ned"}</f>
        <v>Pon</v>
      </c>
      <c r="T6" s="1" t="str">
        <v>Uto</v>
      </c>
      <c r="U6" s="1" t="str">
        <v>Sri</v>
      </c>
      <c r="V6" s="1" t="str">
        <v>Čet</v>
      </c>
      <c r="W6" s="1" t="str">
        <v>Pet</v>
      </c>
      <c r="X6" s="1" t="str">
        <v>Sub</v>
      </c>
      <c r="Y6" s="6" t="str">
        <v>Ned</v>
      </c>
      <c r="AA6" s="1" t="str">
        <f t="array" ref="AA6:AG6">{"Pon","Uto","Sri","Čet","Pet","Sub","Ned"}</f>
        <v>Pon</v>
      </c>
      <c r="AB6" s="1" t="str">
        <v>Uto</v>
      </c>
      <c r="AC6" s="1" t="str">
        <v>Sri</v>
      </c>
      <c r="AD6" s="1" t="str">
        <v>Čet</v>
      </c>
      <c r="AE6" s="1" t="str">
        <v>Pet</v>
      </c>
      <c r="AF6" s="1" t="str">
        <v>Sub</v>
      </c>
      <c r="AG6" s="6" t="str">
        <v>Ned</v>
      </c>
    </row>
    <row r="7" spans="2:40" x14ac:dyDescent="0.2">
      <c r="B7" s="4" t="str">
        <f>IF(COUNT(C7:I7)&gt;=4,WEEKNUM(I7)-1,"")</f>
        <v/>
      </c>
      <c r="C7" s="2" t="str">
        <f t="array" ref="C7:I12">IF(MONTH(DATE(YEAR(C5),MONTH(C5),1))&lt;&gt;MONTH(DATE(YEAR(C5),MONTH(C5),1)-(WEEKDAY(DATE(YEAR(C5),MONTH(C5),1),2)-1)+{0;1;2;3;4;5}*7+{1,2,3,4,5,6,7}-1),"",DATE(YEAR(C5),MONTH(C5),1)-(WEEKDAY(DATE(YEAR(C5),MONTH(C5),1),2)-1)+{0;1;2;3;4;5}*7+{1,2,3,4,5,6,7}-1)</f>
        <v/>
      </c>
      <c r="D7" s="2" t="str">
        <v/>
      </c>
      <c r="E7" s="2" t="str">
        <v/>
      </c>
      <c r="F7" s="2" t="str">
        <v/>
      </c>
      <c r="G7" s="2" t="str">
        <v/>
      </c>
      <c r="H7" s="2" t="str">
        <v/>
      </c>
      <c r="I7" s="7">
        <v>42736</v>
      </c>
      <c r="J7" s="4">
        <f>IF(K7="",MAX(B7:B12),MAX(B7:B12)+1)</f>
        <v>5</v>
      </c>
      <c r="K7" s="2" t="str">
        <f t="array" ref="K7:Q12">IF(MONTH(DATE(YEAR(K5),MONTH(K5),1))&lt;&gt;MONTH(DATE(YEAR(K5),MONTH(K5),1)-(WEEKDAY(DATE(YEAR(K5),MONTH(K5),1),2)-1)+{0;1;2;3;4;5}*7+{1,2,3,4,5,6,7}-1),"",DATE(YEAR(K5),MONTH(K5),1)-(WEEKDAY(DATE(YEAR(K5),MONTH(K5),1),2)-1)+{0;1;2;3;4;5}*7+{1,2,3,4,5,6,7}-1)</f>
        <v/>
      </c>
      <c r="L7" s="2" t="str">
        <v/>
      </c>
      <c r="M7" s="2">
        <v>42767</v>
      </c>
      <c r="N7" s="2">
        <v>42768</v>
      </c>
      <c r="O7" s="2">
        <v>42769</v>
      </c>
      <c r="P7" s="2">
        <v>42770</v>
      </c>
      <c r="Q7" s="7">
        <v>42771</v>
      </c>
      <c r="R7" s="4">
        <f>IF(S7="",MAX(J7:J12),MAX(J7:J12)+1)</f>
        <v>9</v>
      </c>
      <c r="S7" s="2" t="str">
        <f t="array" ref="S7:Y12">IF(MONTH(DATE(YEAR(S5),MONTH(S5),1))&lt;&gt;MONTH(DATE(YEAR(S5),MONTH(S5),1)-(WEEKDAY(DATE(YEAR(S5),MONTH(S5),1),2)-1)+{0;1;2;3;4;5}*7+{1,2,3,4,5,6,7}-1),"",DATE(YEAR(S5),MONTH(S5),1)-(WEEKDAY(DATE(YEAR(S5),MONTH(S5),1),2)-1)+{0;1;2;3;4;5}*7+{1,2,3,4,5,6,7}-1)</f>
        <v/>
      </c>
      <c r="T7" s="2" t="str">
        <v/>
      </c>
      <c r="U7" s="2">
        <v>42795</v>
      </c>
      <c r="V7" s="2">
        <v>42796</v>
      </c>
      <c r="W7" s="2">
        <v>42797</v>
      </c>
      <c r="X7" s="2">
        <v>42798</v>
      </c>
      <c r="Y7" s="7">
        <v>42799</v>
      </c>
      <c r="Z7" s="4">
        <f>IF(AA7="",MAX(R7:R12),MAX(R7:R12)+1)</f>
        <v>13</v>
      </c>
      <c r="AA7" s="2" t="str">
        <f t="array" ref="AA7:AG12">IF(MONTH(DATE(YEAR(AA5),MONTH(AA5),1))&lt;&gt;MONTH(DATE(YEAR(AA5),MONTH(AA5),1)-(WEEKDAY(DATE(YEAR(AA5),MONTH(AA5),1),2)-1)+{0;1;2;3;4;5}*7+{1,2,3,4,5,6,7}-1),"",DATE(YEAR(AA5),MONTH(AA5),1)-(WEEKDAY(DATE(YEAR(AA5),MONTH(AA5),1),2)-1)+{0;1;2;3;4;5}*7+{1,2,3,4,5,6,7}-1)</f>
        <v/>
      </c>
      <c r="AB7" s="2" t="str">
        <v/>
      </c>
      <c r="AC7" s="2" t="str">
        <v/>
      </c>
      <c r="AD7" s="2" t="str">
        <v/>
      </c>
      <c r="AE7" s="2" t="str">
        <v/>
      </c>
      <c r="AF7" s="2">
        <v>42826</v>
      </c>
      <c r="AG7" s="7">
        <v>42827</v>
      </c>
      <c r="AH7" s="11"/>
    </row>
    <row r="8" spans="2:40" x14ac:dyDescent="0.2">
      <c r="B8" s="4">
        <f>IF($B$7="",WEEKNUM(C8,2)-1,IF(C8="","",WEEKNUM(C8,2)))</f>
        <v>1</v>
      </c>
      <c r="C8" s="2">
        <v>42737</v>
      </c>
      <c r="D8" s="2">
        <v>42738</v>
      </c>
      <c r="E8" s="2">
        <v>42739</v>
      </c>
      <c r="F8" s="2">
        <v>42740</v>
      </c>
      <c r="G8" s="2">
        <v>42741</v>
      </c>
      <c r="H8" s="2">
        <v>42742</v>
      </c>
      <c r="I8" s="7">
        <v>42743</v>
      </c>
      <c r="J8" s="4">
        <f>IF(K8="","",J7+1)</f>
        <v>6</v>
      </c>
      <c r="K8" s="2">
        <v>42772</v>
      </c>
      <c r="L8" s="2">
        <v>42773</v>
      </c>
      <c r="M8" s="2">
        <v>42774</v>
      </c>
      <c r="N8" s="2">
        <v>42775</v>
      </c>
      <c r="O8" s="2">
        <v>42776</v>
      </c>
      <c r="P8" s="2">
        <v>42777</v>
      </c>
      <c r="Q8" s="7">
        <v>42778</v>
      </c>
      <c r="R8" s="4">
        <f>IF(S8="","",R7+1)</f>
        <v>10</v>
      </c>
      <c r="S8" s="2">
        <v>42800</v>
      </c>
      <c r="T8" s="2">
        <v>42801</v>
      </c>
      <c r="U8" s="2">
        <v>42802</v>
      </c>
      <c r="V8" s="2">
        <v>42803</v>
      </c>
      <c r="W8" s="2">
        <v>42804</v>
      </c>
      <c r="X8" s="2">
        <v>42805</v>
      </c>
      <c r="Y8" s="7">
        <v>42806</v>
      </c>
      <c r="Z8" s="4">
        <f>IF(AA8="","",Z7+1)</f>
        <v>14</v>
      </c>
      <c r="AA8" s="2">
        <v>42828</v>
      </c>
      <c r="AB8" s="2">
        <v>42829</v>
      </c>
      <c r="AC8" s="2">
        <v>42830</v>
      </c>
      <c r="AD8" s="2">
        <v>42831</v>
      </c>
      <c r="AE8" s="2">
        <v>42832</v>
      </c>
      <c r="AF8" s="2">
        <v>42833</v>
      </c>
      <c r="AG8" s="7">
        <v>42834</v>
      </c>
    </row>
    <row r="9" spans="2:40" x14ac:dyDescent="0.2">
      <c r="B9" s="4">
        <f t="shared" ref="B9:B11" si="0">IF($B$7="",WEEKNUM(C9,2)-1,IF(C9="","",WEEKNUM(C9,2)))</f>
        <v>2</v>
      </c>
      <c r="C9" s="2">
        <v>42744</v>
      </c>
      <c r="D9" s="2">
        <v>42745</v>
      </c>
      <c r="E9" s="2">
        <v>42746</v>
      </c>
      <c r="F9" s="2">
        <v>42747</v>
      </c>
      <c r="G9" s="2">
        <v>42748</v>
      </c>
      <c r="H9" s="2">
        <v>42749</v>
      </c>
      <c r="I9" s="7">
        <v>42750</v>
      </c>
      <c r="J9" s="4">
        <f t="shared" ref="J9:J12" si="1">IF(K9="","",J8+1)</f>
        <v>7</v>
      </c>
      <c r="K9" s="2">
        <v>42779</v>
      </c>
      <c r="L9" s="2">
        <v>42780</v>
      </c>
      <c r="M9" s="2">
        <v>42781</v>
      </c>
      <c r="N9" s="2">
        <v>42782</v>
      </c>
      <c r="O9" s="2">
        <v>42783</v>
      </c>
      <c r="P9" s="2">
        <v>42784</v>
      </c>
      <c r="Q9" s="7">
        <v>42785</v>
      </c>
      <c r="R9" s="4">
        <f t="shared" ref="R9:R12" si="2">IF(S9="","",R8+1)</f>
        <v>11</v>
      </c>
      <c r="S9" s="2">
        <v>42807</v>
      </c>
      <c r="T9" s="2">
        <v>42808</v>
      </c>
      <c r="U9" s="2">
        <v>42809</v>
      </c>
      <c r="V9" s="2">
        <v>42810</v>
      </c>
      <c r="W9" s="2">
        <v>42811</v>
      </c>
      <c r="X9" s="2">
        <v>42812</v>
      </c>
      <c r="Y9" s="7">
        <v>42813</v>
      </c>
      <c r="Z9" s="4">
        <f t="shared" ref="Z9:Z12" si="3">IF(AA9="","",Z8+1)</f>
        <v>15</v>
      </c>
      <c r="AA9" s="2">
        <v>42835</v>
      </c>
      <c r="AB9" s="2">
        <v>42836</v>
      </c>
      <c r="AC9" s="2">
        <v>42837</v>
      </c>
      <c r="AD9" s="2">
        <v>42838</v>
      </c>
      <c r="AE9" s="2">
        <v>42839</v>
      </c>
      <c r="AF9" s="2">
        <v>42840</v>
      </c>
      <c r="AG9" s="7">
        <v>42841</v>
      </c>
      <c r="AK9" t="s">
        <v>30</v>
      </c>
      <c r="AL9" t="s">
        <v>27</v>
      </c>
    </row>
    <row r="10" spans="2:40" x14ac:dyDescent="0.2">
      <c r="B10" s="4">
        <f t="shared" si="0"/>
        <v>3</v>
      </c>
      <c r="C10" s="2">
        <v>42751</v>
      </c>
      <c r="D10" s="2">
        <v>42752</v>
      </c>
      <c r="E10" s="2">
        <v>42753</v>
      </c>
      <c r="F10" s="2">
        <v>42754</v>
      </c>
      <c r="G10" s="2">
        <v>42755</v>
      </c>
      <c r="H10" s="2">
        <v>42756</v>
      </c>
      <c r="I10" s="7">
        <v>42757</v>
      </c>
      <c r="J10" s="4">
        <f t="shared" si="1"/>
        <v>8</v>
      </c>
      <c r="K10" s="2">
        <v>42786</v>
      </c>
      <c r="L10" s="2">
        <v>42787</v>
      </c>
      <c r="M10" s="2">
        <v>42788</v>
      </c>
      <c r="N10" s="2">
        <v>42789</v>
      </c>
      <c r="O10" s="2">
        <v>42790</v>
      </c>
      <c r="P10" s="2">
        <v>42791</v>
      </c>
      <c r="Q10" s="7">
        <v>42792</v>
      </c>
      <c r="R10" s="4">
        <f t="shared" si="2"/>
        <v>12</v>
      </c>
      <c r="S10" s="2">
        <v>42814</v>
      </c>
      <c r="T10" s="2">
        <v>42815</v>
      </c>
      <c r="U10" s="2">
        <v>42816</v>
      </c>
      <c r="V10" s="2">
        <v>42817</v>
      </c>
      <c r="W10" s="2">
        <v>42818</v>
      </c>
      <c r="X10" s="2">
        <v>42819</v>
      </c>
      <c r="Y10" s="7">
        <v>42820</v>
      </c>
      <c r="Z10" s="4">
        <f t="shared" si="3"/>
        <v>16</v>
      </c>
      <c r="AA10" s="2">
        <v>42842</v>
      </c>
      <c r="AB10" s="2">
        <v>42843</v>
      </c>
      <c r="AC10" s="2">
        <v>42844</v>
      </c>
      <c r="AD10" s="2">
        <v>42845</v>
      </c>
      <c r="AE10" s="2">
        <v>42846</v>
      </c>
      <c r="AF10" s="2">
        <v>42847</v>
      </c>
      <c r="AG10" s="7">
        <v>42848</v>
      </c>
      <c r="AJ10" t="s">
        <v>0</v>
      </c>
      <c r="AK10">
        <f>COUNT(H7:H12)</f>
        <v>4</v>
      </c>
      <c r="AL10">
        <f>COUNT(I7:I12)</f>
        <v>5</v>
      </c>
      <c r="AN10" s="9"/>
    </row>
    <row r="11" spans="2:40" x14ac:dyDescent="0.2">
      <c r="B11" s="4">
        <f t="shared" si="0"/>
        <v>4</v>
      </c>
      <c r="C11" s="2">
        <v>42758</v>
      </c>
      <c r="D11" s="2">
        <v>42759</v>
      </c>
      <c r="E11" s="2">
        <v>42760</v>
      </c>
      <c r="F11" s="2">
        <v>42761</v>
      </c>
      <c r="G11" s="2">
        <v>42762</v>
      </c>
      <c r="H11" s="2">
        <v>42763</v>
      </c>
      <c r="I11" s="7">
        <v>42764</v>
      </c>
      <c r="J11" s="4">
        <f t="shared" si="1"/>
        <v>9</v>
      </c>
      <c r="K11" s="2">
        <v>42793</v>
      </c>
      <c r="L11" s="2">
        <v>42794</v>
      </c>
      <c r="M11" s="2" t="str">
        <v/>
      </c>
      <c r="N11" s="2" t="str">
        <v/>
      </c>
      <c r="O11" s="2" t="str">
        <v/>
      </c>
      <c r="P11" s="2" t="str">
        <v/>
      </c>
      <c r="Q11" s="7" t="str">
        <v/>
      </c>
      <c r="R11" s="4">
        <f t="shared" si="2"/>
        <v>13</v>
      </c>
      <c r="S11" s="2">
        <v>42821</v>
      </c>
      <c r="T11" s="2">
        <v>42822</v>
      </c>
      <c r="U11" s="2">
        <v>42823</v>
      </c>
      <c r="V11" s="2">
        <v>42824</v>
      </c>
      <c r="W11" s="2">
        <v>42825</v>
      </c>
      <c r="X11" s="2" t="str">
        <v/>
      </c>
      <c r="Y11" s="7" t="str">
        <v/>
      </c>
      <c r="Z11" s="4">
        <f t="shared" si="3"/>
        <v>17</v>
      </c>
      <c r="AA11" s="2">
        <v>42849</v>
      </c>
      <c r="AB11" s="2">
        <v>42850</v>
      </c>
      <c r="AC11" s="2">
        <v>42851</v>
      </c>
      <c r="AD11" s="2">
        <v>42852</v>
      </c>
      <c r="AE11" s="2">
        <v>42853</v>
      </c>
      <c r="AF11" s="2">
        <v>42854</v>
      </c>
      <c r="AG11" s="7">
        <v>42855</v>
      </c>
      <c r="AI11" s="10"/>
      <c r="AJ11" t="s">
        <v>1</v>
      </c>
      <c r="AK11">
        <f>COUNT(P7:P12)</f>
        <v>4</v>
      </c>
      <c r="AL11">
        <f>COUNT(Q7:Q12)</f>
        <v>4</v>
      </c>
      <c r="AN11" s="9"/>
    </row>
    <row r="12" spans="2:40" x14ac:dyDescent="0.2">
      <c r="B12" s="4">
        <f>IF($B$7=""&amp;C12="",WEEKNUM(C12,2)-1,IF(C12="","",WEEKNUM(C12,2)-1))</f>
        <v>5</v>
      </c>
      <c r="C12" s="2">
        <v>42765</v>
      </c>
      <c r="D12" s="2">
        <v>42766</v>
      </c>
      <c r="E12" s="2" t="str">
        <v/>
      </c>
      <c r="F12" s="2" t="str">
        <v/>
      </c>
      <c r="G12" s="2" t="str">
        <v/>
      </c>
      <c r="H12" s="2" t="str">
        <v/>
      </c>
      <c r="I12" s="7" t="str">
        <v/>
      </c>
      <c r="J12" s="4" t="str">
        <f t="shared" si="1"/>
        <v/>
      </c>
      <c r="K12" s="2" t="str">
        <v/>
      </c>
      <c r="L12" s="2" t="str">
        <v/>
      </c>
      <c r="M12" s="2" t="str">
        <v/>
      </c>
      <c r="N12" s="2" t="str">
        <v/>
      </c>
      <c r="O12" s="2" t="str">
        <v/>
      </c>
      <c r="P12" s="2" t="str">
        <v/>
      </c>
      <c r="Q12" s="7" t="str">
        <v/>
      </c>
      <c r="R12" s="4" t="str">
        <f t="shared" si="2"/>
        <v/>
      </c>
      <c r="S12" s="2" t="str">
        <v/>
      </c>
      <c r="T12" s="2" t="str">
        <v/>
      </c>
      <c r="U12" s="2" t="str">
        <v/>
      </c>
      <c r="V12" s="2" t="str">
        <v/>
      </c>
      <c r="W12" s="2" t="str">
        <v/>
      </c>
      <c r="X12" s="2" t="str">
        <v/>
      </c>
      <c r="Y12" s="7" t="str">
        <v/>
      </c>
      <c r="Z12" s="4" t="str">
        <f t="shared" si="3"/>
        <v/>
      </c>
      <c r="AA12" s="2" t="str">
        <v/>
      </c>
      <c r="AB12" s="2" t="str">
        <v/>
      </c>
      <c r="AC12" s="2" t="str">
        <v/>
      </c>
      <c r="AD12" s="2" t="str">
        <v/>
      </c>
      <c r="AE12" s="2" t="str">
        <v/>
      </c>
      <c r="AF12" s="2" t="str">
        <v/>
      </c>
      <c r="AG12" s="7" t="str">
        <v/>
      </c>
      <c r="AI12" s="10"/>
      <c r="AJ12" t="s">
        <v>2</v>
      </c>
      <c r="AK12">
        <f>COUNT(X7:X12)</f>
        <v>4</v>
      </c>
      <c r="AL12">
        <f>COUNT(Y7:Y12)</f>
        <v>4</v>
      </c>
      <c r="AN12" s="9"/>
    </row>
    <row r="13" spans="2:40" x14ac:dyDescent="0.2">
      <c r="C13" s="20"/>
      <c r="D13" s="20"/>
      <c r="E13" s="20"/>
      <c r="F13" s="20"/>
      <c r="G13" s="20"/>
      <c r="H13" s="20"/>
      <c r="I13" s="20"/>
      <c r="K13" s="20"/>
      <c r="L13" s="20"/>
      <c r="M13" s="20"/>
      <c r="N13" s="20"/>
      <c r="O13" s="20"/>
      <c r="P13" s="20"/>
      <c r="Q13" s="20"/>
      <c r="S13" s="20"/>
      <c r="T13" s="20"/>
      <c r="U13" s="20"/>
      <c r="V13" s="20"/>
      <c r="W13" s="20"/>
      <c r="X13" s="20"/>
      <c r="Y13" s="20"/>
      <c r="AA13" s="20"/>
      <c r="AB13" s="20"/>
      <c r="AC13" s="20"/>
      <c r="AD13" s="20"/>
      <c r="AE13" s="20"/>
      <c r="AF13" s="20"/>
      <c r="AG13" s="20"/>
      <c r="AJ13" t="s">
        <v>3</v>
      </c>
      <c r="AK13">
        <f>COUNT(AF7:AF12)</f>
        <v>5</v>
      </c>
      <c r="AL13">
        <f>COUNT(AG7:AG12)</f>
        <v>5</v>
      </c>
      <c r="AN13" s="9"/>
    </row>
    <row r="14" spans="2:40" ht="20.25" thickBot="1" x14ac:dyDescent="0.35">
      <c r="C14" s="17">
        <f>EOMONTH(AA5,0)+1</f>
        <v>42856</v>
      </c>
      <c r="D14" s="17"/>
      <c r="E14" s="17"/>
      <c r="F14" s="17"/>
      <c r="G14" s="17"/>
      <c r="H14" s="17"/>
      <c r="I14" s="17"/>
      <c r="K14" s="17">
        <f>EOMONTH(C14,0)+1</f>
        <v>42887</v>
      </c>
      <c r="L14" s="17"/>
      <c r="M14" s="17"/>
      <c r="N14" s="17"/>
      <c r="O14" s="17"/>
      <c r="P14" s="17"/>
      <c r="Q14" s="17"/>
      <c r="S14" s="17">
        <f>EOMONTH(K14,0)+1</f>
        <v>42917</v>
      </c>
      <c r="T14" s="17"/>
      <c r="U14" s="17"/>
      <c r="V14" s="17"/>
      <c r="W14" s="17"/>
      <c r="X14" s="17"/>
      <c r="Y14" s="17"/>
      <c r="AA14" s="17">
        <f>EOMONTH(S14,0)+1</f>
        <v>42948</v>
      </c>
      <c r="AB14" s="17"/>
      <c r="AC14" s="17"/>
      <c r="AD14" s="17"/>
      <c r="AE14" s="17"/>
      <c r="AF14" s="17"/>
      <c r="AG14" s="17"/>
      <c r="AJ14" t="s">
        <v>4</v>
      </c>
      <c r="AK14">
        <f>COUNT(H16:H21)</f>
        <v>4</v>
      </c>
      <c r="AL14">
        <f>COUNT(I16:I21)</f>
        <v>4</v>
      </c>
      <c r="AN14" s="9"/>
    </row>
    <row r="15" spans="2:40" ht="13.5" thickTop="1" x14ac:dyDescent="0.2">
      <c r="C15" s="1" t="str">
        <f t="array" ref="C15:I15">{"Pon","Uto","Sri","Čet","Pet","Sub","Ned"}</f>
        <v>Pon</v>
      </c>
      <c r="D15" s="1" t="str">
        <v>Uto</v>
      </c>
      <c r="E15" s="1" t="str">
        <v>Sri</v>
      </c>
      <c r="F15" s="1" t="str">
        <v>Čet</v>
      </c>
      <c r="G15" s="1" t="str">
        <v>Pet</v>
      </c>
      <c r="H15" s="1" t="str">
        <v>Sub</v>
      </c>
      <c r="I15" s="6" t="str">
        <v>Ned</v>
      </c>
      <c r="K15" s="1" t="str">
        <f t="array" ref="K15:Q15">{"Pon","Uto","Sri","Čet","Pet","Sub","Ned"}</f>
        <v>Pon</v>
      </c>
      <c r="L15" s="1" t="str">
        <v>Uto</v>
      </c>
      <c r="M15" s="1" t="str">
        <v>Sri</v>
      </c>
      <c r="N15" s="1" t="str">
        <v>Čet</v>
      </c>
      <c r="O15" s="1" t="str">
        <v>Pet</v>
      </c>
      <c r="P15" s="1" t="str">
        <v>Sub</v>
      </c>
      <c r="Q15" s="6" t="str">
        <v>Ned</v>
      </c>
      <c r="S15" s="1" t="str">
        <f t="array" ref="S15:Y15">{"Pon","Uto","Sri","Čet","Pet","Sub","Ned"}</f>
        <v>Pon</v>
      </c>
      <c r="T15" s="1" t="str">
        <v>Uto</v>
      </c>
      <c r="U15" s="1" t="str">
        <v>Sri</v>
      </c>
      <c r="V15" s="1" t="str">
        <v>Čet</v>
      </c>
      <c r="W15" s="1" t="str">
        <v>Pet</v>
      </c>
      <c r="X15" s="1" t="str">
        <v>Sub</v>
      </c>
      <c r="Y15" s="6" t="str">
        <v>Ned</v>
      </c>
      <c r="AA15" s="1" t="str">
        <f t="array" ref="AA15:AG15">{"Pon","Uto","Sri","Čet","Pet","Sub","Ned"}</f>
        <v>Pon</v>
      </c>
      <c r="AB15" s="1" t="str">
        <v>Uto</v>
      </c>
      <c r="AC15" s="1" t="str">
        <v>Sri</v>
      </c>
      <c r="AD15" s="1" t="str">
        <v>Čet</v>
      </c>
      <c r="AE15" s="1" t="str">
        <v>Pet</v>
      </c>
      <c r="AF15" s="1" t="str">
        <v>Sub</v>
      </c>
      <c r="AG15" s="6" t="str">
        <v>Ned</v>
      </c>
      <c r="AJ15" t="s">
        <v>5</v>
      </c>
      <c r="AK15">
        <f>COUNT(P16:P21)</f>
        <v>4</v>
      </c>
      <c r="AL15">
        <f>COUNT(Q16:Q21)</f>
        <v>4</v>
      </c>
      <c r="AN15" s="9"/>
    </row>
    <row r="16" spans="2:40" x14ac:dyDescent="0.2">
      <c r="B16" s="4">
        <f>IF(C16="",MAX(Z7:Z12),MAX(Z7:Z12)+1)</f>
        <v>18</v>
      </c>
      <c r="C16" s="2">
        <f t="array" ref="C16:I21">IF(MONTH(DATE(YEAR(C14),MONTH(C14),1))&lt;&gt;MONTH(DATE(YEAR(C14),MONTH(C14),1)-(WEEKDAY(DATE(YEAR(C14),MONTH(C14),1),2)-1)+{0;1;2;3;4;5}*7+{1,2,3,4,5,6,7}-1),"",DATE(YEAR(C14),MONTH(C14),1)-(WEEKDAY(DATE(YEAR(C14),MONTH(C14),1),2)-1)+{0;1;2;3;4;5}*7+{1,2,3,4,5,6,7}-1)</f>
        <v>42856</v>
      </c>
      <c r="D16" s="2">
        <v>42857</v>
      </c>
      <c r="E16" s="2">
        <v>42858</v>
      </c>
      <c r="F16" s="2">
        <v>42859</v>
      </c>
      <c r="G16" s="2">
        <v>42860</v>
      </c>
      <c r="H16" s="2">
        <v>42861</v>
      </c>
      <c r="I16" s="7">
        <v>42862</v>
      </c>
      <c r="J16" s="4">
        <f>IF(K16="",MAX(B16:B21),MAX(B16:B21)+1)</f>
        <v>22</v>
      </c>
      <c r="K16" s="2" t="str">
        <f t="array" ref="K16:Q21">IF(MONTH(DATE(YEAR(K14),MONTH(K14),1))&lt;&gt;MONTH(DATE(YEAR(K14),MONTH(K14),1)-(WEEKDAY(DATE(YEAR(K14),MONTH(K14),1),2)-1)+{0;1;2;3;4;5}*7+{1,2,3,4,5,6,7}-1),"",DATE(YEAR(K14),MONTH(K14),1)-(WEEKDAY(DATE(YEAR(K14),MONTH(K14),1),2)-1)+{0;1;2;3;4;5}*7+{1,2,3,4,5,6,7}-1)</f>
        <v/>
      </c>
      <c r="L16" s="2" t="str">
        <v/>
      </c>
      <c r="M16" s="2" t="str">
        <v/>
      </c>
      <c r="N16" s="2">
        <v>42887</v>
      </c>
      <c r="O16" s="2">
        <v>42888</v>
      </c>
      <c r="P16" s="2">
        <v>42889</v>
      </c>
      <c r="Q16" s="7">
        <v>42890</v>
      </c>
      <c r="R16" s="4">
        <f>IF(S16="",MAX(J16:J21),MAX(J16:J21)+1)</f>
        <v>26</v>
      </c>
      <c r="S16" s="2" t="str">
        <f t="array" ref="S16:Y21">IF(MONTH(DATE(YEAR(S14),MONTH(S14),1))&lt;&gt;MONTH(DATE(YEAR(S14),MONTH(S14),1)-(WEEKDAY(DATE(YEAR(S14),MONTH(S14),1),2)-1)+{0;1;2;3;4;5}*7+{1,2,3,4,5,6,7}-1),"",DATE(YEAR(S14),MONTH(S14),1)-(WEEKDAY(DATE(YEAR(S14),MONTH(S14),1),2)-1)+{0;1;2;3;4;5}*7+{1,2,3,4,5,6,7}-1)</f>
        <v/>
      </c>
      <c r="T16" s="2" t="str">
        <v/>
      </c>
      <c r="U16" s="2" t="str">
        <v/>
      </c>
      <c r="V16" s="2" t="str">
        <v/>
      </c>
      <c r="W16" s="2" t="str">
        <v/>
      </c>
      <c r="X16" s="2">
        <v>42917</v>
      </c>
      <c r="Y16" s="7">
        <v>42918</v>
      </c>
      <c r="Z16" s="4">
        <f>IF(AA16="",MAX(R16:R21),MAX(R16:R21)+1)</f>
        <v>31</v>
      </c>
      <c r="AA16" s="2" t="str">
        <f t="array" ref="AA16:AG21">IF(MONTH(DATE(YEAR(AA14),MONTH(AA14),1))&lt;&gt;MONTH(DATE(YEAR(AA14),MONTH(AA14),1)-(WEEKDAY(DATE(YEAR(AA14),MONTH(AA14),1),2)-1)+{0;1;2;3;4;5}*7+{1,2,3,4,5,6,7}-1),"",DATE(YEAR(AA14),MONTH(AA14),1)-(WEEKDAY(DATE(YEAR(AA14),MONTH(AA14),1),2)-1)+{0;1;2;3;4;5}*7+{1,2,3,4,5,6,7}-1)</f>
        <v/>
      </c>
      <c r="AB16" s="2">
        <v>42948</v>
      </c>
      <c r="AC16" s="2">
        <v>42949</v>
      </c>
      <c r="AD16" s="2">
        <v>42950</v>
      </c>
      <c r="AE16" s="2">
        <v>42951</v>
      </c>
      <c r="AF16" s="2">
        <v>42952</v>
      </c>
      <c r="AG16" s="7">
        <v>42953</v>
      </c>
      <c r="AJ16" t="s">
        <v>6</v>
      </c>
      <c r="AK16">
        <f>COUNT(X16:X21)</f>
        <v>5</v>
      </c>
      <c r="AL16">
        <f>COUNT(Y16:Y21)</f>
        <v>5</v>
      </c>
      <c r="AN16" s="9"/>
    </row>
    <row r="17" spans="2:41" x14ac:dyDescent="0.2">
      <c r="B17" s="4">
        <f>IF(C17="","",B16+1)</f>
        <v>19</v>
      </c>
      <c r="C17" s="2">
        <v>42863</v>
      </c>
      <c r="D17" s="2">
        <v>42864</v>
      </c>
      <c r="E17" s="2">
        <v>42865</v>
      </c>
      <c r="F17" s="2">
        <v>42866</v>
      </c>
      <c r="G17" s="2">
        <v>42867</v>
      </c>
      <c r="H17" s="2">
        <v>42868</v>
      </c>
      <c r="I17" s="7">
        <v>42869</v>
      </c>
      <c r="J17" s="4">
        <f>IF(K17="","",J16+1)</f>
        <v>23</v>
      </c>
      <c r="K17" s="2">
        <v>42891</v>
      </c>
      <c r="L17" s="2">
        <v>42892</v>
      </c>
      <c r="M17" s="2">
        <v>42893</v>
      </c>
      <c r="N17" s="2">
        <v>42894</v>
      </c>
      <c r="O17" s="2">
        <v>42895</v>
      </c>
      <c r="P17" s="2">
        <v>42896</v>
      </c>
      <c r="Q17" s="7">
        <v>42897</v>
      </c>
      <c r="R17" s="4">
        <f>IF(S17="","",R16+1)</f>
        <v>27</v>
      </c>
      <c r="S17" s="2">
        <v>42919</v>
      </c>
      <c r="T17" s="2">
        <v>42920</v>
      </c>
      <c r="U17" s="2">
        <v>42921</v>
      </c>
      <c r="V17" s="2">
        <v>42922</v>
      </c>
      <c r="W17" s="2">
        <v>42923</v>
      </c>
      <c r="X17" s="2">
        <v>42924</v>
      </c>
      <c r="Y17" s="7">
        <v>42925</v>
      </c>
      <c r="Z17" s="4">
        <f>IF(AA17="","",Z16+1)</f>
        <v>32</v>
      </c>
      <c r="AA17" s="2">
        <v>42954</v>
      </c>
      <c r="AB17" s="2">
        <v>42955</v>
      </c>
      <c r="AC17" s="2">
        <v>42956</v>
      </c>
      <c r="AD17" s="2">
        <v>42957</v>
      </c>
      <c r="AE17" s="2">
        <v>42958</v>
      </c>
      <c r="AF17" s="2">
        <v>42959</v>
      </c>
      <c r="AG17" s="7">
        <v>42960</v>
      </c>
      <c r="AJ17" t="s">
        <v>7</v>
      </c>
      <c r="AK17">
        <f>COUNT(AF16:AF21)</f>
        <v>4</v>
      </c>
      <c r="AL17">
        <f>COUNT(AG16:AG21)</f>
        <v>4</v>
      </c>
      <c r="AN17" s="9"/>
    </row>
    <row r="18" spans="2:41" x14ac:dyDescent="0.2">
      <c r="B18" s="4">
        <f t="shared" ref="B18:B21" si="4">IF(C18="","",B17+1)</f>
        <v>20</v>
      </c>
      <c r="C18" s="2">
        <v>42870</v>
      </c>
      <c r="D18" s="2">
        <v>42871</v>
      </c>
      <c r="E18" s="2">
        <v>42872</v>
      </c>
      <c r="F18" s="2">
        <v>42873</v>
      </c>
      <c r="G18" s="2">
        <v>42874</v>
      </c>
      <c r="H18" s="2">
        <v>42875</v>
      </c>
      <c r="I18" s="7">
        <v>42876</v>
      </c>
      <c r="J18" s="4">
        <f t="shared" ref="J18:J21" si="5">IF(K18="","",J17+1)</f>
        <v>24</v>
      </c>
      <c r="K18" s="2">
        <v>42898</v>
      </c>
      <c r="L18" s="2">
        <v>42899</v>
      </c>
      <c r="M18" s="2">
        <v>42900</v>
      </c>
      <c r="N18" s="2">
        <v>42901</v>
      </c>
      <c r="O18" s="2">
        <v>42902</v>
      </c>
      <c r="P18" s="2">
        <v>42903</v>
      </c>
      <c r="Q18" s="7">
        <v>42904</v>
      </c>
      <c r="R18" s="4">
        <f t="shared" ref="R18:R21" si="6">IF(S18="","",R17+1)</f>
        <v>28</v>
      </c>
      <c r="S18" s="2">
        <v>42926</v>
      </c>
      <c r="T18" s="2">
        <v>42927</v>
      </c>
      <c r="U18" s="2">
        <v>42928</v>
      </c>
      <c r="V18" s="2">
        <v>42929</v>
      </c>
      <c r="W18" s="2">
        <v>42930</v>
      </c>
      <c r="X18" s="2">
        <v>42931</v>
      </c>
      <c r="Y18" s="7">
        <v>42932</v>
      </c>
      <c r="Z18" s="4">
        <f t="shared" ref="Z18:Z21" si="7">IF(AA18="","",Z17+1)</f>
        <v>33</v>
      </c>
      <c r="AA18" s="2">
        <v>42961</v>
      </c>
      <c r="AB18" s="2">
        <v>42962</v>
      </c>
      <c r="AC18" s="2">
        <v>42963</v>
      </c>
      <c r="AD18" s="2">
        <v>42964</v>
      </c>
      <c r="AE18" s="2">
        <v>42965</v>
      </c>
      <c r="AF18" s="2">
        <v>42966</v>
      </c>
      <c r="AG18" s="7">
        <v>42967</v>
      </c>
      <c r="AJ18" t="s">
        <v>8</v>
      </c>
      <c r="AK18">
        <f>COUNT(H25:H30)</f>
        <v>5</v>
      </c>
      <c r="AL18">
        <f>COUNT(I25:I30)</f>
        <v>4</v>
      </c>
      <c r="AN18" s="9"/>
    </row>
    <row r="19" spans="2:41" x14ac:dyDescent="0.2">
      <c r="B19" s="4">
        <f t="shared" si="4"/>
        <v>21</v>
      </c>
      <c r="C19" s="2">
        <v>42877</v>
      </c>
      <c r="D19" s="2">
        <v>42878</v>
      </c>
      <c r="E19" s="2">
        <v>42879</v>
      </c>
      <c r="F19" s="2">
        <v>42880</v>
      </c>
      <c r="G19" s="2">
        <v>42881</v>
      </c>
      <c r="H19" s="2">
        <v>42882</v>
      </c>
      <c r="I19" s="7">
        <v>42883</v>
      </c>
      <c r="J19" s="4">
        <f t="shared" si="5"/>
        <v>25</v>
      </c>
      <c r="K19" s="2">
        <v>42905</v>
      </c>
      <c r="L19" s="2">
        <v>42906</v>
      </c>
      <c r="M19" s="2">
        <v>42907</v>
      </c>
      <c r="N19" s="2">
        <v>42908</v>
      </c>
      <c r="O19" s="2">
        <v>42909</v>
      </c>
      <c r="P19" s="2">
        <v>42910</v>
      </c>
      <c r="Q19" s="7">
        <v>42911</v>
      </c>
      <c r="R19" s="4">
        <f t="shared" si="6"/>
        <v>29</v>
      </c>
      <c r="S19" s="2">
        <v>42933</v>
      </c>
      <c r="T19" s="2">
        <v>42934</v>
      </c>
      <c r="U19" s="2">
        <v>42935</v>
      </c>
      <c r="V19" s="2">
        <v>42936</v>
      </c>
      <c r="W19" s="2">
        <v>42937</v>
      </c>
      <c r="X19" s="2">
        <v>42938</v>
      </c>
      <c r="Y19" s="7">
        <v>42939</v>
      </c>
      <c r="Z19" s="4">
        <f t="shared" si="7"/>
        <v>34</v>
      </c>
      <c r="AA19" s="2">
        <v>42968</v>
      </c>
      <c r="AB19" s="2">
        <v>42969</v>
      </c>
      <c r="AC19" s="2">
        <v>42970</v>
      </c>
      <c r="AD19" s="2">
        <v>42971</v>
      </c>
      <c r="AE19" s="2">
        <v>42972</v>
      </c>
      <c r="AF19" s="2">
        <v>42973</v>
      </c>
      <c r="AG19" s="7">
        <v>42974</v>
      </c>
      <c r="AJ19" t="s">
        <v>9</v>
      </c>
      <c r="AK19">
        <f>COUNT(P25:P30)</f>
        <v>4</v>
      </c>
      <c r="AL19">
        <f>COUNT(Q25:Q30)</f>
        <v>5</v>
      </c>
      <c r="AN19" s="9"/>
    </row>
    <row r="20" spans="2:41" x14ac:dyDescent="0.2">
      <c r="B20" s="4">
        <f t="shared" si="4"/>
        <v>22</v>
      </c>
      <c r="C20" s="2">
        <v>42884</v>
      </c>
      <c r="D20" s="2">
        <v>42885</v>
      </c>
      <c r="E20" s="2">
        <v>42886</v>
      </c>
      <c r="F20" s="2" t="str">
        <v/>
      </c>
      <c r="G20" s="2" t="str">
        <v/>
      </c>
      <c r="H20" s="2" t="str">
        <v/>
      </c>
      <c r="I20" s="7" t="str">
        <v/>
      </c>
      <c r="J20" s="4">
        <f t="shared" si="5"/>
        <v>26</v>
      </c>
      <c r="K20" s="2">
        <v>42912</v>
      </c>
      <c r="L20" s="2">
        <v>42913</v>
      </c>
      <c r="M20" s="2">
        <v>42914</v>
      </c>
      <c r="N20" s="2">
        <v>42915</v>
      </c>
      <c r="O20" s="2">
        <v>42916</v>
      </c>
      <c r="P20" s="2" t="str">
        <v/>
      </c>
      <c r="Q20" s="7" t="str">
        <v/>
      </c>
      <c r="R20" s="4">
        <f t="shared" si="6"/>
        <v>30</v>
      </c>
      <c r="S20" s="2">
        <v>42940</v>
      </c>
      <c r="T20" s="2">
        <v>42941</v>
      </c>
      <c r="U20" s="2">
        <v>42942</v>
      </c>
      <c r="V20" s="2">
        <v>42943</v>
      </c>
      <c r="W20" s="2">
        <v>42944</v>
      </c>
      <c r="X20" s="2">
        <v>42945</v>
      </c>
      <c r="Y20" s="7">
        <v>42946</v>
      </c>
      <c r="Z20" s="4">
        <f t="shared" si="7"/>
        <v>35</v>
      </c>
      <c r="AA20" s="2">
        <v>42975</v>
      </c>
      <c r="AB20" s="2">
        <v>42976</v>
      </c>
      <c r="AC20" s="2">
        <v>42977</v>
      </c>
      <c r="AD20" s="2">
        <v>42978</v>
      </c>
      <c r="AE20" s="2" t="str">
        <v/>
      </c>
      <c r="AF20" s="2" t="str">
        <v/>
      </c>
      <c r="AG20" s="7" t="str">
        <v/>
      </c>
      <c r="AJ20" t="s">
        <v>10</v>
      </c>
      <c r="AK20">
        <f>COUNT(X25:X30)</f>
        <v>4</v>
      </c>
      <c r="AL20">
        <f>COUNT(Y25:Y30)</f>
        <v>4</v>
      </c>
      <c r="AN20" s="9"/>
    </row>
    <row r="21" spans="2:41" x14ac:dyDescent="0.2">
      <c r="B21" s="4" t="str">
        <f t="shared" si="4"/>
        <v/>
      </c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7" t="str">
        <v/>
      </c>
      <c r="J21" s="4" t="str">
        <f t="shared" si="5"/>
        <v/>
      </c>
      <c r="K21" s="2" t="str">
        <v/>
      </c>
      <c r="L21" s="2" t="str">
        <v/>
      </c>
      <c r="M21" s="2" t="str">
        <v/>
      </c>
      <c r="N21" s="2" t="str">
        <v/>
      </c>
      <c r="O21" s="2" t="str">
        <v/>
      </c>
      <c r="P21" s="2" t="str">
        <v/>
      </c>
      <c r="Q21" s="7" t="str">
        <v/>
      </c>
      <c r="R21" s="4">
        <f t="shared" si="6"/>
        <v>31</v>
      </c>
      <c r="S21" s="2">
        <v>42947</v>
      </c>
      <c r="T21" s="2" t="str">
        <v/>
      </c>
      <c r="U21" s="2" t="str">
        <v/>
      </c>
      <c r="V21" s="2" t="str">
        <v/>
      </c>
      <c r="W21" s="2" t="str">
        <v/>
      </c>
      <c r="X21" s="2" t="str">
        <v/>
      </c>
      <c r="Y21" s="7" t="str">
        <v/>
      </c>
      <c r="Z21" s="4" t="str">
        <f t="shared" si="7"/>
        <v/>
      </c>
      <c r="AA21" s="2" t="str">
        <v/>
      </c>
      <c r="AB21" s="2" t="str">
        <v/>
      </c>
      <c r="AC21" s="2" t="str">
        <v/>
      </c>
      <c r="AD21" s="2" t="str">
        <v/>
      </c>
      <c r="AE21" s="2" t="str">
        <v/>
      </c>
      <c r="AF21" s="2" t="str">
        <v/>
      </c>
      <c r="AG21" s="7" t="str">
        <v/>
      </c>
      <c r="AJ21" s="22" t="s">
        <v>11</v>
      </c>
      <c r="AK21" s="22">
        <f>COUNT(AF25:AF30)</f>
        <v>5</v>
      </c>
      <c r="AL21" s="22">
        <f>COUNT(AG25:AG30)</f>
        <v>5</v>
      </c>
      <c r="AN21" s="9"/>
    </row>
    <row r="22" spans="2:41" x14ac:dyDescent="0.2">
      <c r="C22" s="21"/>
      <c r="D22" s="21"/>
      <c r="E22" s="21"/>
      <c r="F22" s="21"/>
      <c r="G22" s="21"/>
      <c r="H22" s="21"/>
      <c r="I22" s="21"/>
      <c r="K22" s="20"/>
      <c r="L22" s="20"/>
      <c r="M22" s="20"/>
      <c r="N22" s="20"/>
      <c r="O22" s="20"/>
      <c r="P22" s="20"/>
      <c r="Q22" s="20"/>
      <c r="S22" s="20"/>
      <c r="T22" s="20"/>
      <c r="U22" s="20"/>
      <c r="V22" s="20"/>
      <c r="W22" s="20"/>
      <c r="X22" s="20"/>
      <c r="Y22" s="20"/>
      <c r="AA22" s="20"/>
      <c r="AB22" s="20"/>
      <c r="AC22" s="20"/>
      <c r="AD22" s="20"/>
      <c r="AE22" s="20"/>
      <c r="AF22" s="20"/>
      <c r="AG22" s="20"/>
      <c r="AK22">
        <f>SUM(AK10:AK21)</f>
        <v>52</v>
      </c>
      <c r="AL22">
        <f>SUM(AL10:AL21)</f>
        <v>53</v>
      </c>
      <c r="AM22">
        <f>SUM(AK22:AL22)</f>
        <v>105</v>
      </c>
      <c r="AN22" s="9"/>
    </row>
    <row r="23" spans="2:41" ht="20.25" thickBot="1" x14ac:dyDescent="0.35">
      <c r="C23" s="17">
        <f>EOMONTH(AA14,0)+1</f>
        <v>42979</v>
      </c>
      <c r="D23" s="17"/>
      <c r="E23" s="17"/>
      <c r="F23" s="17"/>
      <c r="G23" s="17"/>
      <c r="H23" s="17"/>
      <c r="I23" s="17"/>
      <c r="K23" s="17">
        <f>EOMONTH(C23,0)+1</f>
        <v>43009</v>
      </c>
      <c r="L23" s="17"/>
      <c r="M23" s="17"/>
      <c r="N23" s="17"/>
      <c r="O23" s="17"/>
      <c r="P23" s="17"/>
      <c r="Q23" s="17"/>
      <c r="S23" s="17">
        <f>EOMONTH(K23,0)+1</f>
        <v>43040</v>
      </c>
      <c r="T23" s="17"/>
      <c r="U23" s="17"/>
      <c r="V23" s="17"/>
      <c r="W23" s="17"/>
      <c r="X23" s="17"/>
      <c r="Y23" s="17"/>
      <c r="AA23" s="17">
        <f>EOMONTH(S23,0)+1</f>
        <v>43070</v>
      </c>
      <c r="AB23" s="17"/>
      <c r="AC23" s="17"/>
      <c r="AD23" s="17"/>
      <c r="AE23" s="17"/>
      <c r="AF23" s="17"/>
      <c r="AG23" s="17"/>
      <c r="AJ23" s="9"/>
      <c r="AN23" s="10"/>
      <c r="AO23" s="10"/>
    </row>
    <row r="24" spans="2:41" ht="13.5" thickTop="1" x14ac:dyDescent="0.2">
      <c r="C24" s="1" t="str">
        <f t="array" ref="C24:I24">{"Pon","Uto","Sri","Čet","Pet","Sub","Ned"}</f>
        <v>Pon</v>
      </c>
      <c r="D24" s="1" t="str">
        <v>Uto</v>
      </c>
      <c r="E24" s="1" t="str">
        <v>Sri</v>
      </c>
      <c r="F24" s="1" t="str">
        <v>Čet</v>
      </c>
      <c r="G24" s="1" t="str">
        <v>Pet</v>
      </c>
      <c r="H24" s="1" t="str">
        <v>Sub</v>
      </c>
      <c r="I24" s="6" t="str">
        <v>Ned</v>
      </c>
      <c r="K24" s="1" t="str">
        <f t="array" ref="K24:Q24">{"Pon","Uto","Sri","Čet","Pet","Sub","Ned"}</f>
        <v>Pon</v>
      </c>
      <c r="L24" s="1" t="str">
        <v>Uto</v>
      </c>
      <c r="M24" s="1" t="str">
        <v>Sri</v>
      </c>
      <c r="N24" s="1" t="str">
        <v>Čet</v>
      </c>
      <c r="O24" s="1" t="str">
        <v>Pet</v>
      </c>
      <c r="P24" s="1" t="str">
        <v>Sub</v>
      </c>
      <c r="Q24" s="6" t="str">
        <v>Ned</v>
      </c>
      <c r="S24" s="1" t="str">
        <f t="array" ref="S24:Y24">{"Pon","Uto","Sri","Čet","Pet","Sub","Ned"}</f>
        <v>Pon</v>
      </c>
      <c r="T24" s="1" t="str">
        <v>Uto</v>
      </c>
      <c r="U24" s="1" t="str">
        <v>Sri</v>
      </c>
      <c r="V24" s="1" t="str">
        <v>Čet</v>
      </c>
      <c r="W24" s="1" t="str">
        <v>Pet</v>
      </c>
      <c r="X24" s="1" t="str">
        <v>Sub</v>
      </c>
      <c r="Y24" s="6" t="str">
        <v>Ned</v>
      </c>
      <c r="AA24" s="1" t="str">
        <f t="array" ref="AA24:AG24">{"Pon","Uto","Sri","Čet","Pet","Sub","Ned"}</f>
        <v>Pon</v>
      </c>
      <c r="AB24" s="1" t="str">
        <v>Uto</v>
      </c>
      <c r="AC24" s="1" t="str">
        <v>Sri</v>
      </c>
      <c r="AD24" s="1" t="str">
        <v>Čet</v>
      </c>
      <c r="AE24" s="1" t="str">
        <v>Pet</v>
      </c>
      <c r="AF24" s="1" t="str">
        <v>Sub</v>
      </c>
      <c r="AG24" s="6" t="str">
        <v>Ned</v>
      </c>
      <c r="AL24" s="9"/>
    </row>
    <row r="25" spans="2:41" x14ac:dyDescent="0.2">
      <c r="B25" s="4">
        <f>IF(C25="",MAX(Z16:Z21),MAX(Z16:Z21)+1)</f>
        <v>35</v>
      </c>
      <c r="C25" s="2" t="str">
        <f t="array" ref="C25:I30">IF(MONTH(DATE(YEAR(C23),MONTH(C23),1))&lt;&gt;MONTH(DATE(YEAR(C23),MONTH(C23),1)-(WEEKDAY(DATE(YEAR(C23),MONTH(C23),1),2)-1)+{0;1;2;3;4;5}*7+{1,2,3,4,5,6,7}-1),"",DATE(YEAR(C23),MONTH(C23),1)-(WEEKDAY(DATE(YEAR(C23),MONTH(C23),1),2)-1)+{0;1;2;3;4;5}*7+{1,2,3,4,5,6,7}-1)</f>
        <v/>
      </c>
      <c r="D25" s="2" t="str">
        <v/>
      </c>
      <c r="E25" s="2" t="str">
        <v/>
      </c>
      <c r="F25" s="2" t="str">
        <v/>
      </c>
      <c r="G25" s="2">
        <v>42979</v>
      </c>
      <c r="H25" s="2">
        <v>42980</v>
      </c>
      <c r="I25" s="7">
        <v>42981</v>
      </c>
      <c r="J25" s="4">
        <f>IF(K25="",MAX(B25:B30),MAX(B25:B30)+1)</f>
        <v>39</v>
      </c>
      <c r="K25" s="2" t="str">
        <f t="array" ref="K25:Q30">IF(MONTH(DATE(YEAR(K23),MONTH(K23),1))&lt;&gt;MONTH(DATE(YEAR(K23),MONTH(K23),1)-(WEEKDAY(DATE(YEAR(K23),MONTH(K23),1),2)-1)+{0;1;2;3;4;5}*7+{1,2,3,4,5,6,7}-1),"",DATE(YEAR(K23),MONTH(K23),1)-(WEEKDAY(DATE(YEAR(K23),MONTH(K23),1),2)-1)+{0;1;2;3;4;5}*7+{1,2,3,4,5,6,7}-1)</f>
        <v/>
      </c>
      <c r="L25" s="2" t="str">
        <v/>
      </c>
      <c r="M25" s="2" t="str">
        <v/>
      </c>
      <c r="N25" s="2" t="str">
        <v/>
      </c>
      <c r="O25" s="2" t="str">
        <v/>
      </c>
      <c r="P25" s="2" t="str">
        <v/>
      </c>
      <c r="Q25" s="7">
        <v>43009</v>
      </c>
      <c r="R25" s="4">
        <f>IF(S25="",MAX(J25:J30),MAX(J25:J30)+1)</f>
        <v>44</v>
      </c>
      <c r="S25" s="2" t="str">
        <f t="array" ref="S25:Y30">IF(MONTH(DATE(YEAR(S23),MONTH(S23),1))&lt;&gt;MONTH(DATE(YEAR(S23),MONTH(S23),1)-(WEEKDAY(DATE(YEAR(S23),MONTH(S23),1),2)-1)+{0;1;2;3;4;5}*7+{1,2,3,4,5,6,7}-1),"",DATE(YEAR(S23),MONTH(S23),1)-(WEEKDAY(DATE(YEAR(S23),MONTH(S23),1),2)-1)+{0;1;2;3;4;5}*7+{1,2,3,4,5,6,7}-1)</f>
        <v/>
      </c>
      <c r="T25" s="2" t="str">
        <v/>
      </c>
      <c r="U25" s="2">
        <v>43040</v>
      </c>
      <c r="V25" s="2">
        <v>43041</v>
      </c>
      <c r="W25" s="2">
        <v>43042</v>
      </c>
      <c r="X25" s="2">
        <v>43043</v>
      </c>
      <c r="Y25" s="7">
        <v>43044</v>
      </c>
      <c r="Z25" s="4">
        <f>IF(AA25="",MAX(R25:R30),MAX(R25:R30)+1)</f>
        <v>48</v>
      </c>
      <c r="AA25" s="2" t="str">
        <f t="array" ref="AA25:AG30">IF(MONTH(DATE(YEAR(AA23),MONTH(AA23),1))&lt;&gt;MONTH(DATE(YEAR(AA23),MONTH(AA23),1)-(WEEKDAY(DATE(YEAR(AA23),MONTH(AA23),1),2)-1)+{0;1;2;3;4;5}*7+{1,2,3,4,5,6,7}-1),"",DATE(YEAR(AA23),MONTH(AA23),1)-(WEEKDAY(DATE(YEAR(AA23),MONTH(AA23),1),2)-1)+{0;1;2;3;4;5}*7+{1,2,3,4,5,6,7}-1)</f>
        <v/>
      </c>
      <c r="AB25" s="2" t="str">
        <v/>
      </c>
      <c r="AC25" s="2" t="str">
        <v/>
      </c>
      <c r="AD25" s="2" t="str">
        <v/>
      </c>
      <c r="AE25" s="2">
        <v>43070</v>
      </c>
      <c r="AF25" s="2">
        <v>43071</v>
      </c>
      <c r="AG25" s="7">
        <v>43072</v>
      </c>
      <c r="AL25">
        <f>C2-AL22</f>
        <v>312</v>
      </c>
    </row>
    <row r="26" spans="2:41" x14ac:dyDescent="0.2">
      <c r="B26" s="4">
        <f>IF(C26="","",B25+1)</f>
        <v>36</v>
      </c>
      <c r="C26" s="2">
        <v>42982</v>
      </c>
      <c r="D26" s="2">
        <v>42983</v>
      </c>
      <c r="E26" s="2">
        <v>42984</v>
      </c>
      <c r="F26" s="2">
        <v>42985</v>
      </c>
      <c r="G26" s="2">
        <v>42986</v>
      </c>
      <c r="H26" s="2">
        <v>42987</v>
      </c>
      <c r="I26" s="7">
        <v>42988</v>
      </c>
      <c r="J26" s="4">
        <f>IF(K26="","",J25+1)</f>
        <v>40</v>
      </c>
      <c r="K26" s="2">
        <v>43010</v>
      </c>
      <c r="L26" s="2">
        <v>43011</v>
      </c>
      <c r="M26" s="2">
        <v>43012</v>
      </c>
      <c r="N26" s="2">
        <v>43013</v>
      </c>
      <c r="O26" s="2">
        <v>43014</v>
      </c>
      <c r="P26" s="2">
        <v>43015</v>
      </c>
      <c r="Q26" s="7">
        <v>43016</v>
      </c>
      <c r="R26" s="4">
        <f>IF(S26="","",R25+1)</f>
        <v>45</v>
      </c>
      <c r="S26" s="2">
        <v>43045</v>
      </c>
      <c r="T26" s="2">
        <v>43046</v>
      </c>
      <c r="U26" s="2">
        <v>43047</v>
      </c>
      <c r="V26" s="2">
        <v>43048</v>
      </c>
      <c r="W26" s="2">
        <v>43049</v>
      </c>
      <c r="X26" s="2">
        <v>43050</v>
      </c>
      <c r="Y26" s="7">
        <v>43051</v>
      </c>
      <c r="Z26" s="4">
        <f>IF(AA26="","",Z25+1)</f>
        <v>49</v>
      </c>
      <c r="AA26" s="2">
        <v>43073</v>
      </c>
      <c r="AB26" s="2">
        <v>43074</v>
      </c>
      <c r="AC26" s="2">
        <v>43075</v>
      </c>
      <c r="AD26" s="2">
        <v>43076</v>
      </c>
      <c r="AE26" s="2">
        <v>43077</v>
      </c>
      <c r="AF26" s="2">
        <v>43078</v>
      </c>
      <c r="AG26" s="7">
        <v>43079</v>
      </c>
      <c r="AJ26" s="16" t="s">
        <v>31</v>
      </c>
    </row>
    <row r="27" spans="2:41" x14ac:dyDescent="0.2">
      <c r="B27" s="4">
        <f t="shared" ref="B27:B30" si="8">IF(C27="","",B26+1)</f>
        <v>37</v>
      </c>
      <c r="C27" s="2">
        <v>42989</v>
      </c>
      <c r="D27" s="2">
        <v>42990</v>
      </c>
      <c r="E27" s="2">
        <v>42991</v>
      </c>
      <c r="F27" s="2">
        <v>42992</v>
      </c>
      <c r="G27" s="2">
        <v>42993</v>
      </c>
      <c r="H27" s="2">
        <v>42994</v>
      </c>
      <c r="I27" s="7">
        <v>42995</v>
      </c>
      <c r="J27" s="4">
        <f t="shared" ref="J27:J30" si="9">IF(K27="","",J26+1)</f>
        <v>41</v>
      </c>
      <c r="K27" s="2">
        <v>43017</v>
      </c>
      <c r="L27" s="2">
        <v>43018</v>
      </c>
      <c r="M27" s="2">
        <v>43019</v>
      </c>
      <c r="N27" s="2">
        <v>43020</v>
      </c>
      <c r="O27" s="2">
        <v>43021</v>
      </c>
      <c r="P27" s="2">
        <v>43022</v>
      </c>
      <c r="Q27" s="7">
        <v>43023</v>
      </c>
      <c r="R27" s="4">
        <f t="shared" ref="R27:R30" si="10">IF(S27="","",R26+1)</f>
        <v>46</v>
      </c>
      <c r="S27" s="2">
        <v>43052</v>
      </c>
      <c r="T27" s="2">
        <v>43053</v>
      </c>
      <c r="U27" s="2">
        <v>43054</v>
      </c>
      <c r="V27" s="2">
        <v>43055</v>
      </c>
      <c r="W27" s="2">
        <v>43056</v>
      </c>
      <c r="X27" s="2">
        <v>43057</v>
      </c>
      <c r="Y27" s="7">
        <v>43058</v>
      </c>
      <c r="Z27" s="4">
        <f t="shared" ref="Z27:Z28" si="11">IF(AA27="","",Z26+1)</f>
        <v>50</v>
      </c>
      <c r="AA27" s="2">
        <v>43080</v>
      </c>
      <c r="AB27" s="2">
        <v>43081</v>
      </c>
      <c r="AC27" s="2">
        <v>43082</v>
      </c>
      <c r="AD27" s="2">
        <v>43083</v>
      </c>
      <c r="AE27" s="2">
        <v>43084</v>
      </c>
      <c r="AF27" s="2">
        <v>43085</v>
      </c>
      <c r="AG27" s="7">
        <v>43086</v>
      </c>
      <c r="AJ27" s="16">
        <f>IF(OR(WEEKDAY(AL27,2)=7,WEEKDAY(AL27,2)=6),0,1)</f>
        <v>0</v>
      </c>
      <c r="AK27" s="5">
        <f>DATE(kalendar!J3,1,1)</f>
        <v>42736</v>
      </c>
      <c r="AL27" s="12">
        <f t="shared" ref="AL27:AL40" si="12">AK27</f>
        <v>42736</v>
      </c>
      <c r="AM27" t="s">
        <v>12</v>
      </c>
    </row>
    <row r="28" spans="2:41" x14ac:dyDescent="0.2">
      <c r="B28" s="4">
        <f t="shared" si="8"/>
        <v>38</v>
      </c>
      <c r="C28" s="2">
        <v>42996</v>
      </c>
      <c r="D28" s="2">
        <v>42997</v>
      </c>
      <c r="E28" s="2">
        <v>42998</v>
      </c>
      <c r="F28" s="2">
        <v>42999</v>
      </c>
      <c r="G28" s="2">
        <v>43000</v>
      </c>
      <c r="H28" s="2">
        <v>43001</v>
      </c>
      <c r="I28" s="7">
        <v>43002</v>
      </c>
      <c r="J28" s="4">
        <f t="shared" si="9"/>
        <v>42</v>
      </c>
      <c r="K28" s="2">
        <v>43024</v>
      </c>
      <c r="L28" s="2">
        <v>43025</v>
      </c>
      <c r="M28" s="2">
        <v>43026</v>
      </c>
      <c r="N28" s="2">
        <v>43027</v>
      </c>
      <c r="O28" s="2">
        <v>43028</v>
      </c>
      <c r="P28" s="2">
        <v>43029</v>
      </c>
      <c r="Q28" s="7">
        <v>43030</v>
      </c>
      <c r="R28" s="4">
        <f t="shared" si="10"/>
        <v>47</v>
      </c>
      <c r="S28" s="2">
        <v>43059</v>
      </c>
      <c r="T28" s="2">
        <v>43060</v>
      </c>
      <c r="U28" s="2">
        <v>43061</v>
      </c>
      <c r="V28" s="2">
        <v>43062</v>
      </c>
      <c r="W28" s="2">
        <v>43063</v>
      </c>
      <c r="X28" s="2">
        <v>43064</v>
      </c>
      <c r="Y28" s="7">
        <v>43065</v>
      </c>
      <c r="Z28" s="4">
        <f t="shared" si="11"/>
        <v>51</v>
      </c>
      <c r="AA28" s="2">
        <v>43087</v>
      </c>
      <c r="AB28" s="2">
        <v>43088</v>
      </c>
      <c r="AC28" s="2">
        <v>43089</v>
      </c>
      <c r="AD28" s="2">
        <v>43090</v>
      </c>
      <c r="AE28" s="2">
        <v>43091</v>
      </c>
      <c r="AF28" s="2">
        <v>43092</v>
      </c>
      <c r="AG28" s="7">
        <v>43093</v>
      </c>
      <c r="AJ28" s="16">
        <f t="shared" ref="AJ28:AJ40" si="13">IF(OR(WEEKDAY(AL28,2)=7,WEEKDAY(AL28,2)=6),0,1)</f>
        <v>1</v>
      </c>
      <c r="AK28" s="5">
        <f>DATE(kalendar!J3,1,6)</f>
        <v>42741</v>
      </c>
      <c r="AL28" s="12">
        <f t="shared" si="12"/>
        <v>42741</v>
      </c>
      <c r="AM28" t="s">
        <v>13</v>
      </c>
    </row>
    <row r="29" spans="2:41" x14ac:dyDescent="0.2">
      <c r="B29" s="4">
        <f t="shared" si="8"/>
        <v>39</v>
      </c>
      <c r="C29" s="2">
        <v>43003</v>
      </c>
      <c r="D29" s="2">
        <v>43004</v>
      </c>
      <c r="E29" s="2">
        <v>43005</v>
      </c>
      <c r="F29" s="2">
        <v>43006</v>
      </c>
      <c r="G29" s="2">
        <v>43007</v>
      </c>
      <c r="H29" s="2">
        <v>43008</v>
      </c>
      <c r="I29" s="7" t="str">
        <v/>
      </c>
      <c r="J29" s="4">
        <f t="shared" si="9"/>
        <v>43</v>
      </c>
      <c r="K29" s="2">
        <v>43031</v>
      </c>
      <c r="L29" s="2">
        <v>43032</v>
      </c>
      <c r="M29" s="2">
        <v>43033</v>
      </c>
      <c r="N29" s="2">
        <v>43034</v>
      </c>
      <c r="O29" s="2">
        <v>43035</v>
      </c>
      <c r="P29" s="2">
        <v>43036</v>
      </c>
      <c r="Q29" s="7">
        <v>43037</v>
      </c>
      <c r="R29" s="4">
        <f t="shared" si="10"/>
        <v>48</v>
      </c>
      <c r="S29" s="2">
        <v>43066</v>
      </c>
      <c r="T29" s="2">
        <v>43067</v>
      </c>
      <c r="U29" s="2">
        <v>43068</v>
      </c>
      <c r="V29" s="2">
        <v>43069</v>
      </c>
      <c r="W29" s="2" t="str">
        <v/>
      </c>
      <c r="X29" s="2" t="str">
        <v/>
      </c>
      <c r="Y29" s="7" t="str">
        <v/>
      </c>
      <c r="Z29" s="4">
        <f>IF(COUNT(AA29:AG29)&gt;=4,Z28+1,1)</f>
        <v>52</v>
      </c>
      <c r="AA29" s="2">
        <v>43094</v>
      </c>
      <c r="AB29" s="2">
        <v>43095</v>
      </c>
      <c r="AC29" s="2">
        <v>43096</v>
      </c>
      <c r="AD29" s="2">
        <v>43097</v>
      </c>
      <c r="AE29" s="2">
        <v>43098</v>
      </c>
      <c r="AF29" s="2">
        <v>43099</v>
      </c>
      <c r="AG29" s="7">
        <v>43100</v>
      </c>
      <c r="AH29" t="str">
        <f>IF(Z29=1,J3+1,"")</f>
        <v/>
      </c>
      <c r="AJ29" s="16">
        <f t="shared" si="13"/>
        <v>0</v>
      </c>
      <c r="AK29" s="5">
        <f>DOLLAR(("4/"&amp;kalendar!J3)/7+MOD(19*MOD(kalendar!J3,19)-7,30)*14%,)*7-6</f>
        <v>42841</v>
      </c>
      <c r="AL29" s="12">
        <f t="shared" si="12"/>
        <v>42841</v>
      </c>
      <c r="AM29" t="s">
        <v>14</v>
      </c>
    </row>
    <row r="30" spans="2:41" x14ac:dyDescent="0.2">
      <c r="B30" s="4" t="str">
        <f t="shared" si="8"/>
        <v/>
      </c>
      <c r="C30" s="2" t="str">
        <v/>
      </c>
      <c r="D30" s="2" t="str">
        <v/>
      </c>
      <c r="E30" s="2" t="str">
        <v/>
      </c>
      <c r="F30" s="2" t="str">
        <v/>
      </c>
      <c r="G30" s="2" t="str">
        <v/>
      </c>
      <c r="H30" s="2" t="str">
        <v/>
      </c>
      <c r="I30" s="7" t="str">
        <v/>
      </c>
      <c r="J30" s="4">
        <f t="shared" si="9"/>
        <v>44</v>
      </c>
      <c r="K30" s="2">
        <v>43038</v>
      </c>
      <c r="L30" s="2">
        <v>43039</v>
      </c>
      <c r="M30" s="2" t="str">
        <v/>
      </c>
      <c r="N30" s="2" t="str">
        <v/>
      </c>
      <c r="O30" s="2" t="str">
        <v/>
      </c>
      <c r="P30" s="2" t="str">
        <v/>
      </c>
      <c r="Q30" s="7" t="str">
        <v/>
      </c>
      <c r="R30" s="4" t="str">
        <f t="shared" si="10"/>
        <v/>
      </c>
      <c r="S30" s="2" t="str">
        <v/>
      </c>
      <c r="T30" s="2" t="str">
        <v/>
      </c>
      <c r="U30" s="2" t="str">
        <v/>
      </c>
      <c r="V30" s="2" t="str">
        <v/>
      </c>
      <c r="W30" s="2" t="str">
        <v/>
      </c>
      <c r="X30" s="2" t="str">
        <v/>
      </c>
      <c r="Y30" s="7" t="str">
        <v/>
      </c>
      <c r="Z30" s="4" t="str">
        <f>IF(AA30="","",1)</f>
        <v/>
      </c>
      <c r="AA30" s="2" t="str">
        <v/>
      </c>
      <c r="AB30" s="2" t="str">
        <v/>
      </c>
      <c r="AC30" s="2" t="str">
        <v/>
      </c>
      <c r="AD30" s="2" t="str">
        <v/>
      </c>
      <c r="AE30" s="2" t="str">
        <v/>
      </c>
      <c r="AF30" s="2" t="str">
        <v/>
      </c>
      <c r="AG30" s="7" t="str">
        <v/>
      </c>
      <c r="AH30" t="str">
        <f>IF(Z30=1,J3+1,"")</f>
        <v/>
      </c>
      <c r="AJ30" s="16">
        <f t="shared" si="13"/>
        <v>1</v>
      </c>
      <c r="AK30" s="5">
        <f>AK29+1</f>
        <v>42842</v>
      </c>
      <c r="AL30" s="12">
        <f t="shared" si="12"/>
        <v>42842</v>
      </c>
      <c r="AM30" t="s">
        <v>15</v>
      </c>
    </row>
    <row r="31" spans="2:41" x14ac:dyDescent="0.2">
      <c r="C31" s="21"/>
      <c r="D31" s="21"/>
      <c r="E31" s="21"/>
      <c r="F31" s="21"/>
      <c r="G31" s="21"/>
      <c r="H31" s="21"/>
      <c r="I31" s="21"/>
      <c r="K31" s="21"/>
      <c r="L31" s="21"/>
      <c r="M31" s="21"/>
      <c r="N31" s="21"/>
      <c r="O31" s="21"/>
      <c r="P31" s="21"/>
      <c r="Q31" s="21"/>
      <c r="S31" s="21"/>
      <c r="T31" s="21"/>
      <c r="U31" s="21"/>
      <c r="V31" s="21"/>
      <c r="W31" s="21"/>
      <c r="X31" s="21"/>
      <c r="Y31" s="21"/>
      <c r="AA31" s="21"/>
      <c r="AB31" s="21"/>
      <c r="AC31" s="21"/>
      <c r="AD31" s="21"/>
      <c r="AE31" s="21"/>
      <c r="AF31" s="21"/>
      <c r="AG31" s="21"/>
      <c r="AJ31" s="16">
        <f t="shared" si="13"/>
        <v>1</v>
      </c>
      <c r="AK31" s="5">
        <f>DATE(kalendar!J3,5,1)</f>
        <v>42856</v>
      </c>
      <c r="AL31" s="12">
        <f t="shared" si="12"/>
        <v>42856</v>
      </c>
      <c r="AM31" t="s">
        <v>16</v>
      </c>
    </row>
    <row r="32" spans="2:41" x14ac:dyDescent="0.2">
      <c r="AJ32" s="16">
        <f t="shared" si="13"/>
        <v>1</v>
      </c>
      <c r="AK32" s="5">
        <f>DATE(kalendar!J3,6,22)</f>
        <v>42908</v>
      </c>
      <c r="AL32" s="12">
        <f t="shared" si="12"/>
        <v>42908</v>
      </c>
      <c r="AM32" t="s">
        <v>17</v>
      </c>
    </row>
    <row r="33" spans="3:39" x14ac:dyDescent="0.2">
      <c r="AJ33" s="16">
        <f t="shared" si="13"/>
        <v>1</v>
      </c>
      <c r="AK33" s="5">
        <f>(DOLLAR(("4/"&amp;kalendar!J3)/7+MOD(19*MOD(kalendar!J3,19)-7,30)*14%,)*7-6)+60</f>
        <v>42901</v>
      </c>
      <c r="AL33" s="12">
        <f t="shared" si="12"/>
        <v>42901</v>
      </c>
      <c r="AM33" t="s">
        <v>18</v>
      </c>
    </row>
    <row r="34" spans="3:39" x14ac:dyDescent="0.2">
      <c r="AJ34" s="16">
        <f t="shared" si="13"/>
        <v>0</v>
      </c>
      <c r="AK34" s="5">
        <f>DATE(kalendar!J3,6,25)</f>
        <v>42911</v>
      </c>
      <c r="AL34" s="12">
        <f t="shared" si="12"/>
        <v>42911</v>
      </c>
      <c r="AM34" t="s">
        <v>19</v>
      </c>
    </row>
    <row r="35" spans="3:39" x14ac:dyDescent="0.2">
      <c r="AJ35" s="16">
        <f t="shared" si="13"/>
        <v>0</v>
      </c>
      <c r="AK35" s="5">
        <f>DATE(kalendar!J3,8,5)</f>
        <v>42952</v>
      </c>
      <c r="AL35" s="12">
        <f t="shared" si="12"/>
        <v>42952</v>
      </c>
      <c r="AM35" t="s">
        <v>20</v>
      </c>
    </row>
    <row r="36" spans="3:39" x14ac:dyDescent="0.2">
      <c r="AJ36" s="16">
        <f t="shared" si="13"/>
        <v>1</v>
      </c>
      <c r="AK36" s="5">
        <f>DATE(kalendar!J3,8,15)</f>
        <v>42962</v>
      </c>
      <c r="AL36" s="12">
        <f t="shared" si="12"/>
        <v>42962</v>
      </c>
      <c r="AM36" t="s">
        <v>21</v>
      </c>
    </row>
    <row r="37" spans="3:39" x14ac:dyDescent="0.2">
      <c r="AJ37" s="16">
        <f t="shared" si="13"/>
        <v>0</v>
      </c>
      <c r="AK37" s="5">
        <f>DATE(kalendar!J3,10,8)</f>
        <v>43016</v>
      </c>
      <c r="AL37" s="12">
        <f t="shared" si="12"/>
        <v>43016</v>
      </c>
      <c r="AM37" t="s">
        <v>22</v>
      </c>
    </row>
    <row r="38" spans="3:39" x14ac:dyDescent="0.2">
      <c r="AJ38" s="16">
        <f t="shared" si="13"/>
        <v>1</v>
      </c>
      <c r="AK38" s="5">
        <f>DATE(kalendar!J3,11,1)</f>
        <v>43040</v>
      </c>
      <c r="AL38" s="12">
        <f t="shared" si="12"/>
        <v>43040</v>
      </c>
      <c r="AM38" t="s">
        <v>23</v>
      </c>
    </row>
    <row r="39" spans="3:39" x14ac:dyDescent="0.2">
      <c r="AJ39" s="16">
        <f t="shared" si="13"/>
        <v>1</v>
      </c>
      <c r="AK39" s="5">
        <f>DATE(kalendar!J3,12,25)</f>
        <v>43094</v>
      </c>
      <c r="AL39" s="12">
        <f t="shared" si="12"/>
        <v>43094</v>
      </c>
      <c r="AM39" t="s">
        <v>24</v>
      </c>
    </row>
    <row r="40" spans="3:39" x14ac:dyDescent="0.2">
      <c r="AJ40" s="25">
        <f t="shared" si="13"/>
        <v>1</v>
      </c>
      <c r="AK40" s="23">
        <f>DATE(kalendar!J3,12,26)</f>
        <v>43095</v>
      </c>
      <c r="AL40" s="24">
        <f t="shared" si="12"/>
        <v>43095</v>
      </c>
      <c r="AM40" s="22" t="s">
        <v>25</v>
      </c>
    </row>
    <row r="41" spans="3:39" x14ac:dyDescent="0.2">
      <c r="AJ41" s="16">
        <f>SUM(AJ27:AJ40)</f>
        <v>9</v>
      </c>
      <c r="AK41">
        <f>COUNT(neradniDan)</f>
        <v>14</v>
      </c>
    </row>
    <row r="46" spans="3:39" x14ac:dyDescent="0.2">
      <c r="C46" s="11"/>
      <c r="D46" s="11"/>
      <c r="E46" s="11"/>
      <c r="F46" s="11"/>
      <c r="G46" s="11"/>
      <c r="H46" s="11"/>
      <c r="I46" s="11"/>
    </row>
    <row r="47" spans="3:39" x14ac:dyDescent="0.2">
      <c r="C47" s="11"/>
      <c r="D47" s="11"/>
      <c r="E47" s="11"/>
      <c r="F47" s="11"/>
      <c r="G47" s="11"/>
      <c r="H47" s="11"/>
      <c r="I47" s="11"/>
    </row>
  </sheetData>
  <sheetProtection selectLockedCells="1"/>
  <dataConsolidate/>
  <mergeCells count="26">
    <mergeCell ref="AA31:AG31"/>
    <mergeCell ref="S31:Y31"/>
    <mergeCell ref="K31:Q31"/>
    <mergeCell ref="C31:I31"/>
    <mergeCell ref="C23:I23"/>
    <mergeCell ref="K23:Q23"/>
    <mergeCell ref="S23:Y23"/>
    <mergeCell ref="AA23:AG23"/>
    <mergeCell ref="C22:I22"/>
    <mergeCell ref="C13:I13"/>
    <mergeCell ref="K13:Q13"/>
    <mergeCell ref="S13:Y13"/>
    <mergeCell ref="C14:I14"/>
    <mergeCell ref="K22:Q22"/>
    <mergeCell ref="S22:Y22"/>
    <mergeCell ref="AA22:AG22"/>
    <mergeCell ref="AA5:AG5"/>
    <mergeCell ref="K14:Q14"/>
    <mergeCell ref="S14:Y14"/>
    <mergeCell ref="AA14:AG14"/>
    <mergeCell ref="AA13:AG13"/>
    <mergeCell ref="C5:I5"/>
    <mergeCell ref="K5:Q5"/>
    <mergeCell ref="S5:Y5"/>
    <mergeCell ref="C3:I3"/>
    <mergeCell ref="J3:Z3"/>
  </mergeCells>
  <conditionalFormatting sqref="AA25:AG30 AA16:AG22 AA7:AG13 S7:Y13 S16:Y22 S25:Y30 K7:Q13 K16:Q22 K25:Q30 C7:I13 C16:I21 C25:I30">
    <cfRule type="expression" dxfId="3" priority="14">
      <formula>IF(ISERROR(AND(WEEKDAY(C7,2)&gt;6+LEN(C7)&gt;0)),FALSE,AND(WEEKDAY(C7,2)&gt;6,LEN(C7)&gt;0))</formula>
    </cfRule>
    <cfRule type="expression" dxfId="2" priority="134">
      <formula>LEN(C7)&gt;0</formula>
    </cfRule>
  </conditionalFormatting>
  <conditionalFormatting sqref="AA25:AG30 AA16:AG22 AA7:AG13 S7:Y13 S16:Y22 S25:Y30 K7:Q13 K16:Q22 K25:Q30 C7:I13 C16:I21 C25:I30">
    <cfRule type="expression" dxfId="1" priority="15">
      <formula>COUNTIF(neradniDan,"="&amp;C7)&gt;0</formula>
    </cfRule>
  </conditionalFormatting>
  <conditionalFormatting sqref="AA25:AG30 AA16:AG22 AA7:AG13 S7:Y13 S16:Y22 S25:Y30 K7:Q13 K16:Q22 K25:Q30 C7:I13 C16:I21 C25:I30">
    <cfRule type="cellIs" dxfId="0" priority="13" operator="equal">
      <formula>TODAY()</formula>
    </cfRule>
  </conditionalFormatting>
  <pageMargins left="0.61" right="0.17" top="0.17" bottom="0.4" header="0.17" footer="0.17"/>
  <pageSetup scale="99" fitToWidth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4" r:id="rId4" name="Scroll Bar 590">
              <controlPr defaultSize="0" autoPict="0">
                <anchor moveWithCells="1">
                  <from>
                    <xdr:col>27</xdr:col>
                    <xdr:colOff>0</xdr:colOff>
                    <xdr:row>2</xdr:row>
                    <xdr:rowOff>9525</xdr:rowOff>
                  </from>
                  <to>
                    <xdr:col>33</xdr:col>
                    <xdr:colOff>0</xdr:colOff>
                    <xdr:row>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" name="Button 591">
              <controlPr defaultSize="0" print="0" autoFill="0" autoPict="0" macro="[0]!Sheet1.CreateMonthlyWorksheetTemplate">
                <anchor moveWithCells="1" sizeWithCells="1">
                  <from>
                    <xdr:col>34</xdr:col>
                    <xdr:colOff>0</xdr:colOff>
                    <xdr:row>2</xdr:row>
                    <xdr:rowOff>9525</xdr:rowOff>
                  </from>
                  <to>
                    <xdr:col>34</xdr:col>
                    <xdr:colOff>704850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33" ma:contentTypeDescription="Create a new document." ma:contentTypeScope="" ma:versionID="37d3ec2b48d53e45b233ad8f52fe1b11"/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470DCFE-82D2-4B75-BFA4-D30EA0045D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2752D-7EB5-4EBC-B668-B3C014CAF503}">
  <ds:schemaRefs>
    <ds:schemaRef ds:uri="http://schemas.microsoft.com/office/2006/metadata/contentType"/>
    <ds:schemaRef ds:uri="http://schemas.microsoft.com/office/2006/metadata/properties/metaAttributes"/>
  </ds:schemaRefs>
</ds:datastoreItem>
</file>

<file path=customXml/itemProps3.xml><?xml version="1.0" encoding="utf-8"?>
<ds:datastoreItem xmlns:ds="http://schemas.openxmlformats.org/officeDocument/2006/customXml" ds:itemID="{217D9812-4850-47D1-921A-98EBAF24D1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kalendar</vt:lpstr>
      <vt:lpstr>neradniDan</vt:lpstr>
      <vt:lpstr>kalendar!Print_Area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Vidaković</dc:creator>
  <cp:lastModifiedBy>Viktor Vidaković</cp:lastModifiedBy>
  <cp:lastPrinted>2007-08-10T19:28:27Z</cp:lastPrinted>
  <dcterms:created xsi:type="dcterms:W3CDTF">2010-12-06T11:12:57Z</dcterms:created>
  <dcterms:modified xsi:type="dcterms:W3CDTF">2016-12-01T10:26:44Z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TC300006259990</vt:lpwstr>
  </property>
</Properties>
</file>