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80" windowWidth="15135" windowHeight="9240" activeTab="1"/>
  </bookViews>
  <sheets>
    <sheet name="menu" sheetId="3" r:id="rId1"/>
    <sheet name="2016" sheetId="2" r:id="rId2"/>
    <sheet name="2017" sheetId="5" r:id="rId3"/>
  </sheets>
  <definedNames>
    <definedName name="_cal" localSheetId="2">IF(MONTH(DATE(YEAR('2017'!A1048575),MONTH('2017'!A1048575),1))&lt;&gt;MONTH(DATE(YEAR('2017'!A1048575),MONTH('2017'!A1048575),1)-(WEEKDAY(DATE(YEAR('2017'!A1048575),MONTH('2017'!A1048575),1),2)-1)+{0;1;2;3;4;5}*7+{1,2,3,4,5,6,7}-1),"",DATE(YEAR('2017'!A1048575),MONTH('2017'!A1048575),1)-(WEEKDAY(DATE(YEAR('2017'!A1048575),MONTH('2017'!A1048575),1),2)-1)+{0;1;2;3;4;5}*7+{1,2,3,4,5,6,7}-1)</definedName>
    <definedName name="_cal">IF(MONTH(DATE(YEAR('2016'!A1048575),MONTH('2016'!A1048575),1))&lt;&gt;MONTH(DATE(YEAR('2016'!A1048575),MONTH('2016'!A1048575),1)-(WEEKDAY(DATE(YEAR('2016'!A1048575),MONTH('2016'!A1048575),1),2)-1)+{0;1;2;3;4;5}*7+{1,2,3,4,5,6,7}-1),"",DATE(YEAR('2016'!A1048575),MONTH('2016'!A1048575),1)-(WEEKDAY(DATE(YEAR('2016'!A1048575),MONTH('2016'!A1048575),1),2)-1)+{0;1;2;3;4;5}*7+{1,2,3,4,5,6,7}-1)</definedName>
    <definedName name="_end" localSheetId="2">'2017'!$AJ$23</definedName>
    <definedName name="_end">'2016'!$AJ$23</definedName>
    <definedName name="_i1" localSheetId="2">'2017'!$AO$3:$AO$302</definedName>
    <definedName name="_i1">'2016'!$AO$3:$AO$302</definedName>
    <definedName name="_i2" localSheetId="2">'2017'!$AP$3:$AP$302</definedName>
    <definedName name="_i2">'2016'!$AP$3:$AP$302</definedName>
    <definedName name="_ND" localSheetId="2">'2017'!$AJ$9:$AJ$22</definedName>
    <definedName name="_ND">'2016'!$AJ$9:$AJ$22</definedName>
    <definedName name="_start" localSheetId="2">'2017'!$AJ$9</definedName>
    <definedName name="_start">'2016'!$AJ$9</definedName>
  </definedNames>
  <calcPr calcId="145621"/>
</workbook>
</file>

<file path=xl/calcChain.xml><?xml version="1.0" encoding="utf-8"?>
<calcChain xmlns="http://schemas.openxmlformats.org/spreadsheetml/2006/main">
  <c r="B4" i="3" l="1"/>
  <c r="B3" i="3"/>
  <c r="AB27" i="5" a="1"/>
  <c r="AG27" i="5" s="1"/>
  <c r="T27" i="5" a="1"/>
  <c r="Y27" i="5" s="1"/>
  <c r="L27" i="5" a="1"/>
  <c r="Q27" i="5" s="1"/>
  <c r="D27" i="5" a="1"/>
  <c r="I27" i="5" s="1"/>
  <c r="AJ22" i="5"/>
  <c r="AJ23" i="5" s="1"/>
  <c r="AJ21" i="5"/>
  <c r="AJ20" i="5"/>
  <c r="AJ19" i="5"/>
  <c r="AJ18" i="5"/>
  <c r="AB18" i="5" a="1"/>
  <c r="AG18" i="5" s="1"/>
  <c r="T18" i="5" a="1"/>
  <c r="Y18" i="5" s="1"/>
  <c r="L18" i="5" a="1"/>
  <c r="Q18" i="5" s="1"/>
  <c r="D18" i="5" a="1"/>
  <c r="I18" i="5" s="1"/>
  <c r="AJ17" i="5"/>
  <c r="AJ16" i="5"/>
  <c r="AJ15" i="5"/>
  <c r="AJ14" i="5"/>
  <c r="AJ13" i="5"/>
  <c r="AJ11" i="5"/>
  <c r="AJ12" i="5" s="1"/>
  <c r="AJ10" i="5"/>
  <c r="AJ9" i="5"/>
  <c r="AB9" i="5" a="1"/>
  <c r="T9" i="5" a="1"/>
  <c r="L9" i="5" a="1"/>
  <c r="R9" i="5" s="1"/>
  <c r="D9" i="5" a="1"/>
  <c r="J9" i="5" s="1"/>
  <c r="L8" i="5"/>
  <c r="L10" i="5" s="1" a="1"/>
  <c r="D8" i="5"/>
  <c r="D10" i="5" s="1" a="1"/>
  <c r="I15" i="5" s="1"/>
  <c r="P5" i="5"/>
  <c r="P4" i="5"/>
  <c r="P6" i="5" s="1"/>
  <c r="P3" i="5"/>
  <c r="AR4" i="2"/>
  <c r="AR5" i="2"/>
  <c r="AR6" i="2"/>
  <c r="AR7" i="2"/>
  <c r="AR8" i="2"/>
  <c r="AR9" i="2"/>
  <c r="AR10" i="2"/>
  <c r="AR11" i="2"/>
  <c r="AR12" i="2"/>
  <c r="AR13" i="2"/>
  <c r="AR14" i="2"/>
  <c r="AJ23" i="2"/>
  <c r="AR3" i="2"/>
  <c r="AR15" i="2" l="1"/>
  <c r="AR6" i="5"/>
  <c r="AR4" i="5"/>
  <c r="L4" i="5"/>
  <c r="L3" i="5"/>
  <c r="AR7" i="5"/>
  <c r="AR5" i="5"/>
  <c r="L5" i="5"/>
  <c r="L6" i="5" s="1"/>
  <c r="AR3" i="5"/>
  <c r="R15" i="5"/>
  <c r="P15" i="5"/>
  <c r="N15" i="5"/>
  <c r="L15" i="5"/>
  <c r="K15" i="5" s="1"/>
  <c r="Q14" i="5"/>
  <c r="O14" i="5"/>
  <c r="M14" i="5"/>
  <c r="R13" i="5"/>
  <c r="P13" i="5"/>
  <c r="N13" i="5"/>
  <c r="L13" i="5"/>
  <c r="Q12" i="5"/>
  <c r="O12" i="5"/>
  <c r="M12" i="5"/>
  <c r="R11" i="5"/>
  <c r="P11" i="5"/>
  <c r="N11" i="5"/>
  <c r="L11" i="5"/>
  <c r="Q10" i="5"/>
  <c r="O10" i="5"/>
  <c r="M10" i="5"/>
  <c r="E9" i="5"/>
  <c r="G9" i="5"/>
  <c r="I9" i="5"/>
  <c r="M9" i="5"/>
  <c r="O9" i="5"/>
  <c r="Q9" i="5"/>
  <c r="Z9" i="5"/>
  <c r="X9" i="5"/>
  <c r="U9" i="5"/>
  <c r="W9" i="5"/>
  <c r="AH9" i="5"/>
  <c r="AF9" i="5"/>
  <c r="AD9" i="5"/>
  <c r="AB9" i="5"/>
  <c r="AE9" i="5"/>
  <c r="AR14" i="5"/>
  <c r="AR13" i="5"/>
  <c r="AR12" i="5"/>
  <c r="AR11" i="5"/>
  <c r="AR10" i="5"/>
  <c r="AR9" i="5"/>
  <c r="D10" i="5"/>
  <c r="H10" i="5"/>
  <c r="E11" i="5"/>
  <c r="I11" i="5"/>
  <c r="F12" i="5"/>
  <c r="J12" i="5"/>
  <c r="G13" i="5"/>
  <c r="D14" i="5"/>
  <c r="H14" i="5"/>
  <c r="E15" i="5"/>
  <c r="L10" i="5"/>
  <c r="P10" i="5"/>
  <c r="M11" i="5"/>
  <c r="Q11" i="5"/>
  <c r="N12" i="5"/>
  <c r="R12" i="5"/>
  <c r="O13" i="5"/>
  <c r="L14" i="5"/>
  <c r="P14" i="5"/>
  <c r="M15" i="5"/>
  <c r="Q15" i="5"/>
  <c r="J15" i="5"/>
  <c r="H15" i="5"/>
  <c r="F15" i="5"/>
  <c r="D15" i="5"/>
  <c r="I14" i="5"/>
  <c r="G14" i="5"/>
  <c r="E14" i="5"/>
  <c r="J13" i="5"/>
  <c r="H13" i="5"/>
  <c r="F13" i="5"/>
  <c r="D13" i="5"/>
  <c r="I12" i="5"/>
  <c r="G12" i="5"/>
  <c r="E12" i="5"/>
  <c r="J11" i="5"/>
  <c r="H11" i="5"/>
  <c r="F11" i="5"/>
  <c r="D11" i="5"/>
  <c r="I10" i="5"/>
  <c r="G10" i="5"/>
  <c r="E10" i="5"/>
  <c r="T8" i="5"/>
  <c r="AR8" i="5"/>
  <c r="D9" i="5"/>
  <c r="F9" i="5"/>
  <c r="H9" i="5"/>
  <c r="L9" i="5"/>
  <c r="N9" i="5"/>
  <c r="P9" i="5"/>
  <c r="T9" i="5"/>
  <c r="V9" i="5"/>
  <c r="Y9" i="5"/>
  <c r="AC9" i="5"/>
  <c r="AG9" i="5"/>
  <c r="F10" i="5"/>
  <c r="J10" i="5"/>
  <c r="G11" i="5"/>
  <c r="D12" i="5"/>
  <c r="H12" i="5"/>
  <c r="E13" i="5"/>
  <c r="I13" i="5"/>
  <c r="F14" i="5"/>
  <c r="J14" i="5"/>
  <c r="G15" i="5"/>
  <c r="N10" i="5"/>
  <c r="R10" i="5"/>
  <c r="O11" i="5"/>
  <c r="L12" i="5"/>
  <c r="P12" i="5"/>
  <c r="M13" i="5"/>
  <c r="Q13" i="5"/>
  <c r="N14" i="5"/>
  <c r="R14" i="5"/>
  <c r="O15" i="5"/>
  <c r="D18" i="5"/>
  <c r="F18" i="5"/>
  <c r="H18" i="5"/>
  <c r="J18" i="5"/>
  <c r="L18" i="5"/>
  <c r="N18" i="5"/>
  <c r="P18" i="5"/>
  <c r="R18" i="5"/>
  <c r="T18" i="5"/>
  <c r="V18" i="5"/>
  <c r="X18" i="5"/>
  <c r="Z18" i="5"/>
  <c r="AB18" i="5"/>
  <c r="AD18" i="5"/>
  <c r="AF18" i="5"/>
  <c r="AH18" i="5"/>
  <c r="E18" i="5"/>
  <c r="G18" i="5"/>
  <c r="M18" i="5"/>
  <c r="O18" i="5"/>
  <c r="U18" i="5"/>
  <c r="W18" i="5"/>
  <c r="AC18" i="5"/>
  <c r="AE18" i="5"/>
  <c r="D27" i="5"/>
  <c r="F27" i="5"/>
  <c r="H27" i="5"/>
  <c r="J27" i="5"/>
  <c r="L27" i="5"/>
  <c r="N27" i="5"/>
  <c r="P27" i="5"/>
  <c r="R27" i="5"/>
  <c r="T27" i="5"/>
  <c r="V27" i="5"/>
  <c r="X27" i="5"/>
  <c r="Z27" i="5"/>
  <c r="AB27" i="5"/>
  <c r="AD27" i="5"/>
  <c r="AF27" i="5"/>
  <c r="AH27" i="5"/>
  <c r="E27" i="5"/>
  <c r="G27" i="5"/>
  <c r="M27" i="5"/>
  <c r="O27" i="5"/>
  <c r="U27" i="5"/>
  <c r="W27" i="5"/>
  <c r="AC27" i="5"/>
  <c r="AE27" i="5"/>
  <c r="T10" i="5" l="1" a="1"/>
  <c r="AB8" i="5"/>
  <c r="AR15" i="5"/>
  <c r="AR16" i="5" s="1"/>
  <c r="C10" i="5"/>
  <c r="M3" i="5"/>
  <c r="D8" i="2"/>
  <c r="D10" i="2" s="1" a="1"/>
  <c r="AB27" i="2" a="1"/>
  <c r="AH27" i="2" s="1"/>
  <c r="T27" i="2" a="1"/>
  <c r="Z27" i="2" s="1"/>
  <c r="L27" i="2" a="1"/>
  <c r="R27" i="2" s="1"/>
  <c r="D27" i="2" a="1"/>
  <c r="J27" i="2" s="1"/>
  <c r="AB18" i="2" a="1"/>
  <c r="AG18" i="2" s="1"/>
  <c r="T18" i="2" a="1"/>
  <c r="Y18" i="2" s="1"/>
  <c r="L18" i="2" a="1"/>
  <c r="Q18" i="2" s="1"/>
  <c r="D18" i="2" a="1"/>
  <c r="I18" i="2" s="1"/>
  <c r="AB9" i="2" a="1"/>
  <c r="AH9" i="2" s="1"/>
  <c r="T9" i="2" a="1"/>
  <c r="Z9" i="2" s="1"/>
  <c r="L9" i="2" a="1"/>
  <c r="R9" i="2" s="1"/>
  <c r="D9" i="2" a="1"/>
  <c r="J9" i="2" s="1"/>
  <c r="C14" i="5" l="1"/>
  <c r="C12" i="5"/>
  <c r="C15" i="5"/>
  <c r="C13" i="5"/>
  <c r="C11" i="5"/>
  <c r="K10" i="5" s="1"/>
  <c r="K11" i="5" s="1"/>
  <c r="K12" i="5" s="1"/>
  <c r="K13" i="5" s="1"/>
  <c r="K14" i="5" s="1"/>
  <c r="AB10" i="5" a="1"/>
  <c r="D17" i="5"/>
  <c r="Z15" i="5"/>
  <c r="X15" i="5"/>
  <c r="V15" i="5"/>
  <c r="T15" i="5"/>
  <c r="S15" i="5" s="1"/>
  <c r="Y14" i="5"/>
  <c r="W14" i="5"/>
  <c r="U14" i="5"/>
  <c r="Z13" i="5"/>
  <c r="X13" i="5"/>
  <c r="V13" i="5"/>
  <c r="T13" i="5"/>
  <c r="Y12" i="5"/>
  <c r="W12" i="5"/>
  <c r="U12" i="5"/>
  <c r="Z11" i="5"/>
  <c r="X11" i="5"/>
  <c r="V11" i="5"/>
  <c r="T11" i="5"/>
  <c r="Y10" i="5"/>
  <c r="W10" i="5"/>
  <c r="U10" i="5"/>
  <c r="W15" i="5"/>
  <c r="Z14" i="5"/>
  <c r="V14" i="5"/>
  <c r="Y13" i="5"/>
  <c r="U13" i="5"/>
  <c r="X12" i="5"/>
  <c r="T12" i="5"/>
  <c r="W11" i="5"/>
  <c r="Z10" i="5"/>
  <c r="V10" i="5"/>
  <c r="Y15" i="5"/>
  <c r="U15" i="5"/>
  <c r="X14" i="5"/>
  <c r="T14" i="5"/>
  <c r="W13" i="5"/>
  <c r="Z12" i="5"/>
  <c r="V12" i="5"/>
  <c r="Y11" i="5"/>
  <c r="U11" i="5"/>
  <c r="X10" i="5"/>
  <c r="T10" i="5"/>
  <c r="S10" i="5" s="1"/>
  <c r="D10" i="2"/>
  <c r="E10" i="2"/>
  <c r="I10" i="2"/>
  <c r="F11" i="2"/>
  <c r="J11" i="2"/>
  <c r="G12" i="2"/>
  <c r="D13" i="2"/>
  <c r="H13" i="2"/>
  <c r="E14" i="2"/>
  <c r="I14" i="2"/>
  <c r="F15" i="2"/>
  <c r="J15" i="2"/>
  <c r="G10" i="2"/>
  <c r="D11" i="2"/>
  <c r="H11" i="2"/>
  <c r="E12" i="2"/>
  <c r="I12" i="2"/>
  <c r="F13" i="2"/>
  <c r="J13" i="2"/>
  <c r="G14" i="2"/>
  <c r="D15" i="2"/>
  <c r="H15" i="2"/>
  <c r="G15" i="2"/>
  <c r="J14" i="2"/>
  <c r="F14" i="2"/>
  <c r="I13" i="2"/>
  <c r="E13" i="2"/>
  <c r="H12" i="2"/>
  <c r="D12" i="2"/>
  <c r="G11" i="2"/>
  <c r="J10" i="2"/>
  <c r="F10" i="2"/>
  <c r="I15" i="2"/>
  <c r="E15" i="2"/>
  <c r="H14" i="2"/>
  <c r="D14" i="2"/>
  <c r="G13" i="2"/>
  <c r="J12" i="2"/>
  <c r="F12" i="2"/>
  <c r="I11" i="2"/>
  <c r="E11" i="2"/>
  <c r="H10" i="2"/>
  <c r="G9" i="2"/>
  <c r="I9" i="2"/>
  <c r="U9" i="2"/>
  <c r="W9" i="2"/>
  <c r="Y9" i="2"/>
  <c r="E9" i="2"/>
  <c r="M9" i="2"/>
  <c r="O9" i="2"/>
  <c r="Q9" i="2"/>
  <c r="AC9" i="2"/>
  <c r="AE9" i="2"/>
  <c r="AG9" i="2"/>
  <c r="L8" i="2"/>
  <c r="L10" i="2" s="1" a="1"/>
  <c r="D9" i="2"/>
  <c r="F9" i="2"/>
  <c r="H9" i="2"/>
  <c r="L9" i="2"/>
  <c r="N9" i="2"/>
  <c r="P9" i="2"/>
  <c r="T9" i="2"/>
  <c r="V9" i="2"/>
  <c r="X9" i="2"/>
  <c r="AB9" i="2"/>
  <c r="AD9" i="2"/>
  <c r="AF9" i="2"/>
  <c r="D18" i="2"/>
  <c r="F18" i="2"/>
  <c r="H18" i="2"/>
  <c r="J18" i="2"/>
  <c r="L18" i="2"/>
  <c r="N18" i="2"/>
  <c r="P18" i="2"/>
  <c r="R18" i="2"/>
  <c r="T18" i="2"/>
  <c r="V18" i="2"/>
  <c r="X18" i="2"/>
  <c r="Z18" i="2"/>
  <c r="AB18" i="2"/>
  <c r="AD18" i="2"/>
  <c r="AF18" i="2"/>
  <c r="AH18" i="2"/>
  <c r="E18" i="2"/>
  <c r="G18" i="2"/>
  <c r="M18" i="2"/>
  <c r="O18" i="2"/>
  <c r="U18" i="2"/>
  <c r="W18" i="2"/>
  <c r="AC18" i="2"/>
  <c r="AE18" i="2"/>
  <c r="E27" i="2"/>
  <c r="G27" i="2"/>
  <c r="I27" i="2"/>
  <c r="M27" i="2"/>
  <c r="O27" i="2"/>
  <c r="Q27" i="2"/>
  <c r="U27" i="2"/>
  <c r="W27" i="2"/>
  <c r="Y27" i="2"/>
  <c r="AC27" i="2"/>
  <c r="AE27" i="2"/>
  <c r="AG27" i="2"/>
  <c r="D27" i="2"/>
  <c r="F27" i="2"/>
  <c r="H27" i="2"/>
  <c r="L27" i="2"/>
  <c r="N27" i="2"/>
  <c r="P27" i="2"/>
  <c r="T27" i="2"/>
  <c r="V27" i="2"/>
  <c r="X27" i="2"/>
  <c r="AB27" i="2"/>
  <c r="AD27" i="2"/>
  <c r="AF27" i="2"/>
  <c r="AH15" i="5" l="1"/>
  <c r="AF15" i="5"/>
  <c r="AD15" i="5"/>
  <c r="AB15" i="5"/>
  <c r="AA15" i="5" s="1"/>
  <c r="AG14" i="5"/>
  <c r="AE14" i="5"/>
  <c r="AC14" i="5"/>
  <c r="AH13" i="5"/>
  <c r="AF13" i="5"/>
  <c r="AD13" i="5"/>
  <c r="AB13" i="5"/>
  <c r="AG12" i="5"/>
  <c r="AE12" i="5"/>
  <c r="AC12" i="5"/>
  <c r="AH11" i="5"/>
  <c r="AF11" i="5"/>
  <c r="AD11" i="5"/>
  <c r="AB11" i="5"/>
  <c r="AG10" i="5"/>
  <c r="AE10" i="5"/>
  <c r="AC10" i="5"/>
  <c r="AE15" i="5"/>
  <c r="AH14" i="5"/>
  <c r="AD14" i="5"/>
  <c r="AG13" i="5"/>
  <c r="AC13" i="5"/>
  <c r="AF12" i="5"/>
  <c r="AB12" i="5"/>
  <c r="AE11" i="5"/>
  <c r="AH10" i="5"/>
  <c r="AD10" i="5"/>
  <c r="AG15" i="5"/>
  <c r="AC15" i="5"/>
  <c r="AF14" i="5"/>
  <c r="AB14" i="5"/>
  <c r="AE13" i="5"/>
  <c r="AH12" i="5"/>
  <c r="AD12" i="5"/>
  <c r="AG11" i="5"/>
  <c r="AC11" i="5"/>
  <c r="AF10" i="5"/>
  <c r="AB10" i="5"/>
  <c r="S11" i="5"/>
  <c r="S12" i="5" s="1"/>
  <c r="S13" i="5" s="1"/>
  <c r="S14" i="5" s="1"/>
  <c r="D19" i="5" a="1"/>
  <c r="L17" i="5"/>
  <c r="L10" i="2"/>
  <c r="R15" i="2"/>
  <c r="N15" i="2"/>
  <c r="Q14" i="2"/>
  <c r="M14" i="2"/>
  <c r="P13" i="2"/>
  <c r="L13" i="2"/>
  <c r="O12" i="2"/>
  <c r="R11" i="2"/>
  <c r="N11" i="2"/>
  <c r="Q10" i="2"/>
  <c r="M10" i="2"/>
  <c r="O15" i="2"/>
  <c r="R14" i="2"/>
  <c r="N14" i="2"/>
  <c r="Q13" i="2"/>
  <c r="M13" i="2"/>
  <c r="P12" i="2"/>
  <c r="L12" i="2"/>
  <c r="O11" i="2"/>
  <c r="R10" i="2"/>
  <c r="N10" i="2"/>
  <c r="P15" i="2"/>
  <c r="L15" i="2"/>
  <c r="O14" i="2"/>
  <c r="R13" i="2"/>
  <c r="N13" i="2"/>
  <c r="Q12" i="2"/>
  <c r="M12" i="2"/>
  <c r="P11" i="2"/>
  <c r="L11" i="2"/>
  <c r="O10" i="2"/>
  <c r="Q15" i="2"/>
  <c r="M15" i="2"/>
  <c r="P14" i="2"/>
  <c r="L14" i="2"/>
  <c r="O13" i="2"/>
  <c r="R12" i="2"/>
  <c r="N12" i="2"/>
  <c r="Q11" i="2"/>
  <c r="M11" i="2"/>
  <c r="P10" i="2"/>
  <c r="C10" i="2"/>
  <c r="C11" i="2" s="1"/>
  <c r="T8" i="2"/>
  <c r="T10" i="2" s="1" a="1"/>
  <c r="L19" i="5" l="1" a="1"/>
  <c r="T17" i="5"/>
  <c r="AA10" i="5"/>
  <c r="AA11" i="5" s="1"/>
  <c r="AA12" i="5" s="1"/>
  <c r="AA13" i="5" s="1"/>
  <c r="AA14" i="5" s="1"/>
  <c r="I24" i="5"/>
  <c r="H24" i="5"/>
  <c r="F24" i="5"/>
  <c r="D24" i="5"/>
  <c r="I23" i="5"/>
  <c r="G23" i="5"/>
  <c r="E23" i="5"/>
  <c r="J22" i="5"/>
  <c r="H22" i="5"/>
  <c r="F22" i="5"/>
  <c r="D22" i="5"/>
  <c r="I21" i="5"/>
  <c r="G21" i="5"/>
  <c r="E21" i="5"/>
  <c r="J20" i="5"/>
  <c r="H20" i="5"/>
  <c r="F20" i="5"/>
  <c r="D20" i="5"/>
  <c r="I19" i="5"/>
  <c r="G19" i="5"/>
  <c r="E19" i="5"/>
  <c r="J24" i="5"/>
  <c r="G24" i="5"/>
  <c r="E24" i="5"/>
  <c r="J23" i="5"/>
  <c r="H23" i="5"/>
  <c r="F23" i="5"/>
  <c r="D23" i="5"/>
  <c r="I22" i="5"/>
  <c r="G22" i="5"/>
  <c r="E22" i="5"/>
  <c r="J21" i="5"/>
  <c r="H21" i="5"/>
  <c r="F21" i="5"/>
  <c r="D21" i="5"/>
  <c r="I20" i="5"/>
  <c r="G20" i="5"/>
  <c r="E20" i="5"/>
  <c r="J19" i="5"/>
  <c r="H19" i="5"/>
  <c r="F19" i="5"/>
  <c r="D19" i="5"/>
  <c r="T10" i="2"/>
  <c r="X15" i="2"/>
  <c r="T15" i="2"/>
  <c r="W14" i="2"/>
  <c r="Z13" i="2"/>
  <c r="V13" i="2"/>
  <c r="Y12" i="2"/>
  <c r="U12" i="2"/>
  <c r="X11" i="2"/>
  <c r="T11" i="2"/>
  <c r="W10" i="2"/>
  <c r="Y15" i="2"/>
  <c r="U15" i="2"/>
  <c r="X14" i="2"/>
  <c r="T14" i="2"/>
  <c r="W13" i="2"/>
  <c r="Z12" i="2"/>
  <c r="V12" i="2"/>
  <c r="Y11" i="2"/>
  <c r="U11" i="2"/>
  <c r="X10" i="2"/>
  <c r="Z15" i="2"/>
  <c r="V15" i="2"/>
  <c r="Y14" i="2"/>
  <c r="U14" i="2"/>
  <c r="X13" i="2"/>
  <c r="T13" i="2"/>
  <c r="W12" i="2"/>
  <c r="Z11" i="2"/>
  <c r="V11" i="2"/>
  <c r="Y10" i="2"/>
  <c r="U10" i="2"/>
  <c r="W15" i="2"/>
  <c r="Z14" i="2"/>
  <c r="V14" i="2"/>
  <c r="Y13" i="2"/>
  <c r="U13" i="2"/>
  <c r="X12" i="2"/>
  <c r="T12" i="2"/>
  <c r="W11" i="2"/>
  <c r="Z10" i="2"/>
  <c r="V10" i="2"/>
  <c r="C15" i="2"/>
  <c r="C13" i="2"/>
  <c r="C14" i="2"/>
  <c r="C12" i="2"/>
  <c r="AB8" i="2"/>
  <c r="AB10" i="2" s="1" a="1"/>
  <c r="K15" i="2"/>
  <c r="T19" i="5" l="1" a="1"/>
  <c r="AB17" i="5"/>
  <c r="C19" i="5"/>
  <c r="C20" i="5"/>
  <c r="C21" i="5" s="1"/>
  <c r="C22" i="5" s="1"/>
  <c r="C23" i="5" s="1"/>
  <c r="C24" i="5" s="1"/>
  <c r="Q24" i="5"/>
  <c r="O24" i="5"/>
  <c r="M24" i="5"/>
  <c r="R23" i="5"/>
  <c r="P23" i="5"/>
  <c r="N23" i="5"/>
  <c r="L23" i="5"/>
  <c r="Q22" i="5"/>
  <c r="O22" i="5"/>
  <c r="M22" i="5"/>
  <c r="R21" i="5"/>
  <c r="P21" i="5"/>
  <c r="N21" i="5"/>
  <c r="L21" i="5"/>
  <c r="Q20" i="5"/>
  <c r="O20" i="5"/>
  <c r="M20" i="5"/>
  <c r="R19" i="5"/>
  <c r="P19" i="5"/>
  <c r="N19" i="5"/>
  <c r="L19" i="5"/>
  <c r="P24" i="5"/>
  <c r="L24" i="5"/>
  <c r="K24" i="5" s="1"/>
  <c r="O23" i="5"/>
  <c r="R22" i="5"/>
  <c r="N22" i="5"/>
  <c r="Q21" i="5"/>
  <c r="M21" i="5"/>
  <c r="P20" i="5"/>
  <c r="L20" i="5"/>
  <c r="O19" i="5"/>
  <c r="R24" i="5"/>
  <c r="N24" i="5"/>
  <c r="Q23" i="5"/>
  <c r="M23" i="5"/>
  <c r="P22" i="5"/>
  <c r="L22" i="5"/>
  <c r="O21" i="5"/>
  <c r="R20" i="5"/>
  <c r="N20" i="5"/>
  <c r="Q19" i="5"/>
  <c r="M19" i="5"/>
  <c r="AC10" i="2"/>
  <c r="AG15" i="2"/>
  <c r="AC15" i="2"/>
  <c r="AF14" i="2"/>
  <c r="AB14" i="2"/>
  <c r="AE13" i="2"/>
  <c r="AH12" i="2"/>
  <c r="AE15" i="2"/>
  <c r="AH14" i="2"/>
  <c r="AD14" i="2"/>
  <c r="AG13" i="2"/>
  <c r="AC13" i="2"/>
  <c r="AF12" i="2"/>
  <c r="AD12" i="2"/>
  <c r="AG11" i="2"/>
  <c r="AC11" i="2"/>
  <c r="AF10" i="2"/>
  <c r="AB10" i="2"/>
  <c r="AF15" i="2"/>
  <c r="AB15" i="2"/>
  <c r="AE14" i="2"/>
  <c r="AH13" i="2"/>
  <c r="AD13" i="2"/>
  <c r="AG12" i="2"/>
  <c r="AC12" i="2"/>
  <c r="AF11" i="2"/>
  <c r="AB11" i="2"/>
  <c r="AE10" i="2"/>
  <c r="AB12" i="2"/>
  <c r="AE11" i="2"/>
  <c r="AH10" i="2"/>
  <c r="AD10" i="2"/>
  <c r="AH15" i="2"/>
  <c r="AD15" i="2"/>
  <c r="AG14" i="2"/>
  <c r="AC14" i="2"/>
  <c r="AF13" i="2"/>
  <c r="AB13" i="2"/>
  <c r="AE12" i="2"/>
  <c r="AH11" i="2"/>
  <c r="AD11" i="2"/>
  <c r="AG10" i="2"/>
  <c r="D17" i="2"/>
  <c r="D19" i="2" s="1" a="1"/>
  <c r="K19" i="5" l="1"/>
  <c r="K20" i="5" s="1"/>
  <c r="K21" i="5" s="1"/>
  <c r="K22" i="5" s="1"/>
  <c r="K23" i="5" s="1"/>
  <c r="D26" i="5"/>
  <c r="AB19" i="5" a="1"/>
  <c r="Y24" i="5"/>
  <c r="W24" i="5"/>
  <c r="U24" i="5"/>
  <c r="Z23" i="5"/>
  <c r="X23" i="5"/>
  <c r="V23" i="5"/>
  <c r="T23" i="5"/>
  <c r="Y22" i="5"/>
  <c r="W22" i="5"/>
  <c r="U22" i="5"/>
  <c r="Z21" i="5"/>
  <c r="X21" i="5"/>
  <c r="V21" i="5"/>
  <c r="T21" i="5"/>
  <c r="Y20" i="5"/>
  <c r="W20" i="5"/>
  <c r="U20" i="5"/>
  <c r="Z19" i="5"/>
  <c r="X19" i="5"/>
  <c r="V19" i="5"/>
  <c r="T19" i="5"/>
  <c r="X24" i="5"/>
  <c r="T24" i="5"/>
  <c r="W23" i="5"/>
  <c r="Z22" i="5"/>
  <c r="V22" i="5"/>
  <c r="Y21" i="5"/>
  <c r="U21" i="5"/>
  <c r="X20" i="5"/>
  <c r="T20" i="5"/>
  <c r="W19" i="5"/>
  <c r="Z24" i="5"/>
  <c r="V24" i="5"/>
  <c r="Y23" i="5"/>
  <c r="U23" i="5"/>
  <c r="X22" i="5"/>
  <c r="T22" i="5"/>
  <c r="W21" i="5"/>
  <c r="Z20" i="5"/>
  <c r="V20" i="5"/>
  <c r="Y19" i="5"/>
  <c r="U19" i="5"/>
  <c r="D19" i="2"/>
  <c r="H24" i="2"/>
  <c r="D24" i="2"/>
  <c r="G23" i="2"/>
  <c r="J22" i="2"/>
  <c r="F22" i="2"/>
  <c r="I21" i="2"/>
  <c r="E21" i="2"/>
  <c r="H20" i="2"/>
  <c r="D20" i="2"/>
  <c r="G19" i="2"/>
  <c r="I24" i="2"/>
  <c r="E24" i="2"/>
  <c r="H23" i="2"/>
  <c r="D23" i="2"/>
  <c r="G22" i="2"/>
  <c r="J21" i="2"/>
  <c r="F21" i="2"/>
  <c r="I20" i="2"/>
  <c r="E20" i="2"/>
  <c r="H19" i="2"/>
  <c r="J24" i="2"/>
  <c r="F24" i="2"/>
  <c r="I23" i="2"/>
  <c r="E23" i="2"/>
  <c r="H22" i="2"/>
  <c r="D22" i="2"/>
  <c r="G21" i="2"/>
  <c r="J20" i="2"/>
  <c r="F20" i="2"/>
  <c r="I19" i="2"/>
  <c r="E19" i="2"/>
  <c r="G24" i="2"/>
  <c r="J23" i="2"/>
  <c r="F23" i="2"/>
  <c r="I22" i="2"/>
  <c r="E22" i="2"/>
  <c r="H21" i="2"/>
  <c r="D21" i="2"/>
  <c r="G20" i="2"/>
  <c r="J19" i="2"/>
  <c r="F19" i="2"/>
  <c r="AA15" i="2"/>
  <c r="L17" i="2"/>
  <c r="L19" i="2" s="1" a="1"/>
  <c r="S19" i="5" l="1"/>
  <c r="S20" i="5" s="1"/>
  <c r="S21" i="5" s="1"/>
  <c r="S22" i="5" s="1"/>
  <c r="S23" i="5" s="1"/>
  <c r="S24" i="5" s="1"/>
  <c r="D28" i="5" a="1"/>
  <c r="L26" i="5"/>
  <c r="AH24" i="5"/>
  <c r="AF24" i="5"/>
  <c r="AD24" i="5"/>
  <c r="AB24" i="5"/>
  <c r="AA24" i="5" s="1"/>
  <c r="AG23" i="5"/>
  <c r="AE23" i="5"/>
  <c r="AC23" i="5"/>
  <c r="AH22" i="5"/>
  <c r="AF22" i="5"/>
  <c r="AD22" i="5"/>
  <c r="AB22" i="5"/>
  <c r="AG21" i="5"/>
  <c r="AE21" i="5"/>
  <c r="AC21" i="5"/>
  <c r="AH20" i="5"/>
  <c r="AF20" i="5"/>
  <c r="AD20" i="5"/>
  <c r="AB20" i="5"/>
  <c r="AG19" i="5"/>
  <c r="AE19" i="5"/>
  <c r="AC19" i="5"/>
  <c r="AG24" i="5"/>
  <c r="AE24" i="5"/>
  <c r="AC24" i="5"/>
  <c r="AH23" i="5"/>
  <c r="AF23" i="5"/>
  <c r="AD23" i="5"/>
  <c r="AB23" i="5"/>
  <c r="AG22" i="5"/>
  <c r="AE22" i="5"/>
  <c r="AC22" i="5"/>
  <c r="AH21" i="5"/>
  <c r="AF21" i="5"/>
  <c r="AD21" i="5"/>
  <c r="AB21" i="5"/>
  <c r="AG20" i="5"/>
  <c r="AE20" i="5"/>
  <c r="AC20" i="5"/>
  <c r="AH19" i="5"/>
  <c r="AF19" i="5"/>
  <c r="AD19" i="5"/>
  <c r="AB19" i="5"/>
  <c r="L19" i="2"/>
  <c r="R24" i="2"/>
  <c r="N24" i="2"/>
  <c r="Q23" i="2"/>
  <c r="M23" i="2"/>
  <c r="P22" i="2"/>
  <c r="L22" i="2"/>
  <c r="O21" i="2"/>
  <c r="R20" i="2"/>
  <c r="N20" i="2"/>
  <c r="Q19" i="2"/>
  <c r="M19" i="2"/>
  <c r="O24" i="2"/>
  <c r="R23" i="2"/>
  <c r="N23" i="2"/>
  <c r="Q22" i="2"/>
  <c r="M22" i="2"/>
  <c r="P21" i="2"/>
  <c r="L21" i="2"/>
  <c r="O20" i="2"/>
  <c r="R19" i="2"/>
  <c r="N19" i="2"/>
  <c r="P24" i="2"/>
  <c r="L24" i="2"/>
  <c r="O23" i="2"/>
  <c r="R22" i="2"/>
  <c r="N22" i="2"/>
  <c r="Q21" i="2"/>
  <c r="M21" i="2"/>
  <c r="P20" i="2"/>
  <c r="L20" i="2"/>
  <c r="O19" i="2"/>
  <c r="Q24" i="2"/>
  <c r="M24" i="2"/>
  <c r="P23" i="2"/>
  <c r="L23" i="2"/>
  <c r="O22" i="2"/>
  <c r="R21" i="2"/>
  <c r="N21" i="2"/>
  <c r="Q20" i="2"/>
  <c r="M20" i="2"/>
  <c r="P19" i="2"/>
  <c r="T17" i="2"/>
  <c r="T19" i="2" s="1" a="1"/>
  <c r="I33" i="5" l="1"/>
  <c r="G33" i="5"/>
  <c r="E33" i="5"/>
  <c r="J32" i="5"/>
  <c r="H32" i="5"/>
  <c r="F32" i="5"/>
  <c r="D32" i="5"/>
  <c r="I31" i="5"/>
  <c r="G31" i="5"/>
  <c r="J33" i="5"/>
  <c r="F33" i="5"/>
  <c r="I32" i="5"/>
  <c r="E32" i="5"/>
  <c r="H31" i="5"/>
  <c r="E31" i="5"/>
  <c r="J30" i="5"/>
  <c r="H30" i="5"/>
  <c r="F30" i="5"/>
  <c r="D30" i="5"/>
  <c r="I29" i="5"/>
  <c r="G29" i="5"/>
  <c r="E29" i="5"/>
  <c r="J28" i="5"/>
  <c r="H28" i="5"/>
  <c r="F28" i="5"/>
  <c r="D28" i="5"/>
  <c r="H33" i="5"/>
  <c r="D33" i="5"/>
  <c r="C33" i="5" s="1"/>
  <c r="G32" i="5"/>
  <c r="J31" i="5"/>
  <c r="F31" i="5"/>
  <c r="D31" i="5"/>
  <c r="I30" i="5"/>
  <c r="G30" i="5"/>
  <c r="E30" i="5"/>
  <c r="J29" i="5"/>
  <c r="H29" i="5"/>
  <c r="F29" i="5"/>
  <c r="D29" i="5"/>
  <c r="I28" i="5"/>
  <c r="G28" i="5"/>
  <c r="E28" i="5"/>
  <c r="AA19" i="5"/>
  <c r="AA20" i="5" s="1"/>
  <c r="AA21" i="5" s="1"/>
  <c r="AA22" i="5" s="1"/>
  <c r="AA23" i="5" s="1"/>
  <c r="T26" i="5"/>
  <c r="L28" i="5" a="1"/>
  <c r="T19" i="2"/>
  <c r="X24" i="2"/>
  <c r="T24" i="2"/>
  <c r="W23" i="2"/>
  <c r="Z22" i="2"/>
  <c r="V22" i="2"/>
  <c r="Y21" i="2"/>
  <c r="U21" i="2"/>
  <c r="X20" i="2"/>
  <c r="T20" i="2"/>
  <c r="W19" i="2"/>
  <c r="Y24" i="2"/>
  <c r="U24" i="2"/>
  <c r="X23" i="2"/>
  <c r="T23" i="2"/>
  <c r="W22" i="2"/>
  <c r="Z21" i="2"/>
  <c r="V21" i="2"/>
  <c r="Y20" i="2"/>
  <c r="U20" i="2"/>
  <c r="X19" i="2"/>
  <c r="Z24" i="2"/>
  <c r="V24" i="2"/>
  <c r="Y23" i="2"/>
  <c r="U23" i="2"/>
  <c r="X22" i="2"/>
  <c r="T22" i="2"/>
  <c r="W21" i="2"/>
  <c r="Z20" i="2"/>
  <c r="V20" i="2"/>
  <c r="Y19" i="2"/>
  <c r="U19" i="2"/>
  <c r="W24" i="2"/>
  <c r="Z23" i="2"/>
  <c r="V23" i="2"/>
  <c r="Y22" i="2"/>
  <c r="U22" i="2"/>
  <c r="X21" i="2"/>
  <c r="T21" i="2"/>
  <c r="W20" i="2"/>
  <c r="Z19" i="2"/>
  <c r="V19" i="2"/>
  <c r="K24" i="2"/>
  <c r="AB17" i="2"/>
  <c r="AB19" i="2" s="1" a="1"/>
  <c r="T28" i="5" l="1" a="1"/>
  <c r="AB26" i="5"/>
  <c r="AB28" i="5" s="1" a="1"/>
  <c r="C28" i="5"/>
  <c r="Q33" i="5"/>
  <c r="O33" i="5"/>
  <c r="M33" i="5"/>
  <c r="R32" i="5"/>
  <c r="P32" i="5"/>
  <c r="N32" i="5"/>
  <c r="L32" i="5"/>
  <c r="Q31" i="5"/>
  <c r="O31" i="5"/>
  <c r="M31" i="5"/>
  <c r="R30" i="5"/>
  <c r="P30" i="5"/>
  <c r="N30" i="5"/>
  <c r="L30" i="5"/>
  <c r="Q29" i="5"/>
  <c r="O29" i="5"/>
  <c r="M29" i="5"/>
  <c r="R28" i="5"/>
  <c r="P28" i="5"/>
  <c r="N28" i="5"/>
  <c r="L28" i="5"/>
  <c r="R33" i="5"/>
  <c r="N33" i="5"/>
  <c r="Q32" i="5"/>
  <c r="M32" i="5"/>
  <c r="P31" i="5"/>
  <c r="L31" i="5"/>
  <c r="O30" i="5"/>
  <c r="R29" i="5"/>
  <c r="N29" i="5"/>
  <c r="Q28" i="5"/>
  <c r="M28" i="5"/>
  <c r="P33" i="5"/>
  <c r="L33" i="5"/>
  <c r="O32" i="5"/>
  <c r="R31" i="5"/>
  <c r="N31" i="5"/>
  <c r="Q30" i="5"/>
  <c r="M30" i="5"/>
  <c r="P29" i="5"/>
  <c r="L29" i="5"/>
  <c r="O28" i="5"/>
  <c r="C29" i="5"/>
  <c r="C30" i="5" s="1"/>
  <c r="C31" i="5" s="1"/>
  <c r="C32" i="5" s="1"/>
  <c r="AB19" i="2"/>
  <c r="AH24" i="2"/>
  <c r="AD24" i="2"/>
  <c r="AG23" i="2"/>
  <c r="AF24" i="2"/>
  <c r="AB24" i="2"/>
  <c r="AE23" i="2"/>
  <c r="AC23" i="2"/>
  <c r="AF22" i="2"/>
  <c r="AB22" i="2"/>
  <c r="AE21" i="2"/>
  <c r="AH20" i="2"/>
  <c r="AD20" i="2"/>
  <c r="AG19" i="2"/>
  <c r="AC19" i="2"/>
  <c r="AE24" i="2"/>
  <c r="AH23" i="2"/>
  <c r="AD23" i="2"/>
  <c r="AG22" i="2"/>
  <c r="AC22" i="2"/>
  <c r="AF21" i="2"/>
  <c r="AB21" i="2"/>
  <c r="AE20" i="2"/>
  <c r="AH19" i="2"/>
  <c r="AD19" i="2"/>
  <c r="AH22" i="2"/>
  <c r="AD22" i="2"/>
  <c r="AG21" i="2"/>
  <c r="AC21" i="2"/>
  <c r="AF20" i="2"/>
  <c r="AB20" i="2"/>
  <c r="AE19" i="2"/>
  <c r="AG24" i="2"/>
  <c r="AC24" i="2"/>
  <c r="AF23" i="2"/>
  <c r="AB23" i="2"/>
  <c r="AE22" i="2"/>
  <c r="AH21" i="2"/>
  <c r="AD21" i="2"/>
  <c r="AG20" i="2"/>
  <c r="AC20" i="2"/>
  <c r="AF19" i="2"/>
  <c r="D26" i="2"/>
  <c r="D28" i="2" s="1" a="1"/>
  <c r="AH33" i="5" l="1"/>
  <c r="AF33" i="5"/>
  <c r="AD33" i="5"/>
  <c r="AB33" i="5"/>
  <c r="AA33" i="5" s="1"/>
  <c r="AG32" i="5"/>
  <c r="AE32" i="5"/>
  <c r="AC32" i="5"/>
  <c r="AH31" i="5"/>
  <c r="AF31" i="5"/>
  <c r="AD31" i="5"/>
  <c r="AB31" i="5"/>
  <c r="AG30" i="5"/>
  <c r="AE30" i="5"/>
  <c r="AC30" i="5"/>
  <c r="AH29" i="5"/>
  <c r="AF29" i="5"/>
  <c r="AD29" i="5"/>
  <c r="AB29" i="5"/>
  <c r="AG28" i="5"/>
  <c r="AE28" i="5"/>
  <c r="AC28" i="5"/>
  <c r="AG33" i="5"/>
  <c r="AE33" i="5"/>
  <c r="AC33" i="5"/>
  <c r="AH32" i="5"/>
  <c r="AF32" i="5"/>
  <c r="AD32" i="5"/>
  <c r="AB32" i="5"/>
  <c r="AG31" i="5"/>
  <c r="AE31" i="5"/>
  <c r="AC31" i="5"/>
  <c r="AH30" i="5"/>
  <c r="AF30" i="5"/>
  <c r="AD30" i="5"/>
  <c r="AB30" i="5"/>
  <c r="AG29" i="5"/>
  <c r="AE29" i="5"/>
  <c r="AC29" i="5"/>
  <c r="AH28" i="5"/>
  <c r="AF28" i="5"/>
  <c r="AD28" i="5"/>
  <c r="AB28" i="5"/>
  <c r="K28" i="5"/>
  <c r="K29" i="5" s="1"/>
  <c r="K30" i="5" s="1"/>
  <c r="K31" i="5" s="1"/>
  <c r="K32" i="5" s="1"/>
  <c r="K33" i="5" s="1"/>
  <c r="Y33" i="5"/>
  <c r="W33" i="5"/>
  <c r="U33" i="5"/>
  <c r="Z32" i="5"/>
  <c r="X32" i="5"/>
  <c r="V32" i="5"/>
  <c r="T32" i="5"/>
  <c r="Y31" i="5"/>
  <c r="W31" i="5"/>
  <c r="U31" i="5"/>
  <c r="Z30" i="5"/>
  <c r="X30" i="5"/>
  <c r="V30" i="5"/>
  <c r="T30" i="5"/>
  <c r="Y29" i="5"/>
  <c r="W29" i="5"/>
  <c r="U29" i="5"/>
  <c r="Z28" i="5"/>
  <c r="X28" i="5"/>
  <c r="V28" i="5"/>
  <c r="T28" i="5"/>
  <c r="Z33" i="5"/>
  <c r="V33" i="5"/>
  <c r="Y32" i="5"/>
  <c r="U32" i="5"/>
  <c r="X31" i="5"/>
  <c r="T31" i="5"/>
  <c r="W30" i="5"/>
  <c r="Z29" i="5"/>
  <c r="V29" i="5"/>
  <c r="Y28" i="5"/>
  <c r="U28" i="5"/>
  <c r="X33" i="5"/>
  <c r="T33" i="5"/>
  <c r="S33" i="5" s="1"/>
  <c r="W32" i="5"/>
  <c r="Z31" i="5"/>
  <c r="V31" i="5"/>
  <c r="Y30" i="5"/>
  <c r="U30" i="5"/>
  <c r="X29" i="5"/>
  <c r="T29" i="5"/>
  <c r="W28" i="5"/>
  <c r="D28" i="2"/>
  <c r="H33" i="2"/>
  <c r="D33" i="2"/>
  <c r="G32" i="2"/>
  <c r="J31" i="2"/>
  <c r="F31" i="2"/>
  <c r="I30" i="2"/>
  <c r="E30" i="2"/>
  <c r="H29" i="2"/>
  <c r="D29" i="2"/>
  <c r="G28" i="2"/>
  <c r="I33" i="2"/>
  <c r="E33" i="2"/>
  <c r="H32" i="2"/>
  <c r="D32" i="2"/>
  <c r="G31" i="2"/>
  <c r="J30" i="2"/>
  <c r="F30" i="2"/>
  <c r="I29" i="2"/>
  <c r="E29" i="2"/>
  <c r="H28" i="2"/>
  <c r="J33" i="2"/>
  <c r="F33" i="2"/>
  <c r="I32" i="2"/>
  <c r="E32" i="2"/>
  <c r="H31" i="2"/>
  <c r="D31" i="2"/>
  <c r="G30" i="2"/>
  <c r="J29" i="2"/>
  <c r="F29" i="2"/>
  <c r="I28" i="2"/>
  <c r="E28" i="2"/>
  <c r="G33" i="2"/>
  <c r="J32" i="2"/>
  <c r="F32" i="2"/>
  <c r="I31" i="2"/>
  <c r="E31" i="2"/>
  <c r="H30" i="2"/>
  <c r="D30" i="2"/>
  <c r="G29" i="2"/>
  <c r="J28" i="2"/>
  <c r="F28" i="2"/>
  <c r="L26" i="2"/>
  <c r="L28" i="2" s="1" a="1"/>
  <c r="S28" i="5" l="1"/>
  <c r="S29" i="5" s="1"/>
  <c r="S30" i="5" s="1"/>
  <c r="S31" i="5" s="1"/>
  <c r="S32" i="5" s="1"/>
  <c r="L28" i="2"/>
  <c r="R33" i="2"/>
  <c r="N33" i="2"/>
  <c r="Q32" i="2"/>
  <c r="M32" i="2"/>
  <c r="P31" i="2"/>
  <c r="L31" i="2"/>
  <c r="O30" i="2"/>
  <c r="R29" i="2"/>
  <c r="N29" i="2"/>
  <c r="Q28" i="2"/>
  <c r="M28" i="2"/>
  <c r="O33" i="2"/>
  <c r="R32" i="2"/>
  <c r="N32" i="2"/>
  <c r="Q31" i="2"/>
  <c r="M31" i="2"/>
  <c r="P30" i="2"/>
  <c r="L30" i="2"/>
  <c r="O29" i="2"/>
  <c r="R28" i="2"/>
  <c r="N28" i="2"/>
  <c r="P33" i="2"/>
  <c r="L33" i="2"/>
  <c r="O32" i="2"/>
  <c r="R31" i="2"/>
  <c r="N31" i="2"/>
  <c r="Q30" i="2"/>
  <c r="M30" i="2"/>
  <c r="P29" i="2"/>
  <c r="L29" i="2"/>
  <c r="O28" i="2"/>
  <c r="Q33" i="2"/>
  <c r="M33" i="2"/>
  <c r="P32" i="2"/>
  <c r="L32" i="2"/>
  <c r="O31" i="2"/>
  <c r="R30" i="2"/>
  <c r="N30" i="2"/>
  <c r="Q29" i="2"/>
  <c r="M29" i="2"/>
  <c r="P28" i="2"/>
  <c r="C33" i="2"/>
  <c r="T26" i="2"/>
  <c r="T28" i="2" s="1" a="1"/>
  <c r="AA28" i="5" l="1"/>
  <c r="AA29" i="5" s="1"/>
  <c r="AA30" i="5" s="1"/>
  <c r="AA31" i="5" s="1"/>
  <c r="AA32" i="5" s="1"/>
  <c r="T28" i="2"/>
  <c r="X33" i="2"/>
  <c r="T33" i="2"/>
  <c r="W32" i="2"/>
  <c r="Z31" i="2"/>
  <c r="V31" i="2"/>
  <c r="Y30" i="2"/>
  <c r="U30" i="2"/>
  <c r="X29" i="2"/>
  <c r="T29" i="2"/>
  <c r="W28" i="2"/>
  <c r="Y33" i="2"/>
  <c r="U33" i="2"/>
  <c r="X32" i="2"/>
  <c r="T32" i="2"/>
  <c r="W31" i="2"/>
  <c r="Z30" i="2"/>
  <c r="V30" i="2"/>
  <c r="Y29" i="2"/>
  <c r="U29" i="2"/>
  <c r="X28" i="2"/>
  <c r="Z33" i="2"/>
  <c r="V33" i="2"/>
  <c r="Y32" i="2"/>
  <c r="U32" i="2"/>
  <c r="X31" i="2"/>
  <c r="T31" i="2"/>
  <c r="W30" i="2"/>
  <c r="Z29" i="2"/>
  <c r="V29" i="2"/>
  <c r="Y28" i="2"/>
  <c r="U28" i="2"/>
  <c r="W33" i="2"/>
  <c r="Z32" i="2"/>
  <c r="V32" i="2"/>
  <c r="Y31" i="2"/>
  <c r="U31" i="2"/>
  <c r="X30" i="2"/>
  <c r="T30" i="2"/>
  <c r="W29" i="2"/>
  <c r="Z28" i="2"/>
  <c r="V28" i="2"/>
  <c r="AB26" i="2"/>
  <c r="AB28" i="2" s="1" a="1"/>
  <c r="AC28" i="2" l="1"/>
  <c r="AG33" i="2"/>
  <c r="AC33" i="2"/>
  <c r="AF32" i="2"/>
  <c r="AB32" i="2"/>
  <c r="AE31" i="2"/>
  <c r="AH30" i="2"/>
  <c r="AD30" i="2"/>
  <c r="AG29" i="2"/>
  <c r="AC29" i="2"/>
  <c r="AF28" i="2"/>
  <c r="AB28" i="2"/>
  <c r="AF33" i="2"/>
  <c r="AB33" i="2"/>
  <c r="AA33" i="2" s="1"/>
  <c r="AE32" i="2"/>
  <c r="AH31" i="2"/>
  <c r="AD31" i="2"/>
  <c r="AG30" i="2"/>
  <c r="AC30" i="2"/>
  <c r="AF29" i="2"/>
  <c r="AB29" i="2"/>
  <c r="AE28" i="2"/>
  <c r="AE33" i="2"/>
  <c r="AH32" i="2"/>
  <c r="AD32" i="2"/>
  <c r="AG31" i="2"/>
  <c r="AC31" i="2"/>
  <c r="AF30" i="2"/>
  <c r="AB30" i="2"/>
  <c r="AE29" i="2"/>
  <c r="AH28" i="2"/>
  <c r="AD28" i="2"/>
  <c r="AH33" i="2"/>
  <c r="AD33" i="2"/>
  <c r="AG32" i="2"/>
  <c r="AC32" i="2"/>
  <c r="AF31" i="2"/>
  <c r="AB31" i="2"/>
  <c r="AE30" i="2"/>
  <c r="AH29" i="2"/>
  <c r="AD29" i="2"/>
  <c r="AG28" i="2"/>
  <c r="AJ9" i="2" l="1"/>
  <c r="AJ10" i="2"/>
  <c r="AJ11" i="2"/>
  <c r="AJ12" i="2" s="1"/>
  <c r="AJ13" i="2"/>
  <c r="AJ14" i="2"/>
  <c r="AJ15" i="2"/>
  <c r="AJ16" i="2"/>
  <c r="AJ17" i="2"/>
  <c r="AJ18" i="2"/>
  <c r="AJ19" i="2"/>
  <c r="AJ20" i="2"/>
  <c r="AJ21" i="2"/>
  <c r="AJ22" i="2"/>
  <c r="P3" i="2"/>
  <c r="P4" i="2"/>
  <c r="P5" i="2"/>
  <c r="P6" i="2" l="1"/>
  <c r="L3" i="2"/>
  <c r="K10" i="2" l="1"/>
  <c r="L4" i="2"/>
  <c r="L5" i="2"/>
  <c r="K11" i="2" l="1"/>
  <c r="K12" i="2" s="1"/>
  <c r="K13" i="2" s="1"/>
  <c r="K14" i="2" s="1"/>
  <c r="S10" i="2" s="1"/>
  <c r="L6" i="2"/>
  <c r="M3" i="2" l="1"/>
  <c r="AR16" i="2"/>
  <c r="S11" i="2"/>
  <c r="S12" i="2" s="1"/>
  <c r="S13" i="2" s="1"/>
  <c r="S14" i="2" s="1"/>
  <c r="S15" i="2" s="1"/>
  <c r="AA10" i="2" l="1"/>
  <c r="AA11" i="2" s="1"/>
  <c r="AA12" i="2" s="1"/>
  <c r="AA13" i="2" s="1"/>
  <c r="AA14" i="2" s="1"/>
  <c r="C19" i="2" l="1"/>
  <c r="C20" i="2" l="1"/>
  <c r="C21" i="2" s="1"/>
  <c r="C22" i="2" s="1"/>
  <c r="C23" i="2" s="1"/>
  <c r="C24" i="2" s="1"/>
  <c r="K19" i="2" l="1"/>
  <c r="K20" i="2" l="1"/>
  <c r="K21" i="2" s="1"/>
  <c r="K22" i="2" s="1"/>
  <c r="K23" i="2" s="1"/>
  <c r="S19" i="2" l="1"/>
  <c r="S20" i="2" l="1"/>
  <c r="S21" i="2" s="1"/>
  <c r="S22" i="2" s="1"/>
  <c r="S23" i="2" s="1"/>
  <c r="S24" i="2" l="1"/>
  <c r="AA19" i="2" s="1"/>
  <c r="AA20" i="2" s="1"/>
  <c r="AA21" i="2" s="1"/>
  <c r="AA22" i="2" s="1"/>
  <c r="AA23" i="2" s="1"/>
  <c r="AA24" i="2" s="1"/>
  <c r="C28" i="2" l="1"/>
  <c r="C29" i="2" s="1"/>
  <c r="C30" i="2" s="1"/>
  <c r="C31" i="2" s="1"/>
  <c r="C32" i="2" s="1"/>
  <c r="K28" i="2" l="1"/>
  <c r="K29" i="2" l="1"/>
  <c r="K30" i="2" s="1"/>
  <c r="K31" i="2" s="1"/>
  <c r="K32" i="2" s="1"/>
  <c r="K33" i="2" s="1"/>
  <c r="S28" i="2" l="1"/>
  <c r="S29" i="2" l="1"/>
  <c r="S30" i="2" s="1"/>
  <c r="S31" i="2" s="1"/>
  <c r="S32" i="2" s="1"/>
  <c r="S33" i="2" s="1"/>
  <c r="AA28" i="2" l="1"/>
  <c r="AA29" i="2" s="1"/>
  <c r="AA30" i="2" s="1"/>
  <c r="AA31" i="2" s="1"/>
  <c r="AA32" i="2" s="1"/>
</calcChain>
</file>

<file path=xl/sharedStrings.xml><?xml version="1.0" encoding="utf-8"?>
<sst xmlns="http://schemas.openxmlformats.org/spreadsheetml/2006/main" count="74" uniqueCount="36">
  <si>
    <t>IME I PREZIME</t>
  </si>
  <si>
    <t>preostalo</t>
  </si>
  <si>
    <t>ukupno raspoloživo dana</t>
  </si>
  <si>
    <t>praznici</t>
  </si>
  <si>
    <t>Viktor Vidaković</t>
  </si>
  <si>
    <t xml:space="preserve"> do</t>
  </si>
  <si>
    <t xml:space="preserve"> od</t>
  </si>
  <si>
    <t>II. Dio</t>
  </si>
  <si>
    <t>III. Dio</t>
  </si>
  <si>
    <t>I. Dio</t>
  </si>
  <si>
    <t>Plan GO za</t>
  </si>
  <si>
    <t>godinu</t>
  </si>
  <si>
    <t>Nova godina</t>
  </si>
  <si>
    <t>Bogojavljanje ili Sveta tri kralja</t>
  </si>
  <si>
    <t>Uskrs</t>
  </si>
  <si>
    <t>Uskršnji ponedjeljak</t>
  </si>
  <si>
    <t>Praznik rada</t>
  </si>
  <si>
    <t>Dan antifašističke borbe</t>
  </si>
  <si>
    <t>Tijelovo</t>
  </si>
  <si>
    <t>Dan državnosti</t>
  </si>
  <si>
    <t>Dan domovinske zahvalnosti</t>
  </si>
  <si>
    <t>Velika Gospa</t>
  </si>
  <si>
    <t>Dan neovisnosti</t>
  </si>
  <si>
    <t>Dan svih svetih</t>
  </si>
  <si>
    <t>Božić</t>
  </si>
  <si>
    <t>Sveti Stjepan</t>
  </si>
  <si>
    <t>kal d.</t>
  </si>
  <si>
    <t>rad d.</t>
  </si>
  <si>
    <t>PLANIRANO</t>
  </si>
  <si>
    <t>ISKORIŠTENO</t>
  </si>
  <si>
    <t>godina</t>
  </si>
  <si>
    <t>od</t>
  </si>
  <si>
    <t>do</t>
  </si>
  <si>
    <t>red.br.</t>
  </si>
  <si>
    <t>iskorišteno</t>
  </si>
  <si>
    <t>ukupno r.dana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</si>
</sst>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/;@"/>
    <numFmt numFmtId="165" formatCode="0_ ;[Red]\-0\ "/>
    <numFmt numFmtId="166" formatCode="mmmm\ yyyy"/>
    <numFmt numFmtId="167" formatCode="d"/>
    <numFmt numFmtId="169" formatCode="d/m/;@"/>
  </numFmts>
  <fonts count="13" x14ac:knownFonts="1">
    <font>
      <sz val="10"/>
      <name val="Arial"/>
    </font>
    <font>
      <sz val="8"/>
      <name val="Arial"/>
      <family val="2"/>
      <charset val="238"/>
    </font>
    <font>
      <sz val="14"/>
      <name val="Arial"/>
      <family val="2"/>
      <charset val="238"/>
    </font>
    <font>
      <b/>
      <sz val="15"/>
      <color theme="3"/>
      <name val="Calibri"/>
      <family val="2"/>
      <charset val="238"/>
      <scheme val="minor"/>
    </font>
    <font>
      <b/>
      <sz val="12"/>
      <color indexed="8"/>
      <name val="Arial"/>
      <family val="2"/>
      <charset val="238"/>
    </font>
    <font>
      <sz val="9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rgb="FFFF0000"/>
      <name val="Arial"/>
      <family val="2"/>
      <charset val="238"/>
    </font>
    <font>
      <b/>
      <sz val="9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sz val="18"/>
      <name val="Arial"/>
      <family val="2"/>
      <charset val="238"/>
    </font>
    <font>
      <b/>
      <sz val="9"/>
      <name val="Arial"/>
      <family val="2"/>
      <charset val="238"/>
    </font>
    <font>
      <u/>
      <sz val="10"/>
      <color theme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23"/>
      </left>
      <right/>
      <top style="thin">
        <color indexed="2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23"/>
      </right>
      <top style="thin">
        <color indexed="23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8" applyNumberFormat="0" applyFill="0" applyAlignment="0" applyProtection="0"/>
    <xf numFmtId="0" fontId="12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0" borderId="4" xfId="0" applyNumberFormat="1" applyFont="1" applyBorder="1" applyAlignment="1"/>
    <xf numFmtId="0" fontId="5" fillId="0" borderId="6" xfId="0" applyFont="1" applyBorder="1" applyAlignment="1">
      <alignment horizontal="right"/>
    </xf>
    <xf numFmtId="0" fontId="9" fillId="0" borderId="7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right" vertical="center"/>
    </xf>
    <xf numFmtId="0" fontId="5" fillId="0" borderId="11" xfId="0" applyFont="1" applyBorder="1"/>
    <xf numFmtId="0" fontId="8" fillId="0" borderId="1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quotePrefix="1" applyFont="1" applyAlignment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NumberFormat="1" applyFont="1"/>
    <xf numFmtId="0" fontId="5" fillId="0" borderId="0" xfId="0" applyFont="1" applyBorder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6" fontId="11" fillId="0" borderId="1" xfId="1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5" fillId="3" borderId="11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14" fontId="5" fillId="4" borderId="9" xfId="0" applyNumberFormat="1" applyFont="1" applyFill="1" applyBorder="1" applyAlignment="1">
      <alignment horizontal="center" vertical="center"/>
    </xf>
    <xf numFmtId="14" fontId="5" fillId="4" borderId="10" xfId="0" applyNumberFormat="1" applyFont="1" applyFill="1" applyBorder="1" applyAlignment="1">
      <alignment horizontal="center" vertical="center"/>
    </xf>
    <xf numFmtId="169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1" xfId="0" applyFont="1" applyBorder="1" applyAlignment="1">
      <alignment horizontal="center"/>
    </xf>
    <xf numFmtId="169" fontId="5" fillId="0" borderId="1" xfId="0" applyNumberFormat="1" applyFont="1" applyBorder="1"/>
    <xf numFmtId="16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/>
    <xf numFmtId="164" fontId="6" fillId="5" borderId="3" xfId="0" applyNumberFormat="1" applyFont="1" applyFill="1" applyBorder="1" applyAlignment="1"/>
    <xf numFmtId="164" fontId="6" fillId="5" borderId="4" xfId="0" applyNumberFormat="1" applyFont="1" applyFill="1" applyBorder="1" applyAlignment="1"/>
    <xf numFmtId="164" fontId="6" fillId="5" borderId="5" xfId="0" applyNumberFormat="1" applyFont="1" applyFill="1" applyBorder="1" applyAlignment="1"/>
    <xf numFmtId="0" fontId="10" fillId="6" borderId="0" xfId="0" applyFont="1" applyFill="1" applyAlignment="1">
      <alignment vertical="center"/>
    </xf>
    <xf numFmtId="0" fontId="9" fillId="6" borderId="2" xfId="0" applyFont="1" applyFill="1" applyBorder="1" applyAlignment="1">
      <alignment horizontal="right" vertical="center"/>
    </xf>
    <xf numFmtId="0" fontId="5" fillId="6" borderId="6" xfId="0" applyFont="1" applyFill="1" applyBorder="1" applyAlignment="1">
      <alignment vertical="center"/>
    </xf>
    <xf numFmtId="0" fontId="12" fillId="0" borderId="0" xfId="2"/>
  </cellXfs>
  <cellStyles count="3">
    <cellStyle name="Heading 1" xfId="1" builtinId="16"/>
    <cellStyle name="Hyperlink" xfId="2" builtinId="8"/>
    <cellStyle name="Normal" xfId="0" builtinId="0"/>
  </cellStyles>
  <dxfs count="40">
    <dxf>
      <fill>
        <patternFill>
          <bgColor theme="0" tint="-0.1499679555650502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trike val="0"/>
      </font>
      <fill>
        <patternFill patternType="solid">
          <fgColor auto="1"/>
          <bgColor theme="9" tint="0.39994506668294322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1499679555650502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trike val="0"/>
      </font>
      <fill>
        <patternFill patternType="solid">
          <fgColor auto="1"/>
          <bgColor theme="9" tint="0.39994506668294322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B4"/>
  <sheetViews>
    <sheetView workbookViewId="0">
      <selection activeCell="B3" sqref="B3"/>
    </sheetView>
  </sheetViews>
  <sheetFormatPr defaultRowHeight="12.75" x14ac:dyDescent="0.2"/>
  <sheetData>
    <row r="3" spans="2:2" x14ac:dyDescent="0.2">
      <c r="B3" s="56">
        <f>HYPERLINK('2016'!A1,2016)</f>
        <v>2016</v>
      </c>
    </row>
    <row r="4" spans="2:2" x14ac:dyDescent="0.2">
      <c r="B4" s="56">
        <f>HYPERLINK('2017'!A2,2017)</f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R37"/>
  <sheetViews>
    <sheetView showGridLines="0" tabSelected="1" zoomScaleNormal="100" workbookViewId="0">
      <selection activeCell="AN29" sqref="AN29"/>
    </sheetView>
  </sheetViews>
  <sheetFormatPr defaultRowHeight="12.75" x14ac:dyDescent="0.2"/>
  <cols>
    <col min="1" max="1" width="2.28515625" customWidth="1"/>
    <col min="2" max="2" width="5" style="1" customWidth="1"/>
    <col min="3" max="34" width="3.5703125" style="7" customWidth="1"/>
    <col min="35" max="35" width="3.5703125" style="1" customWidth="1"/>
    <col min="36" max="36" width="14.28515625" style="1" bestFit="1" customWidth="1"/>
    <col min="37" max="39" width="9.140625" style="1"/>
    <col min="40" max="40" width="9.140625" style="42"/>
    <col min="41" max="41" width="6.42578125" style="25" bestFit="1" customWidth="1"/>
    <col min="42" max="42" width="9.140625" style="41"/>
    <col min="43" max="43" width="9.140625" style="1"/>
    <col min="44" max="44" width="9.140625" style="42"/>
    <col min="45" max="16384" width="9.140625" style="1"/>
  </cols>
  <sheetData>
    <row r="1" spans="1:44" ht="12.75" customHeight="1" x14ac:dyDescent="0.2">
      <c r="C1" s="7" t="s">
        <v>28</v>
      </c>
      <c r="AN1" s="42" t="s">
        <v>29</v>
      </c>
    </row>
    <row r="2" spans="1:44" ht="24" x14ac:dyDescent="0.2">
      <c r="C2" s="11"/>
      <c r="D2" s="12" t="s">
        <v>6</v>
      </c>
      <c r="E2" s="13"/>
      <c r="F2" s="14"/>
      <c r="G2" s="15"/>
      <c r="H2" s="12" t="s">
        <v>5</v>
      </c>
      <c r="I2" s="13"/>
      <c r="J2" s="14"/>
      <c r="K2" s="14"/>
      <c r="L2" s="24" t="s">
        <v>27</v>
      </c>
      <c r="M2" s="34" t="s">
        <v>1</v>
      </c>
      <c r="N2" s="34"/>
      <c r="O2" s="34"/>
      <c r="P2" s="24" t="s">
        <v>26</v>
      </c>
      <c r="Q2" s="1"/>
      <c r="AI2" s="19" t="s">
        <v>10</v>
      </c>
      <c r="AJ2" s="53">
        <v>2016</v>
      </c>
      <c r="AK2" s="20" t="s">
        <v>11</v>
      </c>
      <c r="AN2" s="44" t="s">
        <v>33</v>
      </c>
      <c r="AO2" s="48" t="s">
        <v>30</v>
      </c>
      <c r="AP2" s="46" t="s">
        <v>31</v>
      </c>
      <c r="AQ2" s="46" t="s">
        <v>32</v>
      </c>
      <c r="AR2" s="47" t="s">
        <v>35</v>
      </c>
    </row>
    <row r="3" spans="1:44" ht="12.75" customHeight="1" x14ac:dyDescent="0.2">
      <c r="B3" s="13"/>
      <c r="C3" s="16" t="s">
        <v>9</v>
      </c>
      <c r="D3" s="35">
        <v>42461</v>
      </c>
      <c r="E3" s="35"/>
      <c r="F3" s="35"/>
      <c r="G3" s="36"/>
      <c r="H3" s="35">
        <v>42468</v>
      </c>
      <c r="I3" s="35"/>
      <c r="J3" s="35"/>
      <c r="K3" s="35"/>
      <c r="L3" s="13">
        <f>NETWORKDAYS.INTL(D3,H3,1,_ND)</f>
        <v>6</v>
      </c>
      <c r="M3" s="32">
        <f>AJ4-L6</f>
        <v>0</v>
      </c>
      <c r="N3" s="32"/>
      <c r="O3" s="32"/>
      <c r="P3" s="13">
        <f>H3-D3</f>
        <v>7</v>
      </c>
      <c r="Q3" s="1"/>
      <c r="AI3" s="10" t="s">
        <v>0</v>
      </c>
      <c r="AJ3" s="54" t="s">
        <v>4</v>
      </c>
      <c r="AK3" s="7"/>
      <c r="AL3" s="7"/>
      <c r="AM3" s="7"/>
      <c r="AN3" s="42">
        <v>1</v>
      </c>
      <c r="AO3" s="25">
        <v>2016</v>
      </c>
      <c r="AP3" s="41">
        <v>42398</v>
      </c>
      <c r="AQ3" s="41">
        <v>42398</v>
      </c>
      <c r="AR3" s="42">
        <f>NETWORKDAYS(AP3,AQ3,_ND)</f>
        <v>1</v>
      </c>
    </row>
    <row r="4" spans="1:44" ht="12.75" customHeight="1" x14ac:dyDescent="0.2">
      <c r="B4" s="17"/>
      <c r="C4" s="18" t="s">
        <v>7</v>
      </c>
      <c r="D4" s="37">
        <v>42555</v>
      </c>
      <c r="E4" s="37"/>
      <c r="F4" s="37"/>
      <c r="G4" s="38"/>
      <c r="H4" s="37">
        <v>42569</v>
      </c>
      <c r="I4" s="37"/>
      <c r="J4" s="37"/>
      <c r="K4" s="37"/>
      <c r="L4" s="17">
        <f>NETWORKDAYS(D4,H4,_ND)</f>
        <v>11</v>
      </c>
      <c r="M4" s="32"/>
      <c r="N4" s="32"/>
      <c r="O4" s="32"/>
      <c r="P4" s="17">
        <f>H4-D4</f>
        <v>14</v>
      </c>
      <c r="Q4" s="1"/>
      <c r="AI4" s="9" t="s">
        <v>2</v>
      </c>
      <c r="AJ4" s="55">
        <v>27</v>
      </c>
      <c r="AK4" s="7"/>
      <c r="AL4" s="7"/>
      <c r="AN4" s="28">
        <v>2</v>
      </c>
      <c r="AO4" s="25">
        <v>2016</v>
      </c>
      <c r="AP4" s="41">
        <v>42431</v>
      </c>
      <c r="AQ4" s="41">
        <v>42431</v>
      </c>
      <c r="AR4" s="42">
        <f>NETWORKDAYS(AP4,AQ4,_ND)</f>
        <v>1</v>
      </c>
    </row>
    <row r="5" spans="1:44" ht="12.75" customHeight="1" x14ac:dyDescent="0.2">
      <c r="B5" s="17"/>
      <c r="C5" s="18" t="s">
        <v>8</v>
      </c>
      <c r="D5" s="39">
        <v>42639</v>
      </c>
      <c r="E5" s="39"/>
      <c r="F5" s="39"/>
      <c r="G5" s="40"/>
      <c r="H5" s="39">
        <v>42650</v>
      </c>
      <c r="I5" s="39"/>
      <c r="J5" s="39"/>
      <c r="K5" s="39"/>
      <c r="L5" s="13">
        <f>NETWORKDAYS(D5,H5,_ND)</f>
        <v>10</v>
      </c>
      <c r="M5" s="33"/>
      <c r="N5" s="33"/>
      <c r="O5" s="33"/>
      <c r="P5" s="13">
        <f>H5-D5</f>
        <v>11</v>
      </c>
      <c r="Q5" s="1"/>
      <c r="AN5" s="42">
        <v>3</v>
      </c>
      <c r="AO5" s="25">
        <v>2016</v>
      </c>
      <c r="AP5" s="41">
        <v>42478</v>
      </c>
      <c r="AQ5" s="41">
        <v>42482</v>
      </c>
      <c r="AR5" s="42">
        <f>NETWORKDAYS(AP5,AQ5,_ND)</f>
        <v>5</v>
      </c>
    </row>
    <row r="6" spans="1:44" s="2" customFormat="1" x14ac:dyDescent="0.2">
      <c r="A6"/>
      <c r="B6" s="1"/>
      <c r="C6" s="7"/>
      <c r="D6" s="7"/>
      <c r="E6" s="7"/>
      <c r="F6" s="7"/>
      <c r="G6" s="7"/>
      <c r="H6" s="7"/>
      <c r="I6" s="7"/>
      <c r="J6" s="7"/>
      <c r="K6" s="7"/>
      <c r="L6" s="1">
        <f>L5+L4+L3</f>
        <v>27</v>
      </c>
      <c r="M6" s="7"/>
      <c r="N6" s="1"/>
      <c r="O6" s="7"/>
      <c r="P6" s="1">
        <f>P5+P4+P3</f>
        <v>32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"/>
      <c r="AK6" s="1"/>
      <c r="AN6" s="28">
        <v>4</v>
      </c>
      <c r="AO6" s="25">
        <v>2016</v>
      </c>
      <c r="AP6" s="41">
        <v>42517</v>
      </c>
      <c r="AQ6" s="41">
        <v>42517</v>
      </c>
      <c r="AR6" s="42">
        <f>NETWORKDAYS(AP6,AQ6,_ND)</f>
        <v>1</v>
      </c>
    </row>
    <row r="7" spans="1:44" s="2" customFormat="1" x14ac:dyDescent="0.2">
      <c r="A7"/>
      <c r="B7" s="1"/>
      <c r="C7" s="7"/>
      <c r="D7" s="7"/>
      <c r="E7" s="7"/>
      <c r="F7" s="7"/>
      <c r="G7" s="7"/>
      <c r="H7" s="7"/>
      <c r="I7" s="7"/>
      <c r="J7" s="7"/>
      <c r="K7" s="7"/>
      <c r="L7" s="1"/>
      <c r="M7" s="7"/>
      <c r="N7" s="1"/>
      <c r="O7" s="7"/>
      <c r="P7" s="1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1"/>
      <c r="AK7" s="1"/>
      <c r="AN7" s="42">
        <v>5</v>
      </c>
      <c r="AO7" s="25">
        <v>2016</v>
      </c>
      <c r="AP7" s="41">
        <v>42528</v>
      </c>
      <c r="AQ7" s="41">
        <v>42528</v>
      </c>
      <c r="AR7" s="42">
        <f>NETWORKDAYS(AP7,AQ7,_ND)</f>
        <v>1</v>
      </c>
    </row>
    <row r="8" spans="1:44" ht="12.75" customHeight="1" x14ac:dyDescent="0.2">
      <c r="C8" s="3"/>
      <c r="D8" s="29">
        <f>DATE($AJ$2,1,1)</f>
        <v>42370</v>
      </c>
      <c r="E8" s="29"/>
      <c r="F8" s="29"/>
      <c r="G8" s="29"/>
      <c r="H8" s="29"/>
      <c r="I8" s="29"/>
      <c r="J8" s="29"/>
      <c r="K8" s="22"/>
      <c r="L8" s="29">
        <f>EOMONTH(D8,0)+1</f>
        <v>42401</v>
      </c>
      <c r="M8" s="29"/>
      <c r="N8" s="29"/>
      <c r="O8" s="29"/>
      <c r="P8" s="29"/>
      <c r="Q8" s="29"/>
      <c r="R8" s="29"/>
      <c r="S8" s="22"/>
      <c r="T8" s="29">
        <f>EOMONTH(L8,0)+1</f>
        <v>42430</v>
      </c>
      <c r="U8" s="29"/>
      <c r="V8" s="29"/>
      <c r="W8" s="29"/>
      <c r="X8" s="29"/>
      <c r="Y8" s="29"/>
      <c r="Z8" s="29"/>
      <c r="AA8" s="22"/>
      <c r="AB8" s="29">
        <f>EOMONTH(T8,0)+1</f>
        <v>42461</v>
      </c>
      <c r="AC8" s="29"/>
      <c r="AD8" s="29"/>
      <c r="AE8" s="29"/>
      <c r="AF8" s="29"/>
      <c r="AG8" s="29"/>
      <c r="AH8" s="29"/>
      <c r="AJ8" s="1" t="s">
        <v>3</v>
      </c>
      <c r="AN8" s="28">
        <v>6</v>
      </c>
      <c r="AO8" s="25">
        <v>2016</v>
      </c>
      <c r="AP8" s="41">
        <v>42538</v>
      </c>
      <c r="AQ8" s="41">
        <v>42538</v>
      </c>
      <c r="AR8" s="42">
        <f>NETWORKDAYS(AP8,AQ8,_ND)</f>
        <v>1</v>
      </c>
    </row>
    <row r="9" spans="1:44" ht="12.75" customHeight="1" x14ac:dyDescent="0.2">
      <c r="C9" s="3"/>
      <c r="D9" s="3" t="str">
        <f t="array" ref="D9:J9">{"Pon","Uto","Sri","Čet","Pet","Sub","Ned"}</f>
        <v>Pon</v>
      </c>
      <c r="E9" s="3" t="str">
        <v>Uto</v>
      </c>
      <c r="F9" s="3" t="str">
        <v>Sri</v>
      </c>
      <c r="G9" s="3" t="str">
        <v>Čet</v>
      </c>
      <c r="H9" s="3" t="str">
        <v>Pet</v>
      </c>
      <c r="I9" s="3" t="str">
        <v>Sub</v>
      </c>
      <c r="J9" s="4" t="str">
        <v>Ned</v>
      </c>
      <c r="K9" s="3"/>
      <c r="L9" s="3" t="str">
        <f t="array" ref="L9:R9">{"Pon","Uto","Sri","Čet","Pet","Sub","Ned"}</f>
        <v>Pon</v>
      </c>
      <c r="M9" s="3" t="str">
        <v>Uto</v>
      </c>
      <c r="N9" s="3" t="str">
        <v>Sri</v>
      </c>
      <c r="O9" s="3" t="str">
        <v>Čet</v>
      </c>
      <c r="P9" s="3" t="str">
        <v>Pet</v>
      </c>
      <c r="Q9" s="3" t="str">
        <v>Sub</v>
      </c>
      <c r="R9" s="4" t="str">
        <v>Ned</v>
      </c>
      <c r="S9" s="3"/>
      <c r="T9" s="3" t="str">
        <f t="array" ref="T9:Z9">{"Pon","Uto","Sri","Čet","Pet","Sub","Ned"}</f>
        <v>Pon</v>
      </c>
      <c r="U9" s="3" t="str">
        <v>Uto</v>
      </c>
      <c r="V9" s="3" t="str">
        <v>Sri</v>
      </c>
      <c r="W9" s="3" t="str">
        <v>Čet</v>
      </c>
      <c r="X9" s="3" t="str">
        <v>Pet</v>
      </c>
      <c r="Y9" s="3" t="str">
        <v>Sub</v>
      </c>
      <c r="Z9" s="4" t="str">
        <v>Ned</v>
      </c>
      <c r="AA9" s="3"/>
      <c r="AB9" s="3" t="str">
        <f t="array" ref="AB9:AH9">{"Pon","Uto","Sri","Čet","Pet","Sub","Ned"}</f>
        <v>Pon</v>
      </c>
      <c r="AC9" s="3" t="str">
        <v>Uto</v>
      </c>
      <c r="AD9" s="3" t="str">
        <v>Sri</v>
      </c>
      <c r="AE9" s="3" t="str">
        <v>Čet</v>
      </c>
      <c r="AF9" s="3" t="str">
        <v>Pet</v>
      </c>
      <c r="AG9" s="3" t="str">
        <v>Sub</v>
      </c>
      <c r="AH9" s="4" t="str">
        <v>Ned</v>
      </c>
      <c r="AJ9" s="50">
        <f>DATE(AJ2,1,1)</f>
        <v>42370</v>
      </c>
      <c r="AK9" s="2" t="s">
        <v>12</v>
      </c>
      <c r="AN9" s="42">
        <v>7</v>
      </c>
      <c r="AO9" s="25">
        <v>2016</v>
      </c>
      <c r="AP9" s="41">
        <v>42548</v>
      </c>
      <c r="AQ9" s="41">
        <v>42559</v>
      </c>
      <c r="AR9" s="42">
        <f>NETWORKDAYS(AP9,AQ9,_ND)</f>
        <v>10</v>
      </c>
    </row>
    <row r="10" spans="1:44" ht="12.75" customHeight="1" x14ac:dyDescent="0.2">
      <c r="C10" s="3" t="str">
        <f>IF(COUNT(D10:J10)&gt;=4,WEEKNUM(J10)-1,"")</f>
        <v/>
      </c>
      <c r="D10" s="5" t="str">
        <f t="array" ref="D10:J15">_cal</f>
        <v/>
      </c>
      <c r="E10" s="5" t="str">
        <v/>
      </c>
      <c r="F10" s="5" t="str">
        <v/>
      </c>
      <c r="G10" s="5" t="str">
        <v/>
      </c>
      <c r="H10" s="5">
        <v>42370</v>
      </c>
      <c r="I10" s="5">
        <v>42371</v>
      </c>
      <c r="J10" s="6">
        <v>42372</v>
      </c>
      <c r="K10" s="3">
        <f>IF(L10="",MAX(C10:C15),MAX(C10:C15)+1)</f>
        <v>5</v>
      </c>
      <c r="L10" s="5">
        <f t="array" ref="L10:R15">_cal</f>
        <v>42401</v>
      </c>
      <c r="M10" s="5">
        <v>42402</v>
      </c>
      <c r="N10" s="5">
        <v>42403</v>
      </c>
      <c r="O10" s="5">
        <v>42404</v>
      </c>
      <c r="P10" s="5">
        <v>42405</v>
      </c>
      <c r="Q10" s="5">
        <v>42406</v>
      </c>
      <c r="R10" s="6">
        <v>42407</v>
      </c>
      <c r="S10" s="3">
        <f>IF(T10="",MAX(K10:K15),MAX(K10:K15)+1)</f>
        <v>9</v>
      </c>
      <c r="T10" s="5" t="str">
        <f t="array" ref="T10:Z15">_cal</f>
        <v/>
      </c>
      <c r="U10" s="5">
        <v>42430</v>
      </c>
      <c r="V10" s="5">
        <v>42431</v>
      </c>
      <c r="W10" s="5">
        <v>42432</v>
      </c>
      <c r="X10" s="5">
        <v>42433</v>
      </c>
      <c r="Y10" s="5">
        <v>42434</v>
      </c>
      <c r="Z10" s="6">
        <v>42435</v>
      </c>
      <c r="AA10" s="3">
        <f>IF(AB10="",MAX(S10:S15),MAX(S10:S15)+1)</f>
        <v>13</v>
      </c>
      <c r="AB10" s="5" t="str">
        <f t="array" ref="AB10:AH15">_cal</f>
        <v/>
      </c>
      <c r="AC10" s="5" t="str">
        <v/>
      </c>
      <c r="AD10" s="5" t="str">
        <v/>
      </c>
      <c r="AE10" s="5" t="str">
        <v/>
      </c>
      <c r="AF10" s="5">
        <v>42461</v>
      </c>
      <c r="AG10" s="5">
        <v>42462</v>
      </c>
      <c r="AH10" s="6">
        <v>42463</v>
      </c>
      <c r="AJ10" s="51">
        <f>DATE(AJ2,1,6)</f>
        <v>42375</v>
      </c>
      <c r="AK10" s="1" t="s">
        <v>13</v>
      </c>
      <c r="AN10" s="28">
        <v>8</v>
      </c>
      <c r="AO10" s="25">
        <v>2016</v>
      </c>
      <c r="AP10" s="41">
        <v>42578</v>
      </c>
      <c r="AQ10" s="41">
        <v>42578</v>
      </c>
      <c r="AR10" s="42">
        <f>NETWORKDAYS(AP10,AQ10,_ND)</f>
        <v>1</v>
      </c>
    </row>
    <row r="11" spans="1:44" ht="12.75" customHeight="1" x14ac:dyDescent="0.2">
      <c r="C11" s="3">
        <f>IF($C$10="",WEEKNUM(D11,2)-1,IF(D11="","",WEEKNUM(D11,2)))</f>
        <v>1</v>
      </c>
      <c r="D11" s="5">
        <v>42373</v>
      </c>
      <c r="E11" s="5">
        <v>42374</v>
      </c>
      <c r="F11" s="5">
        <v>42375</v>
      </c>
      <c r="G11" s="5">
        <v>42376</v>
      </c>
      <c r="H11" s="5">
        <v>42377</v>
      </c>
      <c r="I11" s="5">
        <v>42378</v>
      </c>
      <c r="J11" s="6">
        <v>42379</v>
      </c>
      <c r="K11" s="3">
        <f>IF(L11="","",K10+1)</f>
        <v>6</v>
      </c>
      <c r="L11" s="5">
        <v>42408</v>
      </c>
      <c r="M11" s="5">
        <v>42409</v>
      </c>
      <c r="N11" s="5">
        <v>42410</v>
      </c>
      <c r="O11" s="5">
        <v>42411</v>
      </c>
      <c r="P11" s="5">
        <v>42412</v>
      </c>
      <c r="Q11" s="5">
        <v>42413</v>
      </c>
      <c r="R11" s="6">
        <v>42414</v>
      </c>
      <c r="S11" s="3">
        <f>IF(T11="","",S10+1)</f>
        <v>10</v>
      </c>
      <c r="T11" s="5">
        <v>42436</v>
      </c>
      <c r="U11" s="5">
        <v>42437</v>
      </c>
      <c r="V11" s="5">
        <v>42438</v>
      </c>
      <c r="W11" s="5">
        <v>42439</v>
      </c>
      <c r="X11" s="5">
        <v>42440</v>
      </c>
      <c r="Y11" s="5">
        <v>42441</v>
      </c>
      <c r="Z11" s="6">
        <v>42442</v>
      </c>
      <c r="AA11" s="3">
        <f>IF(AB11="","",AA10+1)</f>
        <v>14</v>
      </c>
      <c r="AB11" s="5">
        <v>42464</v>
      </c>
      <c r="AC11" s="5">
        <v>42465</v>
      </c>
      <c r="AD11" s="5">
        <v>42466</v>
      </c>
      <c r="AE11" s="5">
        <v>42467</v>
      </c>
      <c r="AF11" s="5">
        <v>42468</v>
      </c>
      <c r="AG11" s="5">
        <v>42469</v>
      </c>
      <c r="AH11" s="6">
        <v>42470</v>
      </c>
      <c r="AJ11" s="51">
        <f>DOLLAR(("4/"&amp;AJ2)/7+MOD(19*MOD(AJ2,19)-7,30)*14%,)*7-6</f>
        <v>42456</v>
      </c>
      <c r="AK11" s="1" t="s">
        <v>14</v>
      </c>
      <c r="AN11" s="42">
        <v>9</v>
      </c>
      <c r="AQ11" s="41"/>
      <c r="AR11" s="42">
        <f>NETWORKDAYS(AP11,AQ11,_ND)</f>
        <v>0</v>
      </c>
    </row>
    <row r="12" spans="1:44" ht="12.75" customHeight="1" x14ac:dyDescent="0.2">
      <c r="B12" s="2"/>
      <c r="C12" s="3">
        <f>IF($C$10="",WEEKNUM(D12,2)-1,IF(D12="","",WEEKNUM(D12,2)))</f>
        <v>2</v>
      </c>
      <c r="D12" s="5">
        <v>42380</v>
      </c>
      <c r="E12" s="5">
        <v>42381</v>
      </c>
      <c r="F12" s="5">
        <v>42382</v>
      </c>
      <c r="G12" s="5">
        <v>42383</v>
      </c>
      <c r="H12" s="5">
        <v>42384</v>
      </c>
      <c r="I12" s="5">
        <v>42385</v>
      </c>
      <c r="J12" s="6">
        <v>42386</v>
      </c>
      <c r="K12" s="3">
        <f t="shared" ref="K12:K15" si="0">IF(L12="","",K11+1)</f>
        <v>7</v>
      </c>
      <c r="L12" s="5">
        <v>42415</v>
      </c>
      <c r="M12" s="5">
        <v>42416</v>
      </c>
      <c r="N12" s="5">
        <v>42417</v>
      </c>
      <c r="O12" s="5">
        <v>42418</v>
      </c>
      <c r="P12" s="5">
        <v>42419</v>
      </c>
      <c r="Q12" s="5">
        <v>42420</v>
      </c>
      <c r="R12" s="6">
        <v>42421</v>
      </c>
      <c r="S12" s="3">
        <f t="shared" ref="S12:S15" si="1">IF(T12="","",S11+1)</f>
        <v>11</v>
      </c>
      <c r="T12" s="5">
        <v>42443</v>
      </c>
      <c r="U12" s="5">
        <v>42444</v>
      </c>
      <c r="V12" s="5">
        <v>42445</v>
      </c>
      <c r="W12" s="5">
        <v>42446</v>
      </c>
      <c r="X12" s="5">
        <v>42447</v>
      </c>
      <c r="Y12" s="5">
        <v>42448</v>
      </c>
      <c r="Z12" s="6">
        <v>42449</v>
      </c>
      <c r="AA12" s="3">
        <f t="shared" ref="AA12:AA15" si="2">IF(AB12="","",AA11+1)</f>
        <v>15</v>
      </c>
      <c r="AB12" s="5">
        <v>42471</v>
      </c>
      <c r="AC12" s="5">
        <v>42472</v>
      </c>
      <c r="AD12" s="5">
        <v>42473</v>
      </c>
      <c r="AE12" s="5">
        <v>42474</v>
      </c>
      <c r="AF12" s="5">
        <v>42475</v>
      </c>
      <c r="AG12" s="5">
        <v>42476</v>
      </c>
      <c r="AH12" s="6">
        <v>42477</v>
      </c>
      <c r="AI12" s="2"/>
      <c r="AJ12" s="51">
        <f>AJ11+1</f>
        <v>42457</v>
      </c>
      <c r="AK12" s="1" t="s">
        <v>15</v>
      </c>
      <c r="AN12" s="42">
        <v>10</v>
      </c>
      <c r="AQ12" s="41"/>
      <c r="AR12" s="42">
        <f>NETWORKDAYS(AP12,AQ12,_ND)</f>
        <v>0</v>
      </c>
    </row>
    <row r="13" spans="1:44" ht="12.75" customHeight="1" x14ac:dyDescent="0.2">
      <c r="C13" s="3">
        <f>IF($C$10="",WEEKNUM(D13,2)-1,IF(D13="","",WEEKNUM(D13,2)))</f>
        <v>3</v>
      </c>
      <c r="D13" s="5">
        <v>42387</v>
      </c>
      <c r="E13" s="5">
        <v>42388</v>
      </c>
      <c r="F13" s="5">
        <v>42389</v>
      </c>
      <c r="G13" s="5">
        <v>42390</v>
      </c>
      <c r="H13" s="5">
        <v>42391</v>
      </c>
      <c r="I13" s="5">
        <v>42392</v>
      </c>
      <c r="J13" s="6">
        <v>42393</v>
      </c>
      <c r="K13" s="3">
        <f t="shared" si="0"/>
        <v>8</v>
      </c>
      <c r="L13" s="5">
        <v>42422</v>
      </c>
      <c r="M13" s="5">
        <v>42423</v>
      </c>
      <c r="N13" s="5">
        <v>42424</v>
      </c>
      <c r="O13" s="5">
        <v>42425</v>
      </c>
      <c r="P13" s="5">
        <v>42426</v>
      </c>
      <c r="Q13" s="5">
        <v>42427</v>
      </c>
      <c r="R13" s="6">
        <v>42428</v>
      </c>
      <c r="S13" s="3">
        <f t="shared" si="1"/>
        <v>12</v>
      </c>
      <c r="T13" s="5">
        <v>42450</v>
      </c>
      <c r="U13" s="5">
        <v>42451</v>
      </c>
      <c r="V13" s="5">
        <v>42452</v>
      </c>
      <c r="W13" s="5">
        <v>42453</v>
      </c>
      <c r="X13" s="5">
        <v>42454</v>
      </c>
      <c r="Y13" s="5">
        <v>42455</v>
      </c>
      <c r="Z13" s="6">
        <v>42456</v>
      </c>
      <c r="AA13" s="3">
        <f t="shared" si="2"/>
        <v>16</v>
      </c>
      <c r="AB13" s="5">
        <v>42478</v>
      </c>
      <c r="AC13" s="5">
        <v>42479</v>
      </c>
      <c r="AD13" s="5">
        <v>42480</v>
      </c>
      <c r="AE13" s="5">
        <v>42481</v>
      </c>
      <c r="AF13" s="5">
        <v>42482</v>
      </c>
      <c r="AG13" s="5">
        <v>42483</v>
      </c>
      <c r="AH13" s="6">
        <v>42484</v>
      </c>
      <c r="AJ13" s="51">
        <f>DATE(AJ2,5,1)</f>
        <v>42491</v>
      </c>
      <c r="AK13" s="1" t="s">
        <v>16</v>
      </c>
      <c r="AN13" s="42">
        <v>11</v>
      </c>
      <c r="AQ13" s="41"/>
      <c r="AR13" s="42">
        <f>NETWORKDAYS(AP13,AQ13,_ND)</f>
        <v>0</v>
      </c>
    </row>
    <row r="14" spans="1:44" ht="12.75" customHeight="1" x14ac:dyDescent="0.2">
      <c r="C14" s="3">
        <f>IF($C$10="",WEEKNUM(D14,2)-1,IF(D14="","",WEEKNUM(D14,2)))</f>
        <v>4</v>
      </c>
      <c r="D14" s="5">
        <v>42394</v>
      </c>
      <c r="E14" s="5">
        <v>42395</v>
      </c>
      <c r="F14" s="5">
        <v>42396</v>
      </c>
      <c r="G14" s="5">
        <v>42397</v>
      </c>
      <c r="H14" s="5">
        <v>42398</v>
      </c>
      <c r="I14" s="5">
        <v>42399</v>
      </c>
      <c r="J14" s="6">
        <v>42400</v>
      </c>
      <c r="K14" s="3">
        <f t="shared" si="0"/>
        <v>9</v>
      </c>
      <c r="L14" s="5">
        <v>42429</v>
      </c>
      <c r="M14" s="5" t="str">
        <v/>
      </c>
      <c r="N14" s="5" t="str">
        <v/>
      </c>
      <c r="O14" s="5" t="str">
        <v/>
      </c>
      <c r="P14" s="5" t="str">
        <v/>
      </c>
      <c r="Q14" s="5" t="str">
        <v/>
      </c>
      <c r="R14" s="6" t="str">
        <v/>
      </c>
      <c r="S14" s="3">
        <f t="shared" si="1"/>
        <v>13</v>
      </c>
      <c r="T14" s="5">
        <v>42457</v>
      </c>
      <c r="U14" s="5">
        <v>42458</v>
      </c>
      <c r="V14" s="5">
        <v>42459</v>
      </c>
      <c r="W14" s="5">
        <v>42460</v>
      </c>
      <c r="X14" s="5" t="str">
        <v/>
      </c>
      <c r="Y14" s="5" t="str">
        <v/>
      </c>
      <c r="Z14" s="6" t="str">
        <v/>
      </c>
      <c r="AA14" s="3">
        <f t="shared" si="2"/>
        <v>17</v>
      </c>
      <c r="AB14" s="5">
        <v>42485</v>
      </c>
      <c r="AC14" s="5">
        <v>42486</v>
      </c>
      <c r="AD14" s="5">
        <v>42487</v>
      </c>
      <c r="AE14" s="5">
        <v>42488</v>
      </c>
      <c r="AF14" s="5">
        <v>42489</v>
      </c>
      <c r="AG14" s="5">
        <v>42490</v>
      </c>
      <c r="AH14" s="6" t="str">
        <v/>
      </c>
      <c r="AJ14" s="51">
        <f>DATE(AJ2,6,22)</f>
        <v>42543</v>
      </c>
      <c r="AK14" s="1" t="s">
        <v>17</v>
      </c>
      <c r="AN14" s="44">
        <v>12</v>
      </c>
      <c r="AO14" s="49"/>
      <c r="AP14" s="45"/>
      <c r="AQ14" s="45"/>
      <c r="AR14" s="44">
        <f>NETWORKDAYS(AP14,AQ14,_ND)</f>
        <v>0</v>
      </c>
    </row>
    <row r="15" spans="1:44" x14ac:dyDescent="0.2">
      <c r="C15" s="3" t="str">
        <f>IF($C$10=""&amp;D15="",WEEKNUM(D15,2)-1,IF(D15="","",WEEKNUM(D15,2)-1))</f>
        <v/>
      </c>
      <c r="D15" s="5" t="str">
        <v/>
      </c>
      <c r="E15" s="5" t="str">
        <v/>
      </c>
      <c r="F15" s="5" t="str">
        <v/>
      </c>
      <c r="G15" s="5" t="str">
        <v/>
      </c>
      <c r="H15" s="5" t="str">
        <v/>
      </c>
      <c r="I15" s="5" t="str">
        <v/>
      </c>
      <c r="J15" s="6" t="str">
        <v/>
      </c>
      <c r="K15" s="3" t="str">
        <f t="shared" si="0"/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Q15" s="5" t="str">
        <v/>
      </c>
      <c r="R15" s="6" t="str">
        <v/>
      </c>
      <c r="S15" s="3" t="str">
        <f t="shared" si="1"/>
        <v/>
      </c>
      <c r="T15" s="5" t="str">
        <v/>
      </c>
      <c r="U15" s="5" t="str">
        <v/>
      </c>
      <c r="V15" s="5" t="str">
        <v/>
      </c>
      <c r="W15" s="5" t="str">
        <v/>
      </c>
      <c r="X15" s="5" t="str">
        <v/>
      </c>
      <c r="Y15" s="5" t="str">
        <v/>
      </c>
      <c r="Z15" s="6" t="str">
        <v/>
      </c>
      <c r="AA15" s="3" t="str">
        <f t="shared" si="2"/>
        <v/>
      </c>
      <c r="AB15" s="5" t="str">
        <v/>
      </c>
      <c r="AC15" s="5" t="str">
        <v/>
      </c>
      <c r="AD15" s="5" t="str">
        <v/>
      </c>
      <c r="AE15" s="5" t="str">
        <v/>
      </c>
      <c r="AF15" s="5" t="str">
        <v/>
      </c>
      <c r="AG15" s="5" t="str">
        <v/>
      </c>
      <c r="AH15" s="6" t="str">
        <v/>
      </c>
      <c r="AJ15" s="51">
        <f>(DOLLAR(("4/"&amp;AJ2)/7+MOD(19*MOD(AJ2,19)-7,30)*14%,)*7-6)+60</f>
        <v>42516</v>
      </c>
      <c r="AK15" s="1" t="s">
        <v>18</v>
      </c>
      <c r="AQ15" s="1" t="s">
        <v>34</v>
      </c>
      <c r="AR15" s="42">
        <f>SUM(AR3:AR14)</f>
        <v>21</v>
      </c>
    </row>
    <row r="16" spans="1:44" x14ac:dyDescent="0.2">
      <c r="C16" s="3"/>
      <c r="D16" s="31"/>
      <c r="E16" s="31"/>
      <c r="F16" s="31"/>
      <c r="G16" s="31"/>
      <c r="H16" s="31"/>
      <c r="I16" s="31"/>
      <c r="J16" s="31"/>
      <c r="K16" s="3"/>
      <c r="L16" s="31"/>
      <c r="M16" s="31"/>
      <c r="N16" s="31"/>
      <c r="O16" s="31"/>
      <c r="P16" s="31"/>
      <c r="Q16" s="31"/>
      <c r="R16" s="31"/>
      <c r="S16" s="3"/>
      <c r="T16" s="31"/>
      <c r="U16" s="31"/>
      <c r="V16" s="31"/>
      <c r="W16" s="31"/>
      <c r="X16" s="31"/>
      <c r="Y16" s="31"/>
      <c r="Z16" s="31"/>
      <c r="AA16" s="3"/>
      <c r="AB16" s="31"/>
      <c r="AC16" s="31"/>
      <c r="AD16" s="31"/>
      <c r="AE16" s="31"/>
      <c r="AF16" s="31"/>
      <c r="AG16" s="31"/>
      <c r="AH16" s="31"/>
      <c r="AJ16" s="51">
        <f>DATE(AJ2,6,25)</f>
        <v>42546</v>
      </c>
      <c r="AK16" s="1" t="s">
        <v>19</v>
      </c>
      <c r="AQ16" s="1" t="s">
        <v>1</v>
      </c>
      <c r="AR16" s="42">
        <f>L6-AR15</f>
        <v>6</v>
      </c>
    </row>
    <row r="17" spans="3:40" x14ac:dyDescent="0.2">
      <c r="C17" s="3"/>
      <c r="D17" s="29">
        <f>EOMONTH(AB8,0)+1</f>
        <v>42491</v>
      </c>
      <c r="E17" s="29"/>
      <c r="F17" s="29"/>
      <c r="G17" s="29"/>
      <c r="H17" s="29"/>
      <c r="I17" s="29"/>
      <c r="J17" s="29"/>
      <c r="K17" s="23"/>
      <c r="L17" s="29">
        <f>EOMONTH(D17,0)+1</f>
        <v>42522</v>
      </c>
      <c r="M17" s="29"/>
      <c r="N17" s="29"/>
      <c r="O17" s="29"/>
      <c r="P17" s="29"/>
      <c r="Q17" s="29"/>
      <c r="R17" s="29"/>
      <c r="S17" s="23"/>
      <c r="T17" s="29">
        <f>EOMONTH(L17,0)+1</f>
        <v>42552</v>
      </c>
      <c r="U17" s="29"/>
      <c r="V17" s="29"/>
      <c r="W17" s="29"/>
      <c r="X17" s="29"/>
      <c r="Y17" s="29"/>
      <c r="Z17" s="29"/>
      <c r="AA17" s="23"/>
      <c r="AB17" s="29">
        <f>EOMONTH(T17,0)+1</f>
        <v>42583</v>
      </c>
      <c r="AC17" s="29"/>
      <c r="AD17" s="29"/>
      <c r="AE17" s="29"/>
      <c r="AF17" s="29"/>
      <c r="AG17" s="29"/>
      <c r="AH17" s="29"/>
      <c r="AJ17" s="51">
        <f>DATE(AJ2,8,5)</f>
        <v>42587</v>
      </c>
      <c r="AK17" s="1" t="s">
        <v>20</v>
      </c>
    </row>
    <row r="18" spans="3:40" x14ac:dyDescent="0.2">
      <c r="C18" s="3"/>
      <c r="D18" s="3" t="str">
        <f t="array" ref="D18:J18">{"Pon","Uto","Sri","Čet","Pet","Sub","Ned"}</f>
        <v>Pon</v>
      </c>
      <c r="E18" s="3" t="str">
        <v>Uto</v>
      </c>
      <c r="F18" s="3" t="str">
        <v>Sri</v>
      </c>
      <c r="G18" s="3" t="str">
        <v>Čet</v>
      </c>
      <c r="H18" s="3" t="str">
        <v>Pet</v>
      </c>
      <c r="I18" s="3" t="str">
        <v>Sub</v>
      </c>
      <c r="J18" s="4" t="str">
        <v>Ned</v>
      </c>
      <c r="K18" s="3"/>
      <c r="L18" s="3" t="str">
        <f t="array" ref="L18:R18">{"Pon","Uto","Sri","Čet","Pet","Sub","Ned"}</f>
        <v>Pon</v>
      </c>
      <c r="M18" s="3" t="str">
        <v>Uto</v>
      </c>
      <c r="N18" s="3" t="str">
        <v>Sri</v>
      </c>
      <c r="O18" s="3" t="str">
        <v>Čet</v>
      </c>
      <c r="P18" s="3" t="str">
        <v>Pet</v>
      </c>
      <c r="Q18" s="3" t="str">
        <v>Sub</v>
      </c>
      <c r="R18" s="4" t="str">
        <v>Ned</v>
      </c>
      <c r="S18" s="3"/>
      <c r="T18" s="3" t="str">
        <f t="array" ref="T18:Z18">{"Pon","Uto","Sri","Čet","Pet","Sub","Ned"}</f>
        <v>Pon</v>
      </c>
      <c r="U18" s="3" t="str">
        <v>Uto</v>
      </c>
      <c r="V18" s="3" t="str">
        <v>Sri</v>
      </c>
      <c r="W18" s="3" t="str">
        <v>Čet</v>
      </c>
      <c r="X18" s="3" t="str">
        <v>Pet</v>
      </c>
      <c r="Y18" s="3" t="str">
        <v>Sub</v>
      </c>
      <c r="Z18" s="4" t="str">
        <v>Ned</v>
      </c>
      <c r="AA18" s="3"/>
      <c r="AB18" s="3" t="str">
        <f t="array" ref="AB18:AH18">{"Pon","Uto","Sri","Čet","Pet","Sub","Ned"}</f>
        <v>Pon</v>
      </c>
      <c r="AC18" s="3" t="str">
        <v>Uto</v>
      </c>
      <c r="AD18" s="3" t="str">
        <v>Sri</v>
      </c>
      <c r="AE18" s="3" t="str">
        <v>Čet</v>
      </c>
      <c r="AF18" s="3" t="str">
        <v>Pet</v>
      </c>
      <c r="AG18" s="3" t="str">
        <v>Sub</v>
      </c>
      <c r="AH18" s="4" t="str">
        <v>Ned</v>
      </c>
      <c r="AJ18" s="51">
        <f>DATE(AJ2,8,15)</f>
        <v>42597</v>
      </c>
      <c r="AK18" s="1" t="s">
        <v>21</v>
      </c>
    </row>
    <row r="19" spans="3:40" x14ac:dyDescent="0.2">
      <c r="C19" s="3">
        <f>IF(D19="",MAX(AA10:AA15),MAX(AA10:AA15)+1)</f>
        <v>17</v>
      </c>
      <c r="D19" s="5" t="str">
        <f t="array" ref="D19:J24">_cal</f>
        <v/>
      </c>
      <c r="E19" s="5" t="str">
        <v/>
      </c>
      <c r="F19" s="5" t="str">
        <v/>
      </c>
      <c r="G19" s="5" t="str">
        <v/>
      </c>
      <c r="H19" s="5" t="str">
        <v/>
      </c>
      <c r="I19" s="5" t="str">
        <v/>
      </c>
      <c r="J19" s="6">
        <v>42491</v>
      </c>
      <c r="K19" s="3">
        <f>IF(L19="",MAX(C19:C24),MAX(C19:C24)+1)</f>
        <v>22</v>
      </c>
      <c r="L19" s="5" t="str">
        <f t="array" ref="L19:R24">_cal</f>
        <v/>
      </c>
      <c r="M19" s="5" t="str">
        <v/>
      </c>
      <c r="N19" s="5">
        <v>42522</v>
      </c>
      <c r="O19" s="5">
        <v>42523</v>
      </c>
      <c r="P19" s="5">
        <v>42524</v>
      </c>
      <c r="Q19" s="5">
        <v>42525</v>
      </c>
      <c r="R19" s="6">
        <v>42526</v>
      </c>
      <c r="S19" s="3">
        <f>IF(T19="",MAX(K19:K24),MAX(K19:K24)+1)</f>
        <v>26</v>
      </c>
      <c r="T19" s="5" t="str">
        <f t="array" ref="T19:Z24">_cal</f>
        <v/>
      </c>
      <c r="U19" s="5" t="str">
        <v/>
      </c>
      <c r="V19" s="5" t="str">
        <v/>
      </c>
      <c r="W19" s="5" t="str">
        <v/>
      </c>
      <c r="X19" s="5">
        <v>42552</v>
      </c>
      <c r="Y19" s="5">
        <v>42553</v>
      </c>
      <c r="Z19" s="6">
        <v>42554</v>
      </c>
      <c r="AA19" s="3">
        <f>IF(AB19="",MAX(S19:S24),MAX(S19:S24)+1)</f>
        <v>31</v>
      </c>
      <c r="AB19" s="5">
        <f t="array" ref="AB19:AH24">_cal</f>
        <v>42583</v>
      </c>
      <c r="AC19" s="5">
        <v>42584</v>
      </c>
      <c r="AD19" s="5">
        <v>42585</v>
      </c>
      <c r="AE19" s="5">
        <v>42586</v>
      </c>
      <c r="AF19" s="5">
        <v>42587</v>
      </c>
      <c r="AG19" s="5">
        <v>42588</v>
      </c>
      <c r="AH19" s="6">
        <v>42589</v>
      </c>
      <c r="AJ19" s="51">
        <f>DATE(AJ2,10,8)</f>
        <v>42651</v>
      </c>
      <c r="AK19" s="1" t="s">
        <v>22</v>
      </c>
    </row>
    <row r="20" spans="3:40" x14ac:dyDescent="0.2">
      <c r="C20" s="3">
        <f>IF(D20="","",C19+1)</f>
        <v>18</v>
      </c>
      <c r="D20" s="5">
        <v>42492</v>
      </c>
      <c r="E20" s="5">
        <v>42493</v>
      </c>
      <c r="F20" s="5">
        <v>42494</v>
      </c>
      <c r="G20" s="5">
        <v>42495</v>
      </c>
      <c r="H20" s="5">
        <v>42496</v>
      </c>
      <c r="I20" s="5">
        <v>42497</v>
      </c>
      <c r="J20" s="6">
        <v>42498</v>
      </c>
      <c r="K20" s="3">
        <f>IF(L20="","",K19+1)</f>
        <v>23</v>
      </c>
      <c r="L20" s="5">
        <v>42527</v>
      </c>
      <c r="M20" s="5">
        <v>42528</v>
      </c>
      <c r="N20" s="5">
        <v>42529</v>
      </c>
      <c r="O20" s="5">
        <v>42530</v>
      </c>
      <c r="P20" s="5">
        <v>42531</v>
      </c>
      <c r="Q20" s="5">
        <v>42532</v>
      </c>
      <c r="R20" s="6">
        <v>42533</v>
      </c>
      <c r="S20" s="3">
        <f>IF(T20="","",S19+1)</f>
        <v>27</v>
      </c>
      <c r="T20" s="5">
        <v>42555</v>
      </c>
      <c r="U20" s="5">
        <v>42556</v>
      </c>
      <c r="V20" s="5">
        <v>42557</v>
      </c>
      <c r="W20" s="5">
        <v>42558</v>
      </c>
      <c r="X20" s="5">
        <v>42559</v>
      </c>
      <c r="Y20" s="5">
        <v>42560</v>
      </c>
      <c r="Z20" s="6">
        <v>42561</v>
      </c>
      <c r="AA20" s="3">
        <f>IF(AB20="","",AA19+1)</f>
        <v>32</v>
      </c>
      <c r="AB20" s="5">
        <v>42590</v>
      </c>
      <c r="AC20" s="5">
        <v>42591</v>
      </c>
      <c r="AD20" s="5">
        <v>42592</v>
      </c>
      <c r="AE20" s="5">
        <v>42593</v>
      </c>
      <c r="AF20" s="5">
        <v>42594</v>
      </c>
      <c r="AG20" s="5">
        <v>42595</v>
      </c>
      <c r="AH20" s="6">
        <v>42596</v>
      </c>
      <c r="AJ20" s="51">
        <f>DATE(AJ2,11,1)</f>
        <v>42675</v>
      </c>
      <c r="AK20" s="1" t="s">
        <v>23</v>
      </c>
    </row>
    <row r="21" spans="3:40" x14ac:dyDescent="0.2">
      <c r="C21" s="3">
        <f>IF(D21="","",C20+1)</f>
        <v>19</v>
      </c>
      <c r="D21" s="5">
        <v>42499</v>
      </c>
      <c r="E21" s="5">
        <v>42500</v>
      </c>
      <c r="F21" s="5">
        <v>42501</v>
      </c>
      <c r="G21" s="5">
        <v>42502</v>
      </c>
      <c r="H21" s="5">
        <v>42503</v>
      </c>
      <c r="I21" s="5">
        <v>42504</v>
      </c>
      <c r="J21" s="6">
        <v>42505</v>
      </c>
      <c r="K21" s="3">
        <f t="shared" ref="K21:K24" si="3">IF(L21="","",K20+1)</f>
        <v>24</v>
      </c>
      <c r="L21" s="5">
        <v>42534</v>
      </c>
      <c r="M21" s="5">
        <v>42535</v>
      </c>
      <c r="N21" s="5">
        <v>42536</v>
      </c>
      <c r="O21" s="5">
        <v>42537</v>
      </c>
      <c r="P21" s="5">
        <v>42538</v>
      </c>
      <c r="Q21" s="5">
        <v>42539</v>
      </c>
      <c r="R21" s="6">
        <v>42540</v>
      </c>
      <c r="S21" s="3">
        <f t="shared" ref="S21:S24" si="4">IF(T21="","",S20+1)</f>
        <v>28</v>
      </c>
      <c r="T21" s="5">
        <v>42562</v>
      </c>
      <c r="U21" s="5">
        <v>42563</v>
      </c>
      <c r="V21" s="5">
        <v>42564</v>
      </c>
      <c r="W21" s="5">
        <v>42565</v>
      </c>
      <c r="X21" s="5">
        <v>42566</v>
      </c>
      <c r="Y21" s="5">
        <v>42567</v>
      </c>
      <c r="Z21" s="6">
        <v>42568</v>
      </c>
      <c r="AA21" s="3">
        <f t="shared" ref="AA21:AA24" si="5">IF(AB21="","",AA20+1)</f>
        <v>33</v>
      </c>
      <c r="AB21" s="5">
        <v>42597</v>
      </c>
      <c r="AC21" s="5">
        <v>42598</v>
      </c>
      <c r="AD21" s="5">
        <v>42599</v>
      </c>
      <c r="AE21" s="5">
        <v>42600</v>
      </c>
      <c r="AF21" s="5">
        <v>42601</v>
      </c>
      <c r="AG21" s="5">
        <v>42602</v>
      </c>
      <c r="AH21" s="6">
        <v>42603</v>
      </c>
      <c r="AJ21" s="51">
        <f>DATE(AJ2,12,25)</f>
        <v>42729</v>
      </c>
      <c r="AK21" s="1" t="s">
        <v>24</v>
      </c>
    </row>
    <row r="22" spans="3:40" x14ac:dyDescent="0.2">
      <c r="C22" s="3">
        <f>IF(D22="","",C21+1)</f>
        <v>20</v>
      </c>
      <c r="D22" s="5">
        <v>42506</v>
      </c>
      <c r="E22" s="5">
        <v>42507</v>
      </c>
      <c r="F22" s="5">
        <v>42508</v>
      </c>
      <c r="G22" s="5">
        <v>42509</v>
      </c>
      <c r="H22" s="5">
        <v>42510</v>
      </c>
      <c r="I22" s="5">
        <v>42511</v>
      </c>
      <c r="J22" s="6">
        <v>42512</v>
      </c>
      <c r="K22" s="3">
        <f t="shared" si="3"/>
        <v>25</v>
      </c>
      <c r="L22" s="5">
        <v>42541</v>
      </c>
      <c r="M22" s="5">
        <v>42542</v>
      </c>
      <c r="N22" s="5">
        <v>42543</v>
      </c>
      <c r="O22" s="5">
        <v>42544</v>
      </c>
      <c r="P22" s="5">
        <v>42545</v>
      </c>
      <c r="Q22" s="5">
        <v>42546</v>
      </c>
      <c r="R22" s="6">
        <v>42547</v>
      </c>
      <c r="S22" s="3">
        <f t="shared" si="4"/>
        <v>29</v>
      </c>
      <c r="T22" s="5">
        <v>42569</v>
      </c>
      <c r="U22" s="5">
        <v>42570</v>
      </c>
      <c r="V22" s="5">
        <v>42571</v>
      </c>
      <c r="W22" s="5">
        <v>42572</v>
      </c>
      <c r="X22" s="5">
        <v>42573</v>
      </c>
      <c r="Y22" s="5">
        <v>42574</v>
      </c>
      <c r="Z22" s="6">
        <v>42575</v>
      </c>
      <c r="AA22" s="3">
        <f t="shared" si="5"/>
        <v>34</v>
      </c>
      <c r="AB22" s="5">
        <v>42604</v>
      </c>
      <c r="AC22" s="5">
        <v>42605</v>
      </c>
      <c r="AD22" s="5">
        <v>42606</v>
      </c>
      <c r="AE22" s="5">
        <v>42607</v>
      </c>
      <c r="AF22" s="5">
        <v>42608</v>
      </c>
      <c r="AG22" s="5">
        <v>42609</v>
      </c>
      <c r="AH22" s="6">
        <v>42610</v>
      </c>
      <c r="AJ22" s="52">
        <f>DATE(AJ2,12,26)</f>
        <v>42730</v>
      </c>
      <c r="AK22" s="1" t="s">
        <v>25</v>
      </c>
    </row>
    <row r="23" spans="3:40" x14ac:dyDescent="0.2">
      <c r="C23" s="3">
        <f>IF(D23="","",C22+1)</f>
        <v>21</v>
      </c>
      <c r="D23" s="5">
        <v>42513</v>
      </c>
      <c r="E23" s="5">
        <v>42514</v>
      </c>
      <c r="F23" s="5">
        <v>42515</v>
      </c>
      <c r="G23" s="5">
        <v>42516</v>
      </c>
      <c r="H23" s="5">
        <v>42517</v>
      </c>
      <c r="I23" s="5">
        <v>42518</v>
      </c>
      <c r="J23" s="6">
        <v>42519</v>
      </c>
      <c r="K23" s="3">
        <f t="shared" si="3"/>
        <v>26</v>
      </c>
      <c r="L23" s="5">
        <v>42548</v>
      </c>
      <c r="M23" s="5">
        <v>42549</v>
      </c>
      <c r="N23" s="5">
        <v>42550</v>
      </c>
      <c r="O23" s="5">
        <v>42551</v>
      </c>
      <c r="P23" s="5" t="str">
        <v/>
      </c>
      <c r="Q23" s="5" t="str">
        <v/>
      </c>
      <c r="R23" s="6" t="str">
        <v/>
      </c>
      <c r="S23" s="3">
        <f t="shared" si="4"/>
        <v>30</v>
      </c>
      <c r="T23" s="5">
        <v>42576</v>
      </c>
      <c r="U23" s="5">
        <v>42577</v>
      </c>
      <c r="V23" s="5">
        <v>42578</v>
      </c>
      <c r="W23" s="5">
        <v>42579</v>
      </c>
      <c r="X23" s="5">
        <v>42580</v>
      </c>
      <c r="Y23" s="5">
        <v>42581</v>
      </c>
      <c r="Z23" s="6">
        <v>42582</v>
      </c>
      <c r="AA23" s="3">
        <f t="shared" si="5"/>
        <v>35</v>
      </c>
      <c r="AB23" s="5">
        <v>42611</v>
      </c>
      <c r="AC23" s="5">
        <v>42612</v>
      </c>
      <c r="AD23" s="5">
        <v>42613</v>
      </c>
      <c r="AE23" s="5" t="str">
        <v/>
      </c>
      <c r="AF23" s="5" t="str">
        <v/>
      </c>
      <c r="AG23" s="5" t="str">
        <v/>
      </c>
      <c r="AH23" s="6" t="str">
        <v/>
      </c>
      <c r="AJ23" s="8">
        <f>EOMONTH(AJ22,0)</f>
        <v>42735</v>
      </c>
    </row>
    <row r="24" spans="3:40" x14ac:dyDescent="0.2">
      <c r="C24" s="3">
        <f>IF(D24="","",C23+1)</f>
        <v>22</v>
      </c>
      <c r="D24" s="5">
        <v>42520</v>
      </c>
      <c r="E24" s="5">
        <v>42521</v>
      </c>
      <c r="F24" s="5" t="str">
        <v/>
      </c>
      <c r="G24" s="5" t="str">
        <v/>
      </c>
      <c r="H24" s="5" t="str">
        <v/>
      </c>
      <c r="I24" s="5" t="str">
        <v/>
      </c>
      <c r="J24" s="6" t="str">
        <v/>
      </c>
      <c r="K24" s="3" t="str">
        <f t="shared" si="3"/>
        <v/>
      </c>
      <c r="L24" s="5" t="str">
        <v/>
      </c>
      <c r="M24" s="5" t="str">
        <v/>
      </c>
      <c r="N24" s="5" t="str">
        <v/>
      </c>
      <c r="O24" s="5" t="str">
        <v/>
      </c>
      <c r="P24" s="5" t="str">
        <v/>
      </c>
      <c r="Q24" s="5" t="str">
        <v/>
      </c>
      <c r="R24" s="6" t="str">
        <v/>
      </c>
      <c r="S24" s="3" t="str">
        <f t="shared" si="4"/>
        <v/>
      </c>
      <c r="T24" s="5" t="str">
        <v/>
      </c>
      <c r="U24" s="5" t="str">
        <v/>
      </c>
      <c r="V24" s="5" t="str">
        <v/>
      </c>
      <c r="W24" s="5" t="str">
        <v/>
      </c>
      <c r="X24" s="5" t="str">
        <v/>
      </c>
      <c r="Y24" s="5" t="str">
        <v/>
      </c>
      <c r="Z24" s="6" t="str">
        <v/>
      </c>
      <c r="AA24" s="3" t="str">
        <f t="shared" si="5"/>
        <v/>
      </c>
      <c r="AB24" s="5" t="str">
        <v/>
      </c>
      <c r="AC24" s="5" t="str">
        <v/>
      </c>
      <c r="AD24" s="5" t="str">
        <v/>
      </c>
      <c r="AE24" s="5" t="str">
        <v/>
      </c>
      <c r="AF24" s="5" t="str">
        <v/>
      </c>
      <c r="AG24" s="5" t="str">
        <v/>
      </c>
      <c r="AH24" s="6" t="str">
        <v/>
      </c>
    </row>
    <row r="25" spans="3:40" x14ac:dyDescent="0.2">
      <c r="C25" s="3"/>
      <c r="D25" s="30"/>
      <c r="E25" s="30"/>
      <c r="F25" s="30"/>
      <c r="G25" s="30"/>
      <c r="H25" s="30"/>
      <c r="I25" s="30"/>
      <c r="J25" s="30"/>
      <c r="K25" s="3"/>
      <c r="L25" s="31"/>
      <c r="M25" s="31"/>
      <c r="N25" s="31"/>
      <c r="O25" s="31"/>
      <c r="P25" s="31"/>
      <c r="Q25" s="31"/>
      <c r="R25" s="31"/>
      <c r="S25" s="3"/>
      <c r="T25" s="31"/>
      <c r="U25" s="31"/>
      <c r="V25" s="31"/>
      <c r="W25" s="31"/>
      <c r="X25" s="31"/>
      <c r="Y25" s="31"/>
      <c r="Z25" s="31"/>
      <c r="AA25" s="3"/>
      <c r="AB25" s="31"/>
      <c r="AC25" s="31"/>
      <c r="AD25" s="31"/>
      <c r="AE25" s="31"/>
      <c r="AF25" s="31"/>
      <c r="AG25" s="31"/>
      <c r="AH25" s="31"/>
    </row>
    <row r="26" spans="3:40" x14ac:dyDescent="0.2">
      <c r="C26" s="3"/>
      <c r="D26" s="29">
        <f>EOMONTH(AB17,0)+1</f>
        <v>42614</v>
      </c>
      <c r="E26" s="29"/>
      <c r="F26" s="29"/>
      <c r="G26" s="29"/>
      <c r="H26" s="29"/>
      <c r="I26" s="29"/>
      <c r="J26" s="29"/>
      <c r="K26" s="23"/>
      <c r="L26" s="29">
        <f>EOMONTH(D26,0)+1</f>
        <v>42644</v>
      </c>
      <c r="M26" s="29"/>
      <c r="N26" s="29"/>
      <c r="O26" s="29"/>
      <c r="P26" s="29"/>
      <c r="Q26" s="29"/>
      <c r="R26" s="29"/>
      <c r="S26" s="23"/>
      <c r="T26" s="29">
        <f>EOMONTH(L26,0)+1</f>
        <v>42675</v>
      </c>
      <c r="U26" s="29"/>
      <c r="V26" s="29"/>
      <c r="W26" s="29"/>
      <c r="X26" s="29"/>
      <c r="Y26" s="29"/>
      <c r="Z26" s="29"/>
      <c r="AA26" s="23"/>
      <c r="AB26" s="29">
        <f>EOMONTH(T26,0)+1</f>
        <v>42705</v>
      </c>
      <c r="AC26" s="29"/>
      <c r="AD26" s="29"/>
      <c r="AE26" s="29"/>
      <c r="AF26" s="29"/>
      <c r="AG26" s="29"/>
      <c r="AH26" s="29"/>
      <c r="AJ26" s="21"/>
      <c r="AN26" s="43"/>
    </row>
    <row r="27" spans="3:40" x14ac:dyDescent="0.2">
      <c r="C27" s="3"/>
      <c r="D27" s="3" t="str">
        <f t="array" ref="D27:J27">{"Pon","Uto","Sri","Čet","Pet","Sub","Ned"}</f>
        <v>Pon</v>
      </c>
      <c r="E27" s="3" t="str">
        <v>Uto</v>
      </c>
      <c r="F27" s="3" t="str">
        <v>Sri</v>
      </c>
      <c r="G27" s="3" t="str">
        <v>Čet</v>
      </c>
      <c r="H27" s="3" t="str">
        <v>Pet</v>
      </c>
      <c r="I27" s="3" t="str">
        <v>Sub</v>
      </c>
      <c r="J27" s="4" t="str">
        <v>Ned</v>
      </c>
      <c r="K27" s="3"/>
      <c r="L27" s="3" t="str">
        <f t="array" ref="L27:R27">{"Pon","Uto","Sri","Čet","Pet","Sub","Ned"}</f>
        <v>Pon</v>
      </c>
      <c r="M27" s="3" t="str">
        <v>Uto</v>
      </c>
      <c r="N27" s="3" t="str">
        <v>Sri</v>
      </c>
      <c r="O27" s="3" t="str">
        <v>Čet</v>
      </c>
      <c r="P27" s="3" t="str">
        <v>Pet</v>
      </c>
      <c r="Q27" s="3" t="str">
        <v>Sub</v>
      </c>
      <c r="R27" s="4" t="str">
        <v>Ned</v>
      </c>
      <c r="S27" s="3"/>
      <c r="T27" s="3" t="str">
        <f t="array" ref="T27:Z27">{"Pon","Uto","Sri","Čet","Pet","Sub","Ned"}</f>
        <v>Pon</v>
      </c>
      <c r="U27" s="3" t="str">
        <v>Uto</v>
      </c>
      <c r="V27" s="3" t="str">
        <v>Sri</v>
      </c>
      <c r="W27" s="3" t="str">
        <v>Čet</v>
      </c>
      <c r="X27" s="3" t="str">
        <v>Pet</v>
      </c>
      <c r="Y27" s="3" t="str">
        <v>Sub</v>
      </c>
      <c r="Z27" s="4" t="str">
        <v>Ned</v>
      </c>
      <c r="AA27" s="3"/>
      <c r="AB27" s="3" t="str">
        <f t="array" ref="AB27:AH27">{"Pon","Uto","Sri","Čet","Pet","Sub","Ned"}</f>
        <v>Pon</v>
      </c>
      <c r="AC27" s="3" t="str">
        <v>Uto</v>
      </c>
      <c r="AD27" s="3" t="str">
        <v>Sri</v>
      </c>
      <c r="AE27" s="3" t="str">
        <v>Čet</v>
      </c>
      <c r="AF27" s="3" t="str">
        <v>Pet</v>
      </c>
      <c r="AG27" s="3" t="str">
        <v>Sub</v>
      </c>
      <c r="AH27" s="4" t="str">
        <v>Ned</v>
      </c>
    </row>
    <row r="28" spans="3:40" x14ac:dyDescent="0.2">
      <c r="C28" s="3">
        <f>IF(D28="",MAX(AA19:AA24),MAX(AA19:AA24)+1)</f>
        <v>35</v>
      </c>
      <c r="D28" s="5" t="str">
        <f t="array" ref="D28:J33">_cal</f>
        <v/>
      </c>
      <c r="E28" s="5" t="str">
        <v/>
      </c>
      <c r="F28" s="5" t="str">
        <v/>
      </c>
      <c r="G28" s="5">
        <v>42614</v>
      </c>
      <c r="H28" s="5">
        <v>42615</v>
      </c>
      <c r="I28" s="5">
        <v>42616</v>
      </c>
      <c r="J28" s="6">
        <v>42617</v>
      </c>
      <c r="K28" s="3">
        <f>IF(L28="",MAX(C28:C33),MAX(C28:C33)+1)</f>
        <v>39</v>
      </c>
      <c r="L28" s="5" t="str">
        <f t="array" ref="L28:R33">_cal</f>
        <v/>
      </c>
      <c r="M28" s="5" t="str">
        <v/>
      </c>
      <c r="N28" s="5" t="str">
        <v/>
      </c>
      <c r="O28" s="5" t="str">
        <v/>
      </c>
      <c r="P28" s="5" t="str">
        <v/>
      </c>
      <c r="Q28" s="5">
        <v>42644</v>
      </c>
      <c r="R28" s="6">
        <v>42645</v>
      </c>
      <c r="S28" s="3">
        <f>IF(T28="",MAX(K28:K33),MAX(K28:K33)+1)</f>
        <v>44</v>
      </c>
      <c r="T28" s="5" t="str">
        <f t="array" ref="T28:Z33">_cal</f>
        <v/>
      </c>
      <c r="U28" s="5">
        <v>42675</v>
      </c>
      <c r="V28" s="5">
        <v>42676</v>
      </c>
      <c r="W28" s="5">
        <v>42677</v>
      </c>
      <c r="X28" s="5">
        <v>42678</v>
      </c>
      <c r="Y28" s="5">
        <v>42679</v>
      </c>
      <c r="Z28" s="6">
        <v>42680</v>
      </c>
      <c r="AA28" s="3">
        <f>IF(AB28="",MAX(S28:S33),MAX(S28:S33)+1)</f>
        <v>48</v>
      </c>
      <c r="AB28" s="5" t="str">
        <f t="array" ref="AB28:AH33">_cal</f>
        <v/>
      </c>
      <c r="AC28" s="5" t="str">
        <v/>
      </c>
      <c r="AD28" s="5" t="str">
        <v/>
      </c>
      <c r="AE28" s="5">
        <v>42705</v>
      </c>
      <c r="AF28" s="5">
        <v>42706</v>
      </c>
      <c r="AG28" s="5">
        <v>42707</v>
      </c>
      <c r="AH28" s="6">
        <v>42708</v>
      </c>
    </row>
    <row r="29" spans="3:40" x14ac:dyDescent="0.2">
      <c r="C29" s="3">
        <f>IF(D29="","",C28+1)</f>
        <v>36</v>
      </c>
      <c r="D29" s="5">
        <v>42618</v>
      </c>
      <c r="E29" s="5">
        <v>42619</v>
      </c>
      <c r="F29" s="5">
        <v>42620</v>
      </c>
      <c r="G29" s="5">
        <v>42621</v>
      </c>
      <c r="H29" s="5">
        <v>42622</v>
      </c>
      <c r="I29" s="5">
        <v>42623</v>
      </c>
      <c r="J29" s="6">
        <v>42624</v>
      </c>
      <c r="K29" s="3">
        <f>IF(L29="","",K28+1)</f>
        <v>40</v>
      </c>
      <c r="L29" s="5">
        <v>42646</v>
      </c>
      <c r="M29" s="5">
        <v>42647</v>
      </c>
      <c r="N29" s="5">
        <v>42648</v>
      </c>
      <c r="O29" s="5">
        <v>42649</v>
      </c>
      <c r="P29" s="5">
        <v>42650</v>
      </c>
      <c r="Q29" s="5">
        <v>42651</v>
      </c>
      <c r="R29" s="6">
        <v>42652</v>
      </c>
      <c r="S29" s="3">
        <f>IF(T29="","",S28+1)</f>
        <v>45</v>
      </c>
      <c r="T29" s="5">
        <v>42681</v>
      </c>
      <c r="U29" s="5">
        <v>42682</v>
      </c>
      <c r="V29" s="5">
        <v>42683</v>
      </c>
      <c r="W29" s="5">
        <v>42684</v>
      </c>
      <c r="X29" s="5">
        <v>42685</v>
      </c>
      <c r="Y29" s="5">
        <v>42686</v>
      </c>
      <c r="Z29" s="6">
        <v>42687</v>
      </c>
      <c r="AA29" s="3">
        <f>IF(AB29="","",AA28+1)</f>
        <v>49</v>
      </c>
      <c r="AB29" s="5">
        <v>42709</v>
      </c>
      <c r="AC29" s="5">
        <v>42710</v>
      </c>
      <c r="AD29" s="5">
        <v>42711</v>
      </c>
      <c r="AE29" s="5">
        <v>42712</v>
      </c>
      <c r="AF29" s="5">
        <v>42713</v>
      </c>
      <c r="AG29" s="5">
        <v>42714</v>
      </c>
      <c r="AH29" s="6">
        <v>42715</v>
      </c>
    </row>
    <row r="30" spans="3:40" x14ac:dyDescent="0.2">
      <c r="C30" s="3">
        <f>IF(D30="","",C29+1)</f>
        <v>37</v>
      </c>
      <c r="D30" s="5">
        <v>42625</v>
      </c>
      <c r="E30" s="5">
        <v>42626</v>
      </c>
      <c r="F30" s="5">
        <v>42627</v>
      </c>
      <c r="G30" s="5">
        <v>42628</v>
      </c>
      <c r="H30" s="5">
        <v>42629</v>
      </c>
      <c r="I30" s="5">
        <v>42630</v>
      </c>
      <c r="J30" s="6">
        <v>42631</v>
      </c>
      <c r="K30" s="3">
        <f t="shared" ref="K30:K33" si="6">IF(L30="","",K29+1)</f>
        <v>41</v>
      </c>
      <c r="L30" s="5">
        <v>42653</v>
      </c>
      <c r="M30" s="5">
        <v>42654</v>
      </c>
      <c r="N30" s="5">
        <v>42655</v>
      </c>
      <c r="O30" s="5">
        <v>42656</v>
      </c>
      <c r="P30" s="5">
        <v>42657</v>
      </c>
      <c r="Q30" s="5">
        <v>42658</v>
      </c>
      <c r="R30" s="6">
        <v>42659</v>
      </c>
      <c r="S30" s="3">
        <f t="shared" ref="S30:S33" si="7">IF(T30="","",S29+1)</f>
        <v>46</v>
      </c>
      <c r="T30" s="5">
        <v>42688</v>
      </c>
      <c r="U30" s="5">
        <v>42689</v>
      </c>
      <c r="V30" s="5">
        <v>42690</v>
      </c>
      <c r="W30" s="5">
        <v>42691</v>
      </c>
      <c r="X30" s="5">
        <v>42692</v>
      </c>
      <c r="Y30" s="5">
        <v>42693</v>
      </c>
      <c r="Z30" s="6">
        <v>42694</v>
      </c>
      <c r="AA30" s="3">
        <f t="shared" ref="AA30:AA31" si="8">IF(AB30="","",AA29+1)</f>
        <v>50</v>
      </c>
      <c r="AB30" s="5">
        <v>42716</v>
      </c>
      <c r="AC30" s="5">
        <v>42717</v>
      </c>
      <c r="AD30" s="5">
        <v>42718</v>
      </c>
      <c r="AE30" s="5">
        <v>42719</v>
      </c>
      <c r="AF30" s="5">
        <v>42720</v>
      </c>
      <c r="AG30" s="5">
        <v>42721</v>
      </c>
      <c r="AH30" s="6">
        <v>42722</v>
      </c>
    </row>
    <row r="31" spans="3:40" x14ac:dyDescent="0.2">
      <c r="C31" s="3">
        <f>IF(D31="","",C30+1)</f>
        <v>38</v>
      </c>
      <c r="D31" s="5">
        <v>42632</v>
      </c>
      <c r="E31" s="5">
        <v>42633</v>
      </c>
      <c r="F31" s="5">
        <v>42634</v>
      </c>
      <c r="G31" s="5">
        <v>42635</v>
      </c>
      <c r="H31" s="5">
        <v>42636</v>
      </c>
      <c r="I31" s="5">
        <v>42637</v>
      </c>
      <c r="J31" s="6">
        <v>42638</v>
      </c>
      <c r="K31" s="3">
        <f t="shared" si="6"/>
        <v>42</v>
      </c>
      <c r="L31" s="5">
        <v>42660</v>
      </c>
      <c r="M31" s="5">
        <v>42661</v>
      </c>
      <c r="N31" s="5">
        <v>42662</v>
      </c>
      <c r="O31" s="5">
        <v>42663</v>
      </c>
      <c r="P31" s="5">
        <v>42664</v>
      </c>
      <c r="Q31" s="5">
        <v>42665</v>
      </c>
      <c r="R31" s="6">
        <v>42666</v>
      </c>
      <c r="S31" s="3">
        <f t="shared" si="7"/>
        <v>47</v>
      </c>
      <c r="T31" s="5">
        <v>42695</v>
      </c>
      <c r="U31" s="5">
        <v>42696</v>
      </c>
      <c r="V31" s="5">
        <v>42697</v>
      </c>
      <c r="W31" s="5">
        <v>42698</v>
      </c>
      <c r="X31" s="5">
        <v>42699</v>
      </c>
      <c r="Y31" s="5">
        <v>42700</v>
      </c>
      <c r="Z31" s="6">
        <v>42701</v>
      </c>
      <c r="AA31" s="3">
        <f t="shared" si="8"/>
        <v>51</v>
      </c>
      <c r="AB31" s="5">
        <v>42723</v>
      </c>
      <c r="AC31" s="5">
        <v>42724</v>
      </c>
      <c r="AD31" s="5">
        <v>42725</v>
      </c>
      <c r="AE31" s="5">
        <v>42726</v>
      </c>
      <c r="AF31" s="5">
        <v>42727</v>
      </c>
      <c r="AG31" s="5">
        <v>42728</v>
      </c>
      <c r="AH31" s="6">
        <v>42729</v>
      </c>
    </row>
    <row r="32" spans="3:40" x14ac:dyDescent="0.2">
      <c r="C32" s="3">
        <f>IF(D32="","",C31+1)</f>
        <v>39</v>
      </c>
      <c r="D32" s="5">
        <v>42639</v>
      </c>
      <c r="E32" s="5">
        <v>42640</v>
      </c>
      <c r="F32" s="5">
        <v>42641</v>
      </c>
      <c r="G32" s="5">
        <v>42642</v>
      </c>
      <c r="H32" s="5">
        <v>42643</v>
      </c>
      <c r="I32" s="5" t="str">
        <v/>
      </c>
      <c r="J32" s="6" t="str">
        <v/>
      </c>
      <c r="K32" s="3">
        <f t="shared" si="6"/>
        <v>43</v>
      </c>
      <c r="L32" s="5">
        <v>42667</v>
      </c>
      <c r="M32" s="5">
        <v>42668</v>
      </c>
      <c r="N32" s="5">
        <v>42669</v>
      </c>
      <c r="O32" s="5">
        <v>42670</v>
      </c>
      <c r="P32" s="5">
        <v>42671</v>
      </c>
      <c r="Q32" s="5">
        <v>42672</v>
      </c>
      <c r="R32" s="6">
        <v>42673</v>
      </c>
      <c r="S32" s="3">
        <f t="shared" si="7"/>
        <v>48</v>
      </c>
      <c r="T32" s="5">
        <v>42702</v>
      </c>
      <c r="U32" s="5">
        <v>42703</v>
      </c>
      <c r="V32" s="5">
        <v>42704</v>
      </c>
      <c r="W32" s="5" t="str">
        <v/>
      </c>
      <c r="X32" s="5" t="str">
        <v/>
      </c>
      <c r="Y32" s="5" t="str">
        <v/>
      </c>
      <c r="Z32" s="6" t="str">
        <v/>
      </c>
      <c r="AA32" s="3">
        <f>IF(COUNT(AB32:AH32)&gt;=4,AA31+1,1)</f>
        <v>52</v>
      </c>
      <c r="AB32" s="5">
        <v>42730</v>
      </c>
      <c r="AC32" s="5">
        <v>42731</v>
      </c>
      <c r="AD32" s="5">
        <v>42732</v>
      </c>
      <c r="AE32" s="5">
        <v>42733</v>
      </c>
      <c r="AF32" s="5">
        <v>42734</v>
      </c>
      <c r="AG32" s="5">
        <v>42735</v>
      </c>
      <c r="AH32" s="6" t="str">
        <v/>
      </c>
    </row>
    <row r="33" spans="3:36" x14ac:dyDescent="0.2">
      <c r="C33" s="3" t="str">
        <f>IF(D33="","",C32+1)</f>
        <v/>
      </c>
      <c r="D33" s="5" t="str">
        <v/>
      </c>
      <c r="E33" s="5" t="str">
        <v/>
      </c>
      <c r="F33" s="5" t="str">
        <v/>
      </c>
      <c r="G33" s="5" t="str">
        <v/>
      </c>
      <c r="H33" s="5" t="str">
        <v/>
      </c>
      <c r="I33" s="5" t="str">
        <v/>
      </c>
      <c r="J33" s="6" t="str">
        <v/>
      </c>
      <c r="K33" s="3">
        <f t="shared" si="6"/>
        <v>44</v>
      </c>
      <c r="L33" s="5">
        <v>42674</v>
      </c>
      <c r="M33" s="5" t="str">
        <v/>
      </c>
      <c r="N33" s="5" t="str">
        <v/>
      </c>
      <c r="O33" s="5" t="str">
        <v/>
      </c>
      <c r="P33" s="5" t="str">
        <v/>
      </c>
      <c r="Q33" s="5" t="str">
        <v/>
      </c>
      <c r="R33" s="6" t="str">
        <v/>
      </c>
      <c r="S33" s="3" t="str">
        <f t="shared" si="7"/>
        <v/>
      </c>
      <c r="T33" s="5" t="str">
        <v/>
      </c>
      <c r="U33" s="5" t="str">
        <v/>
      </c>
      <c r="V33" s="5" t="str">
        <v/>
      </c>
      <c r="W33" s="5" t="str">
        <v/>
      </c>
      <c r="X33" s="5" t="str">
        <v/>
      </c>
      <c r="Y33" s="5" t="str">
        <v/>
      </c>
      <c r="Z33" s="6" t="str">
        <v/>
      </c>
      <c r="AA33" s="3" t="str">
        <f>IF(AB33="","",1)</f>
        <v/>
      </c>
      <c r="AB33" s="5" t="str">
        <v/>
      </c>
      <c r="AC33" s="5" t="str">
        <v/>
      </c>
      <c r="AD33" s="5" t="str">
        <v/>
      </c>
      <c r="AE33" s="5" t="str">
        <v/>
      </c>
      <c r="AF33" s="5" t="str">
        <v/>
      </c>
      <c r="AG33" s="5" t="str">
        <v/>
      </c>
      <c r="AH33" s="6" t="str">
        <v/>
      </c>
    </row>
    <row r="34" spans="3:36" x14ac:dyDescent="0.2">
      <c r="C34" s="3"/>
      <c r="D34" s="30"/>
      <c r="E34" s="30"/>
      <c r="F34" s="30"/>
      <c r="G34" s="30"/>
      <c r="H34" s="30"/>
      <c r="I34" s="30"/>
      <c r="J34" s="30"/>
      <c r="K34" s="3"/>
      <c r="L34" s="30"/>
      <c r="M34" s="30"/>
      <c r="N34" s="30"/>
      <c r="O34" s="30"/>
      <c r="P34" s="30"/>
      <c r="Q34" s="30"/>
      <c r="R34" s="30"/>
      <c r="S34" s="3"/>
      <c r="T34" s="30"/>
      <c r="U34" s="30"/>
      <c r="V34" s="30"/>
      <c r="W34" s="30"/>
      <c r="X34" s="30"/>
      <c r="Y34" s="30"/>
      <c r="Z34" s="30"/>
      <c r="AA34" s="3"/>
      <c r="AB34" s="30"/>
      <c r="AC34" s="30"/>
      <c r="AD34" s="30"/>
      <c r="AE34" s="30"/>
      <c r="AF34" s="30"/>
      <c r="AG34" s="30"/>
      <c r="AH34" s="30"/>
    </row>
    <row r="37" spans="3:36" x14ac:dyDescent="0.2">
      <c r="AJ37" s="25"/>
    </row>
  </sheetData>
  <mergeCells count="32">
    <mergeCell ref="M3:O5"/>
    <mergeCell ref="M2:O2"/>
    <mergeCell ref="D3:G3"/>
    <mergeCell ref="D4:G4"/>
    <mergeCell ref="D5:G5"/>
    <mergeCell ref="H3:K3"/>
    <mergeCell ref="H4:K4"/>
    <mergeCell ref="H5:K5"/>
    <mergeCell ref="AB16:AH16"/>
    <mergeCell ref="T16:Z16"/>
    <mergeCell ref="L16:R16"/>
    <mergeCell ref="D16:J16"/>
    <mergeCell ref="D26:J26"/>
    <mergeCell ref="L26:R26"/>
    <mergeCell ref="T26:Z26"/>
    <mergeCell ref="AB26:AH26"/>
    <mergeCell ref="T8:Z8"/>
    <mergeCell ref="AB8:AH8"/>
    <mergeCell ref="D8:J8"/>
    <mergeCell ref="L8:R8"/>
    <mergeCell ref="D34:J34"/>
    <mergeCell ref="L34:R34"/>
    <mergeCell ref="T34:Z34"/>
    <mergeCell ref="AB34:AH34"/>
    <mergeCell ref="D17:J17"/>
    <mergeCell ref="L17:R17"/>
    <mergeCell ref="T17:Z17"/>
    <mergeCell ref="AB17:AH17"/>
    <mergeCell ref="D25:J25"/>
    <mergeCell ref="L25:R25"/>
    <mergeCell ref="T25:Z25"/>
    <mergeCell ref="AB25:AH25"/>
  </mergeCells>
  <phoneticPr fontId="1" type="noConversion"/>
  <conditionalFormatting sqref="AB28:AH33 AB19:AH24 AB10:AH15 T10:Z15 T19:Z24 T28:Z33 L10:R15 L19:R24 L28:R33 D10:J15 D19:J24 D28:J33">
    <cfRule type="cellIs" dxfId="39" priority="2" operator="between">
      <formula>$AP$14</formula>
      <formula>$AQ$14</formula>
    </cfRule>
    <cfRule type="cellIs" dxfId="38" priority="3" operator="between">
      <formula>$AP$13</formula>
      <formula>$AQ$13</formula>
    </cfRule>
    <cfRule type="cellIs" dxfId="37" priority="4" operator="between">
      <formula>$AP$12</formula>
      <formula>$AQ$12</formula>
    </cfRule>
    <cfRule type="cellIs" dxfId="36" priority="5" operator="between">
      <formula>$AP$11</formula>
      <formula>$AQ$11</formula>
    </cfRule>
    <cfRule type="cellIs" dxfId="35" priority="6" operator="between">
      <formula>$AP$10</formula>
      <formula>$AQ$10</formula>
    </cfRule>
    <cfRule type="cellIs" dxfId="34" priority="7" operator="between">
      <formula>$AP$9</formula>
      <formula>$AQ$9</formula>
    </cfRule>
    <cfRule type="cellIs" dxfId="33" priority="8" operator="between">
      <formula>$AP$8</formula>
      <formula>$AQ$8</formula>
    </cfRule>
    <cfRule type="cellIs" dxfId="32" priority="9" operator="between">
      <formula>$AP$7</formula>
      <formula>$AQ$7</formula>
    </cfRule>
    <cfRule type="cellIs" dxfId="31" priority="10" operator="between">
      <formula>$AP$6</formula>
      <formula>$AQ$6</formula>
    </cfRule>
    <cfRule type="cellIs" dxfId="30" priority="11" operator="between">
      <formula>$AP$5</formula>
      <formula>$AQ$5</formula>
    </cfRule>
    <cfRule type="cellIs" dxfId="29" priority="12" operator="between">
      <formula>$AP$4</formula>
      <formula>$AQ$4</formula>
    </cfRule>
    <cfRule type="cellIs" dxfId="28" priority="14" operator="between">
      <formula>$AP$3</formula>
      <formula>$AQ$3</formula>
    </cfRule>
    <cfRule type="cellIs" dxfId="27" priority="15" operator="between">
      <formula>$D$5</formula>
      <formula>$H$5</formula>
    </cfRule>
    <cfRule type="cellIs" dxfId="26" priority="16" operator="between">
      <formula>$D$4</formula>
      <formula>$H$4</formula>
    </cfRule>
    <cfRule type="cellIs" dxfId="25" priority="17" operator="between">
      <formula>$D$3</formula>
      <formula>$H$3</formula>
    </cfRule>
    <cfRule type="cellIs" dxfId="24" priority="18" operator="equal">
      <formula>TODAY()</formula>
    </cfRule>
    <cfRule type="expression" dxfId="23" priority="19">
      <formula>IF(ISERROR(AND(WEEKDAY(D10,2)&gt;6+LEN(D10)&gt;0)),FALSE,AND(WEEKDAY(D10,2)&gt;6,LEN(D10)&gt;0))</formula>
    </cfRule>
    <cfRule type="expression" dxfId="22" priority="20">
      <formula>COUNTIF(_ND,"="&amp;D10)&gt;0</formula>
    </cfRule>
    <cfRule type="expression" dxfId="21" priority="21">
      <formula>LEN(D10)&gt;0</formula>
    </cfRule>
  </conditionalFormatting>
  <conditionalFormatting sqref="AN3:AR14">
    <cfRule type="expression" dxfId="20" priority="1">
      <formula>IF($AO3&gt;0,MOD(ROW(),2)=0,0)</formula>
    </cfRule>
  </conditionalFormatting>
  <pageMargins left="0.25" right="0.25" top="0.75" bottom="0.75" header="0.3" footer="0.3"/>
  <pageSetup paperSize="9" scale="8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R37"/>
  <sheetViews>
    <sheetView showGridLines="0" zoomScaleNormal="100" workbookViewId="0">
      <selection activeCell="AP29" sqref="AP29"/>
    </sheetView>
  </sheetViews>
  <sheetFormatPr defaultRowHeight="12.75" x14ac:dyDescent="0.2"/>
  <cols>
    <col min="1" max="1" width="2.28515625" customWidth="1"/>
    <col min="2" max="2" width="5" style="1" customWidth="1"/>
    <col min="3" max="34" width="3.5703125" style="28" customWidth="1"/>
    <col min="35" max="35" width="3.5703125" style="1" customWidth="1"/>
    <col min="36" max="36" width="14.28515625" style="1" bestFit="1" customWidth="1"/>
    <col min="37" max="39" width="9.140625" style="1"/>
    <col min="40" max="40" width="9.140625" style="42"/>
    <col min="41" max="41" width="6.42578125" style="25" bestFit="1" customWidth="1"/>
    <col min="42" max="42" width="9.140625" style="41"/>
    <col min="43" max="43" width="9.140625" style="1"/>
    <col min="44" max="44" width="9.140625" style="42"/>
    <col min="45" max="16384" width="9.140625" style="1"/>
  </cols>
  <sheetData>
    <row r="1" spans="1:44" ht="12.75" customHeight="1" x14ac:dyDescent="0.2">
      <c r="C1" s="28" t="s">
        <v>28</v>
      </c>
      <c r="AN1" s="42" t="s">
        <v>29</v>
      </c>
    </row>
    <row r="2" spans="1:44" ht="24" x14ac:dyDescent="0.2">
      <c r="C2" s="26"/>
      <c r="D2" s="12" t="s">
        <v>6</v>
      </c>
      <c r="E2" s="13"/>
      <c r="F2" s="14"/>
      <c r="G2" s="15"/>
      <c r="H2" s="12" t="s">
        <v>5</v>
      </c>
      <c r="I2" s="13"/>
      <c r="J2" s="14"/>
      <c r="K2" s="14"/>
      <c r="L2" s="24" t="s">
        <v>27</v>
      </c>
      <c r="M2" s="34" t="s">
        <v>1</v>
      </c>
      <c r="N2" s="34"/>
      <c r="O2" s="34"/>
      <c r="P2" s="24" t="s">
        <v>26</v>
      </c>
      <c r="Q2" s="1"/>
      <c r="AI2" s="19" t="s">
        <v>10</v>
      </c>
      <c r="AJ2" s="53">
        <v>2017</v>
      </c>
      <c r="AK2" s="20" t="s">
        <v>11</v>
      </c>
      <c r="AN2" s="44" t="s">
        <v>33</v>
      </c>
      <c r="AO2" s="48" t="s">
        <v>30</v>
      </c>
      <c r="AP2" s="46" t="s">
        <v>31</v>
      </c>
      <c r="AQ2" s="46" t="s">
        <v>32</v>
      </c>
      <c r="AR2" s="47" t="s">
        <v>35</v>
      </c>
    </row>
    <row r="3" spans="1:44" ht="12.75" customHeight="1" x14ac:dyDescent="0.2">
      <c r="B3" s="13"/>
      <c r="C3" s="16" t="s">
        <v>9</v>
      </c>
      <c r="D3" s="35"/>
      <c r="E3" s="35"/>
      <c r="F3" s="35"/>
      <c r="G3" s="36"/>
      <c r="H3" s="35"/>
      <c r="I3" s="35"/>
      <c r="J3" s="35"/>
      <c r="K3" s="35"/>
      <c r="L3" s="13">
        <f>NETWORKDAYS.INTL(D3,H3,1,_ND)</f>
        <v>0</v>
      </c>
      <c r="M3" s="32">
        <f>AJ4-L6</f>
        <v>27</v>
      </c>
      <c r="N3" s="32"/>
      <c r="O3" s="32"/>
      <c r="P3" s="13">
        <f>H3-D3</f>
        <v>0</v>
      </c>
      <c r="Q3" s="1"/>
      <c r="AI3" s="10" t="s">
        <v>0</v>
      </c>
      <c r="AJ3" s="54" t="s">
        <v>4</v>
      </c>
      <c r="AK3" s="28"/>
      <c r="AL3" s="28"/>
      <c r="AM3" s="28"/>
      <c r="AN3" s="42">
        <v>1</v>
      </c>
      <c r="AQ3" s="41"/>
      <c r="AR3" s="42">
        <f>NETWORKDAYS(AP3,AQ3,_ND)</f>
        <v>0</v>
      </c>
    </row>
    <row r="4" spans="1:44" ht="12.75" customHeight="1" x14ac:dyDescent="0.2">
      <c r="B4" s="17"/>
      <c r="C4" s="18" t="s">
        <v>7</v>
      </c>
      <c r="D4" s="37"/>
      <c r="E4" s="37"/>
      <c r="F4" s="37"/>
      <c r="G4" s="38"/>
      <c r="H4" s="37"/>
      <c r="I4" s="37"/>
      <c r="J4" s="37"/>
      <c r="K4" s="37"/>
      <c r="L4" s="17">
        <f>NETWORKDAYS(D4,H4,_ND)</f>
        <v>0</v>
      </c>
      <c r="M4" s="32"/>
      <c r="N4" s="32"/>
      <c r="O4" s="32"/>
      <c r="P4" s="17">
        <f>H4-D4</f>
        <v>0</v>
      </c>
      <c r="Q4" s="1"/>
      <c r="AI4" s="9" t="s">
        <v>2</v>
      </c>
      <c r="AJ4" s="55">
        <v>27</v>
      </c>
      <c r="AK4" s="28"/>
      <c r="AL4" s="28"/>
      <c r="AN4" s="28">
        <v>2</v>
      </c>
      <c r="AQ4" s="41"/>
      <c r="AR4" s="42">
        <f>NETWORKDAYS(AP4,AQ4,_ND)</f>
        <v>0</v>
      </c>
    </row>
    <row r="5" spans="1:44" ht="12.75" customHeight="1" x14ac:dyDescent="0.2">
      <c r="B5" s="17"/>
      <c r="C5" s="18" t="s">
        <v>8</v>
      </c>
      <c r="D5" s="39"/>
      <c r="E5" s="39"/>
      <c r="F5" s="39"/>
      <c r="G5" s="40"/>
      <c r="H5" s="39"/>
      <c r="I5" s="39"/>
      <c r="J5" s="39"/>
      <c r="K5" s="39"/>
      <c r="L5" s="13">
        <f>NETWORKDAYS(D5,H5,_ND)</f>
        <v>0</v>
      </c>
      <c r="M5" s="33"/>
      <c r="N5" s="33"/>
      <c r="O5" s="33"/>
      <c r="P5" s="13">
        <f>H5-D5</f>
        <v>0</v>
      </c>
      <c r="Q5" s="1"/>
      <c r="AN5" s="42">
        <v>3</v>
      </c>
      <c r="AQ5" s="41"/>
      <c r="AR5" s="42">
        <f>NETWORKDAYS(AP5,AQ5,_ND)</f>
        <v>0</v>
      </c>
    </row>
    <row r="6" spans="1:44" s="2" customFormat="1" x14ac:dyDescent="0.2">
      <c r="A6"/>
      <c r="B6" s="1"/>
      <c r="C6" s="28"/>
      <c r="D6" s="28"/>
      <c r="E6" s="28"/>
      <c r="F6" s="28"/>
      <c r="G6" s="28"/>
      <c r="H6" s="28"/>
      <c r="I6" s="28"/>
      <c r="J6" s="28"/>
      <c r="K6" s="28"/>
      <c r="L6" s="1">
        <f>L5+L4+L3</f>
        <v>0</v>
      </c>
      <c r="M6" s="28"/>
      <c r="N6" s="1"/>
      <c r="O6" s="28"/>
      <c r="P6" s="1">
        <f>P5+P4+P3</f>
        <v>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1"/>
      <c r="AK6" s="1"/>
      <c r="AN6" s="28">
        <v>4</v>
      </c>
      <c r="AO6" s="25"/>
      <c r="AP6" s="41"/>
      <c r="AQ6" s="41"/>
      <c r="AR6" s="42">
        <f>NETWORKDAYS(AP6,AQ6,_ND)</f>
        <v>0</v>
      </c>
    </row>
    <row r="7" spans="1:44" s="2" customFormat="1" x14ac:dyDescent="0.2">
      <c r="A7"/>
      <c r="B7" s="1"/>
      <c r="C7" s="28"/>
      <c r="D7" s="28"/>
      <c r="E7" s="28"/>
      <c r="F7" s="28"/>
      <c r="G7" s="28"/>
      <c r="H7" s="28"/>
      <c r="I7" s="28"/>
      <c r="J7" s="28"/>
      <c r="K7" s="28"/>
      <c r="L7" s="1"/>
      <c r="M7" s="28"/>
      <c r="N7" s="1"/>
      <c r="O7" s="28"/>
      <c r="P7" s="1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1"/>
      <c r="AK7" s="1"/>
      <c r="AN7" s="42">
        <v>5</v>
      </c>
      <c r="AO7" s="25"/>
      <c r="AP7" s="41"/>
      <c r="AQ7" s="41"/>
      <c r="AR7" s="42">
        <f>NETWORKDAYS(AP7,AQ7,_ND)</f>
        <v>0</v>
      </c>
    </row>
    <row r="8" spans="1:44" ht="12.75" customHeight="1" x14ac:dyDescent="0.2">
      <c r="C8" s="3"/>
      <c r="D8" s="29">
        <f>DATE($AJ$2,1,1)</f>
        <v>42736</v>
      </c>
      <c r="E8" s="29"/>
      <c r="F8" s="29"/>
      <c r="G8" s="29"/>
      <c r="H8" s="29"/>
      <c r="I8" s="29"/>
      <c r="J8" s="29"/>
      <c r="K8" s="22"/>
      <c r="L8" s="29">
        <f>EOMONTH(D8,0)+1</f>
        <v>42767</v>
      </c>
      <c r="M8" s="29"/>
      <c r="N8" s="29"/>
      <c r="O8" s="29"/>
      <c r="P8" s="29"/>
      <c r="Q8" s="29"/>
      <c r="R8" s="29"/>
      <c r="S8" s="22"/>
      <c r="T8" s="29">
        <f>EOMONTH(L8,0)+1</f>
        <v>42795</v>
      </c>
      <c r="U8" s="29"/>
      <c r="V8" s="29"/>
      <c r="W8" s="29"/>
      <c r="X8" s="29"/>
      <c r="Y8" s="29"/>
      <c r="Z8" s="29"/>
      <c r="AA8" s="22"/>
      <c r="AB8" s="29">
        <f>EOMONTH(T8,0)+1</f>
        <v>42826</v>
      </c>
      <c r="AC8" s="29"/>
      <c r="AD8" s="29"/>
      <c r="AE8" s="29"/>
      <c r="AF8" s="29"/>
      <c r="AG8" s="29"/>
      <c r="AH8" s="29"/>
      <c r="AJ8" s="1" t="s">
        <v>3</v>
      </c>
      <c r="AN8" s="28">
        <v>6</v>
      </c>
      <c r="AQ8" s="41"/>
      <c r="AR8" s="42">
        <f>NETWORKDAYS(AP8,AQ8,_ND)</f>
        <v>0</v>
      </c>
    </row>
    <row r="9" spans="1:44" ht="12.75" customHeight="1" x14ac:dyDescent="0.2">
      <c r="C9" s="3"/>
      <c r="D9" s="3" t="str">
        <f t="array" ref="D9:J9">{"Pon","Uto","Sri","Čet","Pet","Sub","Ned"}</f>
        <v>Pon</v>
      </c>
      <c r="E9" s="3" t="str">
        <v>Uto</v>
      </c>
      <c r="F9" s="3" t="str">
        <v>Sri</v>
      </c>
      <c r="G9" s="3" t="str">
        <v>Čet</v>
      </c>
      <c r="H9" s="3" t="str">
        <v>Pet</v>
      </c>
      <c r="I9" s="3" t="str">
        <v>Sub</v>
      </c>
      <c r="J9" s="4" t="str">
        <v>Ned</v>
      </c>
      <c r="K9" s="3"/>
      <c r="L9" s="3" t="str">
        <f t="array" ref="L9:R9">{"Pon","Uto","Sri","Čet","Pet","Sub","Ned"}</f>
        <v>Pon</v>
      </c>
      <c r="M9" s="3" t="str">
        <v>Uto</v>
      </c>
      <c r="N9" s="3" t="str">
        <v>Sri</v>
      </c>
      <c r="O9" s="3" t="str">
        <v>Čet</v>
      </c>
      <c r="P9" s="3" t="str">
        <v>Pet</v>
      </c>
      <c r="Q9" s="3" t="str">
        <v>Sub</v>
      </c>
      <c r="R9" s="4" t="str">
        <v>Ned</v>
      </c>
      <c r="S9" s="3"/>
      <c r="T9" s="3" t="str">
        <f t="array" ref="T9:Z9">{"Pon","Uto","Sri","Čet","Pet","Sub","Ned"}</f>
        <v>Pon</v>
      </c>
      <c r="U9" s="3" t="str">
        <v>Uto</v>
      </c>
      <c r="V9" s="3" t="str">
        <v>Sri</v>
      </c>
      <c r="W9" s="3" t="str">
        <v>Čet</v>
      </c>
      <c r="X9" s="3" t="str">
        <v>Pet</v>
      </c>
      <c r="Y9" s="3" t="str">
        <v>Sub</v>
      </c>
      <c r="Z9" s="4" t="str">
        <v>Ned</v>
      </c>
      <c r="AA9" s="3"/>
      <c r="AB9" s="3" t="str">
        <f t="array" ref="AB9:AH9">{"Pon","Uto","Sri","Čet","Pet","Sub","Ned"}</f>
        <v>Pon</v>
      </c>
      <c r="AC9" s="3" t="str">
        <v>Uto</v>
      </c>
      <c r="AD9" s="3" t="str">
        <v>Sri</v>
      </c>
      <c r="AE9" s="3" t="str">
        <v>Čet</v>
      </c>
      <c r="AF9" s="3" t="str">
        <v>Pet</v>
      </c>
      <c r="AG9" s="3" t="str">
        <v>Sub</v>
      </c>
      <c r="AH9" s="4" t="str">
        <v>Ned</v>
      </c>
      <c r="AJ9" s="50">
        <f>DATE(AJ2,1,1)</f>
        <v>42736</v>
      </c>
      <c r="AK9" s="2" t="s">
        <v>12</v>
      </c>
      <c r="AN9" s="42">
        <v>7</v>
      </c>
      <c r="AQ9" s="41"/>
      <c r="AR9" s="42">
        <f>NETWORKDAYS(AP9,AQ9,_ND)</f>
        <v>0</v>
      </c>
    </row>
    <row r="10" spans="1:44" ht="12.75" customHeight="1" x14ac:dyDescent="0.2">
      <c r="C10" s="3" t="str">
        <f>IF(COUNT(D10:J10)&gt;=4,WEEKNUM(J10)-1,"")</f>
        <v/>
      </c>
      <c r="D10" s="27" t="str">
        <f t="array" ref="D10:J15">_cal</f>
        <v/>
      </c>
      <c r="E10" s="27" t="str">
        <v/>
      </c>
      <c r="F10" s="27" t="str">
        <v/>
      </c>
      <c r="G10" s="27" t="str">
        <v/>
      </c>
      <c r="H10" s="27" t="str">
        <v/>
      </c>
      <c r="I10" s="27" t="str">
        <v/>
      </c>
      <c r="J10" s="6">
        <v>42736</v>
      </c>
      <c r="K10" s="3">
        <f>IF(L10="",MAX(C10:C15),MAX(C10:C15)+1)</f>
        <v>5</v>
      </c>
      <c r="L10" s="27" t="str">
        <f t="array" ref="L10:R15">_cal</f>
        <v/>
      </c>
      <c r="M10" s="27" t="str">
        <v/>
      </c>
      <c r="N10" s="27">
        <v>42767</v>
      </c>
      <c r="O10" s="27">
        <v>42768</v>
      </c>
      <c r="P10" s="27">
        <v>42769</v>
      </c>
      <c r="Q10" s="27">
        <v>42770</v>
      </c>
      <c r="R10" s="6">
        <v>42771</v>
      </c>
      <c r="S10" s="3">
        <f>IF(T10="",MAX(K10:K15),MAX(K10:K15)+1)</f>
        <v>9</v>
      </c>
      <c r="T10" s="27" t="str">
        <f t="array" ref="T10:Z15">_cal</f>
        <v/>
      </c>
      <c r="U10" s="27" t="str">
        <v/>
      </c>
      <c r="V10" s="27">
        <v>42795</v>
      </c>
      <c r="W10" s="27">
        <v>42796</v>
      </c>
      <c r="X10" s="27">
        <v>42797</v>
      </c>
      <c r="Y10" s="27">
        <v>42798</v>
      </c>
      <c r="Z10" s="6">
        <v>42799</v>
      </c>
      <c r="AA10" s="3">
        <f>IF(AB10="",MAX(S10:S15),MAX(S10:S15)+1)</f>
        <v>13</v>
      </c>
      <c r="AB10" s="27" t="str">
        <f t="array" ref="AB10:AH15">_cal</f>
        <v/>
      </c>
      <c r="AC10" s="27" t="str">
        <v/>
      </c>
      <c r="AD10" s="27" t="str">
        <v/>
      </c>
      <c r="AE10" s="27" t="str">
        <v/>
      </c>
      <c r="AF10" s="27" t="str">
        <v/>
      </c>
      <c r="AG10" s="27">
        <v>42826</v>
      </c>
      <c r="AH10" s="6">
        <v>42827</v>
      </c>
      <c r="AJ10" s="51">
        <f>DATE(AJ2,1,6)</f>
        <v>42741</v>
      </c>
      <c r="AK10" s="1" t="s">
        <v>13</v>
      </c>
      <c r="AN10" s="28">
        <v>8</v>
      </c>
      <c r="AQ10" s="41"/>
      <c r="AR10" s="42">
        <f>NETWORKDAYS(AP10,AQ10,_ND)</f>
        <v>0</v>
      </c>
    </row>
    <row r="11" spans="1:44" ht="12.75" customHeight="1" x14ac:dyDescent="0.2">
      <c r="C11" s="3">
        <f>IF($C$10="",WEEKNUM(D11,2)-1,IF(D11="","",WEEKNUM(D11,2)))</f>
        <v>1</v>
      </c>
      <c r="D11" s="27">
        <v>42737</v>
      </c>
      <c r="E11" s="27">
        <v>42738</v>
      </c>
      <c r="F11" s="27">
        <v>42739</v>
      </c>
      <c r="G11" s="27">
        <v>42740</v>
      </c>
      <c r="H11" s="27">
        <v>42741</v>
      </c>
      <c r="I11" s="27">
        <v>42742</v>
      </c>
      <c r="J11" s="6">
        <v>42743</v>
      </c>
      <c r="K11" s="3">
        <f>IF(L11="","",K10+1)</f>
        <v>6</v>
      </c>
      <c r="L11" s="27">
        <v>42772</v>
      </c>
      <c r="M11" s="27">
        <v>42773</v>
      </c>
      <c r="N11" s="27">
        <v>42774</v>
      </c>
      <c r="O11" s="27">
        <v>42775</v>
      </c>
      <c r="P11" s="27">
        <v>42776</v>
      </c>
      <c r="Q11" s="27">
        <v>42777</v>
      </c>
      <c r="R11" s="6">
        <v>42778</v>
      </c>
      <c r="S11" s="3">
        <f>IF(T11="","",S10+1)</f>
        <v>10</v>
      </c>
      <c r="T11" s="27">
        <v>42800</v>
      </c>
      <c r="U11" s="27">
        <v>42801</v>
      </c>
      <c r="V11" s="27">
        <v>42802</v>
      </c>
      <c r="W11" s="27">
        <v>42803</v>
      </c>
      <c r="X11" s="27">
        <v>42804</v>
      </c>
      <c r="Y11" s="27">
        <v>42805</v>
      </c>
      <c r="Z11" s="6">
        <v>42806</v>
      </c>
      <c r="AA11" s="3">
        <f>IF(AB11="","",AA10+1)</f>
        <v>14</v>
      </c>
      <c r="AB11" s="27">
        <v>42828</v>
      </c>
      <c r="AC11" s="27">
        <v>42829</v>
      </c>
      <c r="AD11" s="27">
        <v>42830</v>
      </c>
      <c r="AE11" s="27">
        <v>42831</v>
      </c>
      <c r="AF11" s="27">
        <v>42832</v>
      </c>
      <c r="AG11" s="27">
        <v>42833</v>
      </c>
      <c r="AH11" s="6">
        <v>42834</v>
      </c>
      <c r="AJ11" s="51">
        <f>DOLLAR(("4/"&amp;AJ2)/7+MOD(19*MOD(AJ2,19)-7,30)*14%,)*7-6</f>
        <v>42841</v>
      </c>
      <c r="AK11" s="1" t="s">
        <v>14</v>
      </c>
      <c r="AN11" s="42">
        <v>9</v>
      </c>
      <c r="AQ11" s="41"/>
      <c r="AR11" s="42">
        <f>NETWORKDAYS(AP11,AQ11,_ND)</f>
        <v>0</v>
      </c>
    </row>
    <row r="12" spans="1:44" ht="12.75" customHeight="1" x14ac:dyDescent="0.2">
      <c r="B12" s="2"/>
      <c r="C12" s="3">
        <f>IF($C$10="",WEEKNUM(D12,2)-1,IF(D12="","",WEEKNUM(D12,2)))</f>
        <v>2</v>
      </c>
      <c r="D12" s="27">
        <v>42744</v>
      </c>
      <c r="E12" s="27">
        <v>42745</v>
      </c>
      <c r="F12" s="27">
        <v>42746</v>
      </c>
      <c r="G12" s="27">
        <v>42747</v>
      </c>
      <c r="H12" s="27">
        <v>42748</v>
      </c>
      <c r="I12" s="27">
        <v>42749</v>
      </c>
      <c r="J12" s="6">
        <v>42750</v>
      </c>
      <c r="K12" s="3">
        <f t="shared" ref="K12:K15" si="0">IF(L12="","",K11+1)</f>
        <v>7</v>
      </c>
      <c r="L12" s="27">
        <v>42779</v>
      </c>
      <c r="M12" s="27">
        <v>42780</v>
      </c>
      <c r="N12" s="27">
        <v>42781</v>
      </c>
      <c r="O12" s="27">
        <v>42782</v>
      </c>
      <c r="P12" s="27">
        <v>42783</v>
      </c>
      <c r="Q12" s="27">
        <v>42784</v>
      </c>
      <c r="R12" s="6">
        <v>42785</v>
      </c>
      <c r="S12" s="3">
        <f t="shared" ref="S12:S15" si="1">IF(T12="","",S11+1)</f>
        <v>11</v>
      </c>
      <c r="T12" s="27">
        <v>42807</v>
      </c>
      <c r="U12" s="27">
        <v>42808</v>
      </c>
      <c r="V12" s="27">
        <v>42809</v>
      </c>
      <c r="W12" s="27">
        <v>42810</v>
      </c>
      <c r="X12" s="27">
        <v>42811</v>
      </c>
      <c r="Y12" s="27">
        <v>42812</v>
      </c>
      <c r="Z12" s="6">
        <v>42813</v>
      </c>
      <c r="AA12" s="3">
        <f t="shared" ref="AA12:AA15" si="2">IF(AB12="","",AA11+1)</f>
        <v>15</v>
      </c>
      <c r="AB12" s="27">
        <v>42835</v>
      </c>
      <c r="AC12" s="27">
        <v>42836</v>
      </c>
      <c r="AD12" s="27">
        <v>42837</v>
      </c>
      <c r="AE12" s="27">
        <v>42838</v>
      </c>
      <c r="AF12" s="27">
        <v>42839</v>
      </c>
      <c r="AG12" s="27">
        <v>42840</v>
      </c>
      <c r="AH12" s="6">
        <v>42841</v>
      </c>
      <c r="AI12" s="2"/>
      <c r="AJ12" s="51">
        <f>AJ11+1</f>
        <v>42842</v>
      </c>
      <c r="AK12" s="1" t="s">
        <v>15</v>
      </c>
      <c r="AN12" s="42">
        <v>10</v>
      </c>
      <c r="AQ12" s="41"/>
      <c r="AR12" s="42">
        <f>NETWORKDAYS(AP12,AQ12,_ND)</f>
        <v>0</v>
      </c>
    </row>
    <row r="13" spans="1:44" ht="12.75" customHeight="1" x14ac:dyDescent="0.2">
      <c r="C13" s="3">
        <f>IF($C$10="",WEEKNUM(D13,2)-1,IF(D13="","",WEEKNUM(D13,2)))</f>
        <v>3</v>
      </c>
      <c r="D13" s="27">
        <v>42751</v>
      </c>
      <c r="E13" s="27">
        <v>42752</v>
      </c>
      <c r="F13" s="27">
        <v>42753</v>
      </c>
      <c r="G13" s="27">
        <v>42754</v>
      </c>
      <c r="H13" s="27">
        <v>42755</v>
      </c>
      <c r="I13" s="27">
        <v>42756</v>
      </c>
      <c r="J13" s="6">
        <v>42757</v>
      </c>
      <c r="K13" s="3">
        <f t="shared" si="0"/>
        <v>8</v>
      </c>
      <c r="L13" s="27">
        <v>42786</v>
      </c>
      <c r="M13" s="27">
        <v>42787</v>
      </c>
      <c r="N13" s="27">
        <v>42788</v>
      </c>
      <c r="O13" s="27">
        <v>42789</v>
      </c>
      <c r="P13" s="27">
        <v>42790</v>
      </c>
      <c r="Q13" s="27">
        <v>42791</v>
      </c>
      <c r="R13" s="6">
        <v>42792</v>
      </c>
      <c r="S13" s="3">
        <f t="shared" si="1"/>
        <v>12</v>
      </c>
      <c r="T13" s="27">
        <v>42814</v>
      </c>
      <c r="U13" s="27">
        <v>42815</v>
      </c>
      <c r="V13" s="27">
        <v>42816</v>
      </c>
      <c r="W13" s="27">
        <v>42817</v>
      </c>
      <c r="X13" s="27">
        <v>42818</v>
      </c>
      <c r="Y13" s="27">
        <v>42819</v>
      </c>
      <c r="Z13" s="6">
        <v>42820</v>
      </c>
      <c r="AA13" s="3">
        <f t="shared" si="2"/>
        <v>16</v>
      </c>
      <c r="AB13" s="27">
        <v>42842</v>
      </c>
      <c r="AC13" s="27">
        <v>42843</v>
      </c>
      <c r="AD13" s="27">
        <v>42844</v>
      </c>
      <c r="AE13" s="27">
        <v>42845</v>
      </c>
      <c r="AF13" s="27">
        <v>42846</v>
      </c>
      <c r="AG13" s="27">
        <v>42847</v>
      </c>
      <c r="AH13" s="6">
        <v>42848</v>
      </c>
      <c r="AJ13" s="51">
        <f>DATE(AJ2,5,1)</f>
        <v>42856</v>
      </c>
      <c r="AK13" s="1" t="s">
        <v>16</v>
      </c>
      <c r="AN13" s="42">
        <v>11</v>
      </c>
      <c r="AQ13" s="41"/>
      <c r="AR13" s="42">
        <f>NETWORKDAYS(AP13,AQ13,_ND)</f>
        <v>0</v>
      </c>
    </row>
    <row r="14" spans="1:44" ht="12.75" customHeight="1" x14ac:dyDescent="0.2">
      <c r="C14" s="3">
        <f>IF($C$10="",WEEKNUM(D14,2)-1,IF(D14="","",WEEKNUM(D14,2)))</f>
        <v>4</v>
      </c>
      <c r="D14" s="27">
        <v>42758</v>
      </c>
      <c r="E14" s="27">
        <v>42759</v>
      </c>
      <c r="F14" s="27">
        <v>42760</v>
      </c>
      <c r="G14" s="27">
        <v>42761</v>
      </c>
      <c r="H14" s="27">
        <v>42762</v>
      </c>
      <c r="I14" s="27">
        <v>42763</v>
      </c>
      <c r="J14" s="6">
        <v>42764</v>
      </c>
      <c r="K14" s="3">
        <f t="shared" si="0"/>
        <v>9</v>
      </c>
      <c r="L14" s="27">
        <v>42793</v>
      </c>
      <c r="M14" s="27">
        <v>42794</v>
      </c>
      <c r="N14" s="27" t="str">
        <v/>
      </c>
      <c r="O14" s="27" t="str">
        <v/>
      </c>
      <c r="P14" s="27" t="str">
        <v/>
      </c>
      <c r="Q14" s="27" t="str">
        <v/>
      </c>
      <c r="R14" s="6" t="str">
        <v/>
      </c>
      <c r="S14" s="3">
        <f t="shared" si="1"/>
        <v>13</v>
      </c>
      <c r="T14" s="27">
        <v>42821</v>
      </c>
      <c r="U14" s="27">
        <v>42822</v>
      </c>
      <c r="V14" s="27">
        <v>42823</v>
      </c>
      <c r="W14" s="27">
        <v>42824</v>
      </c>
      <c r="X14" s="27">
        <v>42825</v>
      </c>
      <c r="Y14" s="27" t="str">
        <v/>
      </c>
      <c r="Z14" s="6" t="str">
        <v/>
      </c>
      <c r="AA14" s="3">
        <f t="shared" si="2"/>
        <v>17</v>
      </c>
      <c r="AB14" s="27">
        <v>42849</v>
      </c>
      <c r="AC14" s="27">
        <v>42850</v>
      </c>
      <c r="AD14" s="27">
        <v>42851</v>
      </c>
      <c r="AE14" s="27">
        <v>42852</v>
      </c>
      <c r="AF14" s="27">
        <v>42853</v>
      </c>
      <c r="AG14" s="27">
        <v>42854</v>
      </c>
      <c r="AH14" s="6">
        <v>42855</v>
      </c>
      <c r="AJ14" s="51">
        <f>DATE(AJ2,6,22)</f>
        <v>42908</v>
      </c>
      <c r="AK14" s="1" t="s">
        <v>17</v>
      </c>
      <c r="AN14" s="44">
        <v>12</v>
      </c>
      <c r="AO14" s="49"/>
      <c r="AP14" s="45"/>
      <c r="AQ14" s="45"/>
      <c r="AR14" s="44">
        <f>NETWORKDAYS(AP14,AQ14,_ND)</f>
        <v>0</v>
      </c>
    </row>
    <row r="15" spans="1:44" x14ac:dyDescent="0.2">
      <c r="C15" s="3">
        <f>IF($C$10=""&amp;D15="",WEEKNUM(D15,2)-1,IF(D15="","",WEEKNUM(D15,2)-1))</f>
        <v>5</v>
      </c>
      <c r="D15" s="27">
        <v>42765</v>
      </c>
      <c r="E15" s="27">
        <v>42766</v>
      </c>
      <c r="F15" s="27" t="str">
        <v/>
      </c>
      <c r="G15" s="27" t="str">
        <v/>
      </c>
      <c r="H15" s="27" t="str">
        <v/>
      </c>
      <c r="I15" s="27" t="str">
        <v/>
      </c>
      <c r="J15" s="6" t="str">
        <v/>
      </c>
      <c r="K15" s="3" t="str">
        <f t="shared" si="0"/>
        <v/>
      </c>
      <c r="L15" s="27" t="str">
        <v/>
      </c>
      <c r="M15" s="27" t="str">
        <v/>
      </c>
      <c r="N15" s="27" t="str">
        <v/>
      </c>
      <c r="O15" s="27" t="str">
        <v/>
      </c>
      <c r="P15" s="27" t="str">
        <v/>
      </c>
      <c r="Q15" s="27" t="str">
        <v/>
      </c>
      <c r="R15" s="6" t="str">
        <v/>
      </c>
      <c r="S15" s="3" t="str">
        <f t="shared" si="1"/>
        <v/>
      </c>
      <c r="T15" s="27" t="str">
        <v/>
      </c>
      <c r="U15" s="27" t="str">
        <v/>
      </c>
      <c r="V15" s="27" t="str">
        <v/>
      </c>
      <c r="W15" s="27" t="str">
        <v/>
      </c>
      <c r="X15" s="27" t="str">
        <v/>
      </c>
      <c r="Y15" s="27" t="str">
        <v/>
      </c>
      <c r="Z15" s="6" t="str">
        <v/>
      </c>
      <c r="AA15" s="3" t="str">
        <f t="shared" si="2"/>
        <v/>
      </c>
      <c r="AB15" s="27" t="str">
        <v/>
      </c>
      <c r="AC15" s="27" t="str">
        <v/>
      </c>
      <c r="AD15" s="27" t="str">
        <v/>
      </c>
      <c r="AE15" s="27" t="str">
        <v/>
      </c>
      <c r="AF15" s="27" t="str">
        <v/>
      </c>
      <c r="AG15" s="27" t="str">
        <v/>
      </c>
      <c r="AH15" s="6" t="str">
        <v/>
      </c>
      <c r="AJ15" s="51">
        <f>(DOLLAR(("4/"&amp;AJ2)/7+MOD(19*MOD(AJ2,19)-7,30)*14%,)*7-6)+60</f>
        <v>42901</v>
      </c>
      <c r="AK15" s="1" t="s">
        <v>18</v>
      </c>
      <c r="AQ15" s="1" t="s">
        <v>34</v>
      </c>
      <c r="AR15" s="42">
        <f>SUM(AR3:AR14)</f>
        <v>0</v>
      </c>
    </row>
    <row r="16" spans="1:44" x14ac:dyDescent="0.2">
      <c r="C16" s="3"/>
      <c r="D16" s="31"/>
      <c r="E16" s="31"/>
      <c r="F16" s="31"/>
      <c r="G16" s="31"/>
      <c r="H16" s="31"/>
      <c r="I16" s="31"/>
      <c r="J16" s="31"/>
      <c r="K16" s="3"/>
      <c r="L16" s="31"/>
      <c r="M16" s="31"/>
      <c r="N16" s="31"/>
      <c r="O16" s="31"/>
      <c r="P16" s="31"/>
      <c r="Q16" s="31"/>
      <c r="R16" s="31"/>
      <c r="S16" s="3"/>
      <c r="T16" s="31"/>
      <c r="U16" s="31"/>
      <c r="V16" s="31"/>
      <c r="W16" s="31"/>
      <c r="X16" s="31"/>
      <c r="Y16" s="31"/>
      <c r="Z16" s="31"/>
      <c r="AA16" s="3"/>
      <c r="AB16" s="31"/>
      <c r="AC16" s="31"/>
      <c r="AD16" s="31"/>
      <c r="AE16" s="31"/>
      <c r="AF16" s="31"/>
      <c r="AG16" s="31"/>
      <c r="AH16" s="31"/>
      <c r="AJ16" s="51">
        <f>DATE(AJ2,6,25)</f>
        <v>42911</v>
      </c>
      <c r="AK16" s="1" t="s">
        <v>19</v>
      </c>
      <c r="AQ16" s="1" t="s">
        <v>1</v>
      </c>
      <c r="AR16" s="42">
        <f>L6-AR15</f>
        <v>0</v>
      </c>
    </row>
    <row r="17" spans="3:40" x14ac:dyDescent="0.2">
      <c r="C17" s="3"/>
      <c r="D17" s="29">
        <f>EOMONTH(AB8,0)+1</f>
        <v>42856</v>
      </c>
      <c r="E17" s="29"/>
      <c r="F17" s="29"/>
      <c r="G17" s="29"/>
      <c r="H17" s="29"/>
      <c r="I17" s="29"/>
      <c r="J17" s="29"/>
      <c r="K17" s="23"/>
      <c r="L17" s="29">
        <f>EOMONTH(D17,0)+1</f>
        <v>42887</v>
      </c>
      <c r="M17" s="29"/>
      <c r="N17" s="29"/>
      <c r="O17" s="29"/>
      <c r="P17" s="29"/>
      <c r="Q17" s="29"/>
      <c r="R17" s="29"/>
      <c r="S17" s="23"/>
      <c r="T17" s="29">
        <f>EOMONTH(L17,0)+1</f>
        <v>42917</v>
      </c>
      <c r="U17" s="29"/>
      <c r="V17" s="29"/>
      <c r="W17" s="29"/>
      <c r="X17" s="29"/>
      <c r="Y17" s="29"/>
      <c r="Z17" s="29"/>
      <c r="AA17" s="23"/>
      <c r="AB17" s="29">
        <f>EOMONTH(T17,0)+1</f>
        <v>42948</v>
      </c>
      <c r="AC17" s="29"/>
      <c r="AD17" s="29"/>
      <c r="AE17" s="29"/>
      <c r="AF17" s="29"/>
      <c r="AG17" s="29"/>
      <c r="AH17" s="29"/>
      <c r="AJ17" s="51">
        <f>DATE(AJ2,8,5)</f>
        <v>42952</v>
      </c>
      <c r="AK17" s="1" t="s">
        <v>20</v>
      </c>
    </row>
    <row r="18" spans="3:40" x14ac:dyDescent="0.2">
      <c r="C18" s="3"/>
      <c r="D18" s="3" t="str">
        <f t="array" ref="D18:J18">{"Pon","Uto","Sri","Čet","Pet","Sub","Ned"}</f>
        <v>Pon</v>
      </c>
      <c r="E18" s="3" t="str">
        <v>Uto</v>
      </c>
      <c r="F18" s="3" t="str">
        <v>Sri</v>
      </c>
      <c r="G18" s="3" t="str">
        <v>Čet</v>
      </c>
      <c r="H18" s="3" t="str">
        <v>Pet</v>
      </c>
      <c r="I18" s="3" t="str">
        <v>Sub</v>
      </c>
      <c r="J18" s="4" t="str">
        <v>Ned</v>
      </c>
      <c r="K18" s="3"/>
      <c r="L18" s="3" t="str">
        <f t="array" ref="L18:R18">{"Pon","Uto","Sri","Čet","Pet","Sub","Ned"}</f>
        <v>Pon</v>
      </c>
      <c r="M18" s="3" t="str">
        <v>Uto</v>
      </c>
      <c r="N18" s="3" t="str">
        <v>Sri</v>
      </c>
      <c r="O18" s="3" t="str">
        <v>Čet</v>
      </c>
      <c r="P18" s="3" t="str">
        <v>Pet</v>
      </c>
      <c r="Q18" s="3" t="str">
        <v>Sub</v>
      </c>
      <c r="R18" s="4" t="str">
        <v>Ned</v>
      </c>
      <c r="S18" s="3"/>
      <c r="T18" s="3" t="str">
        <f t="array" ref="T18:Z18">{"Pon","Uto","Sri","Čet","Pet","Sub","Ned"}</f>
        <v>Pon</v>
      </c>
      <c r="U18" s="3" t="str">
        <v>Uto</v>
      </c>
      <c r="V18" s="3" t="str">
        <v>Sri</v>
      </c>
      <c r="W18" s="3" t="str">
        <v>Čet</v>
      </c>
      <c r="X18" s="3" t="str">
        <v>Pet</v>
      </c>
      <c r="Y18" s="3" t="str">
        <v>Sub</v>
      </c>
      <c r="Z18" s="4" t="str">
        <v>Ned</v>
      </c>
      <c r="AA18" s="3"/>
      <c r="AB18" s="3" t="str">
        <f t="array" ref="AB18:AH18">{"Pon","Uto","Sri","Čet","Pet","Sub","Ned"}</f>
        <v>Pon</v>
      </c>
      <c r="AC18" s="3" t="str">
        <v>Uto</v>
      </c>
      <c r="AD18" s="3" t="str">
        <v>Sri</v>
      </c>
      <c r="AE18" s="3" t="str">
        <v>Čet</v>
      </c>
      <c r="AF18" s="3" t="str">
        <v>Pet</v>
      </c>
      <c r="AG18" s="3" t="str">
        <v>Sub</v>
      </c>
      <c r="AH18" s="4" t="str">
        <v>Ned</v>
      </c>
      <c r="AJ18" s="51">
        <f>DATE(AJ2,8,15)</f>
        <v>42962</v>
      </c>
      <c r="AK18" s="1" t="s">
        <v>21</v>
      </c>
    </row>
    <row r="19" spans="3:40" x14ac:dyDescent="0.2">
      <c r="C19" s="3">
        <f>IF(D19="",MAX(AA10:AA15),MAX(AA10:AA15)+1)</f>
        <v>18</v>
      </c>
      <c r="D19" s="27">
        <f t="array" ref="D19:J24">_cal</f>
        <v>42856</v>
      </c>
      <c r="E19" s="27">
        <v>42857</v>
      </c>
      <c r="F19" s="27">
        <v>42858</v>
      </c>
      <c r="G19" s="27">
        <v>42859</v>
      </c>
      <c r="H19" s="27">
        <v>42860</v>
      </c>
      <c r="I19" s="27">
        <v>42861</v>
      </c>
      <c r="J19" s="6">
        <v>42862</v>
      </c>
      <c r="K19" s="3">
        <f>IF(L19="",MAX(C19:C24),MAX(C19:C24)+1)</f>
        <v>22</v>
      </c>
      <c r="L19" s="27" t="str">
        <f t="array" ref="L19:R24">_cal</f>
        <v/>
      </c>
      <c r="M19" s="27" t="str">
        <v/>
      </c>
      <c r="N19" s="27" t="str">
        <v/>
      </c>
      <c r="O19" s="27">
        <v>42887</v>
      </c>
      <c r="P19" s="27">
        <v>42888</v>
      </c>
      <c r="Q19" s="27">
        <v>42889</v>
      </c>
      <c r="R19" s="6">
        <v>42890</v>
      </c>
      <c r="S19" s="3">
        <f>IF(T19="",MAX(K19:K24),MAX(K19:K24)+1)</f>
        <v>26</v>
      </c>
      <c r="T19" s="27" t="str">
        <f t="array" ref="T19:Z24">_cal</f>
        <v/>
      </c>
      <c r="U19" s="27" t="str">
        <v/>
      </c>
      <c r="V19" s="27" t="str">
        <v/>
      </c>
      <c r="W19" s="27" t="str">
        <v/>
      </c>
      <c r="X19" s="27" t="str">
        <v/>
      </c>
      <c r="Y19" s="27">
        <v>42917</v>
      </c>
      <c r="Z19" s="6">
        <v>42918</v>
      </c>
      <c r="AA19" s="3">
        <f>IF(AB19="",MAX(S19:S24),MAX(S19:S24)+1)</f>
        <v>31</v>
      </c>
      <c r="AB19" s="27" t="str">
        <f t="array" ref="AB19:AH24">_cal</f>
        <v/>
      </c>
      <c r="AC19" s="27">
        <v>42948</v>
      </c>
      <c r="AD19" s="27">
        <v>42949</v>
      </c>
      <c r="AE19" s="27">
        <v>42950</v>
      </c>
      <c r="AF19" s="27">
        <v>42951</v>
      </c>
      <c r="AG19" s="27">
        <v>42952</v>
      </c>
      <c r="AH19" s="6">
        <v>42953</v>
      </c>
      <c r="AJ19" s="51">
        <f>DATE(AJ2,10,8)</f>
        <v>43016</v>
      </c>
      <c r="AK19" s="1" t="s">
        <v>22</v>
      </c>
    </row>
    <row r="20" spans="3:40" x14ac:dyDescent="0.2">
      <c r="C20" s="3">
        <f>IF(D20="","",C19+1)</f>
        <v>19</v>
      </c>
      <c r="D20" s="27">
        <v>42863</v>
      </c>
      <c r="E20" s="27">
        <v>42864</v>
      </c>
      <c r="F20" s="27">
        <v>42865</v>
      </c>
      <c r="G20" s="27">
        <v>42866</v>
      </c>
      <c r="H20" s="27">
        <v>42867</v>
      </c>
      <c r="I20" s="27">
        <v>42868</v>
      </c>
      <c r="J20" s="6">
        <v>42869</v>
      </c>
      <c r="K20" s="3">
        <f>IF(L20="","",K19+1)</f>
        <v>23</v>
      </c>
      <c r="L20" s="27">
        <v>42891</v>
      </c>
      <c r="M20" s="27">
        <v>42892</v>
      </c>
      <c r="N20" s="27">
        <v>42893</v>
      </c>
      <c r="O20" s="27">
        <v>42894</v>
      </c>
      <c r="P20" s="27">
        <v>42895</v>
      </c>
      <c r="Q20" s="27">
        <v>42896</v>
      </c>
      <c r="R20" s="6">
        <v>42897</v>
      </c>
      <c r="S20" s="3">
        <f>IF(T20="","",S19+1)</f>
        <v>27</v>
      </c>
      <c r="T20" s="27">
        <v>42919</v>
      </c>
      <c r="U20" s="27">
        <v>42920</v>
      </c>
      <c r="V20" s="27">
        <v>42921</v>
      </c>
      <c r="W20" s="27">
        <v>42922</v>
      </c>
      <c r="X20" s="27">
        <v>42923</v>
      </c>
      <c r="Y20" s="27">
        <v>42924</v>
      </c>
      <c r="Z20" s="6">
        <v>42925</v>
      </c>
      <c r="AA20" s="3">
        <f>IF(AB20="","",AA19+1)</f>
        <v>32</v>
      </c>
      <c r="AB20" s="27">
        <v>42954</v>
      </c>
      <c r="AC20" s="27">
        <v>42955</v>
      </c>
      <c r="AD20" s="27">
        <v>42956</v>
      </c>
      <c r="AE20" s="27">
        <v>42957</v>
      </c>
      <c r="AF20" s="27">
        <v>42958</v>
      </c>
      <c r="AG20" s="27">
        <v>42959</v>
      </c>
      <c r="AH20" s="6">
        <v>42960</v>
      </c>
      <c r="AJ20" s="51">
        <f>DATE(AJ2,11,1)</f>
        <v>43040</v>
      </c>
      <c r="AK20" s="1" t="s">
        <v>23</v>
      </c>
    </row>
    <row r="21" spans="3:40" x14ac:dyDescent="0.2">
      <c r="C21" s="3">
        <f>IF(D21="","",C20+1)</f>
        <v>20</v>
      </c>
      <c r="D21" s="27">
        <v>42870</v>
      </c>
      <c r="E21" s="27">
        <v>42871</v>
      </c>
      <c r="F21" s="27">
        <v>42872</v>
      </c>
      <c r="G21" s="27">
        <v>42873</v>
      </c>
      <c r="H21" s="27">
        <v>42874</v>
      </c>
      <c r="I21" s="27">
        <v>42875</v>
      </c>
      <c r="J21" s="6">
        <v>42876</v>
      </c>
      <c r="K21" s="3">
        <f t="shared" ref="K21:K24" si="3">IF(L21="","",K20+1)</f>
        <v>24</v>
      </c>
      <c r="L21" s="27">
        <v>42898</v>
      </c>
      <c r="M21" s="27">
        <v>42899</v>
      </c>
      <c r="N21" s="27">
        <v>42900</v>
      </c>
      <c r="O21" s="27">
        <v>42901</v>
      </c>
      <c r="P21" s="27">
        <v>42902</v>
      </c>
      <c r="Q21" s="27">
        <v>42903</v>
      </c>
      <c r="R21" s="6">
        <v>42904</v>
      </c>
      <c r="S21" s="3">
        <f t="shared" ref="S21:S24" si="4">IF(T21="","",S20+1)</f>
        <v>28</v>
      </c>
      <c r="T21" s="27">
        <v>42926</v>
      </c>
      <c r="U21" s="27">
        <v>42927</v>
      </c>
      <c r="V21" s="27">
        <v>42928</v>
      </c>
      <c r="W21" s="27">
        <v>42929</v>
      </c>
      <c r="X21" s="27">
        <v>42930</v>
      </c>
      <c r="Y21" s="27">
        <v>42931</v>
      </c>
      <c r="Z21" s="6">
        <v>42932</v>
      </c>
      <c r="AA21" s="3">
        <f t="shared" ref="AA21:AA24" si="5">IF(AB21="","",AA20+1)</f>
        <v>33</v>
      </c>
      <c r="AB21" s="27">
        <v>42961</v>
      </c>
      <c r="AC21" s="27">
        <v>42962</v>
      </c>
      <c r="AD21" s="27">
        <v>42963</v>
      </c>
      <c r="AE21" s="27">
        <v>42964</v>
      </c>
      <c r="AF21" s="27">
        <v>42965</v>
      </c>
      <c r="AG21" s="27">
        <v>42966</v>
      </c>
      <c r="AH21" s="6">
        <v>42967</v>
      </c>
      <c r="AJ21" s="51">
        <f>DATE(AJ2,12,25)</f>
        <v>43094</v>
      </c>
      <c r="AK21" s="1" t="s">
        <v>24</v>
      </c>
    </row>
    <row r="22" spans="3:40" x14ac:dyDescent="0.2">
      <c r="C22" s="3">
        <f>IF(D22="","",C21+1)</f>
        <v>21</v>
      </c>
      <c r="D22" s="27">
        <v>42877</v>
      </c>
      <c r="E22" s="27">
        <v>42878</v>
      </c>
      <c r="F22" s="27">
        <v>42879</v>
      </c>
      <c r="G22" s="27">
        <v>42880</v>
      </c>
      <c r="H22" s="27">
        <v>42881</v>
      </c>
      <c r="I22" s="27">
        <v>42882</v>
      </c>
      <c r="J22" s="6">
        <v>42883</v>
      </c>
      <c r="K22" s="3">
        <f t="shared" si="3"/>
        <v>25</v>
      </c>
      <c r="L22" s="27">
        <v>42905</v>
      </c>
      <c r="M22" s="27">
        <v>42906</v>
      </c>
      <c r="N22" s="27">
        <v>42907</v>
      </c>
      <c r="O22" s="27">
        <v>42908</v>
      </c>
      <c r="P22" s="27">
        <v>42909</v>
      </c>
      <c r="Q22" s="27">
        <v>42910</v>
      </c>
      <c r="R22" s="6">
        <v>42911</v>
      </c>
      <c r="S22" s="3">
        <f t="shared" si="4"/>
        <v>29</v>
      </c>
      <c r="T22" s="27">
        <v>42933</v>
      </c>
      <c r="U22" s="27">
        <v>42934</v>
      </c>
      <c r="V22" s="27">
        <v>42935</v>
      </c>
      <c r="W22" s="27">
        <v>42936</v>
      </c>
      <c r="X22" s="27">
        <v>42937</v>
      </c>
      <c r="Y22" s="27">
        <v>42938</v>
      </c>
      <c r="Z22" s="6">
        <v>42939</v>
      </c>
      <c r="AA22" s="3">
        <f t="shared" si="5"/>
        <v>34</v>
      </c>
      <c r="AB22" s="27">
        <v>42968</v>
      </c>
      <c r="AC22" s="27">
        <v>42969</v>
      </c>
      <c r="AD22" s="27">
        <v>42970</v>
      </c>
      <c r="AE22" s="27">
        <v>42971</v>
      </c>
      <c r="AF22" s="27">
        <v>42972</v>
      </c>
      <c r="AG22" s="27">
        <v>42973</v>
      </c>
      <c r="AH22" s="6">
        <v>42974</v>
      </c>
      <c r="AJ22" s="52">
        <f>DATE(AJ2,12,26)</f>
        <v>43095</v>
      </c>
      <c r="AK22" s="1" t="s">
        <v>25</v>
      </c>
    </row>
    <row r="23" spans="3:40" x14ac:dyDescent="0.2">
      <c r="C23" s="3">
        <f>IF(D23="","",C22+1)</f>
        <v>22</v>
      </c>
      <c r="D23" s="27">
        <v>42884</v>
      </c>
      <c r="E23" s="27">
        <v>42885</v>
      </c>
      <c r="F23" s="27">
        <v>42886</v>
      </c>
      <c r="G23" s="27" t="str">
        <v/>
      </c>
      <c r="H23" s="27" t="str">
        <v/>
      </c>
      <c r="I23" s="27" t="str">
        <v/>
      </c>
      <c r="J23" s="6" t="str">
        <v/>
      </c>
      <c r="K23" s="3">
        <f t="shared" si="3"/>
        <v>26</v>
      </c>
      <c r="L23" s="27">
        <v>42912</v>
      </c>
      <c r="M23" s="27">
        <v>42913</v>
      </c>
      <c r="N23" s="27">
        <v>42914</v>
      </c>
      <c r="O23" s="27">
        <v>42915</v>
      </c>
      <c r="P23" s="27">
        <v>42916</v>
      </c>
      <c r="Q23" s="27" t="str">
        <v/>
      </c>
      <c r="R23" s="6" t="str">
        <v/>
      </c>
      <c r="S23" s="3">
        <f t="shared" si="4"/>
        <v>30</v>
      </c>
      <c r="T23" s="27">
        <v>42940</v>
      </c>
      <c r="U23" s="27">
        <v>42941</v>
      </c>
      <c r="V23" s="27">
        <v>42942</v>
      </c>
      <c r="W23" s="27">
        <v>42943</v>
      </c>
      <c r="X23" s="27">
        <v>42944</v>
      </c>
      <c r="Y23" s="27">
        <v>42945</v>
      </c>
      <c r="Z23" s="6">
        <v>42946</v>
      </c>
      <c r="AA23" s="3">
        <f t="shared" si="5"/>
        <v>35</v>
      </c>
      <c r="AB23" s="27">
        <v>42975</v>
      </c>
      <c r="AC23" s="27">
        <v>42976</v>
      </c>
      <c r="AD23" s="27">
        <v>42977</v>
      </c>
      <c r="AE23" s="27">
        <v>42978</v>
      </c>
      <c r="AF23" s="27" t="str">
        <v/>
      </c>
      <c r="AG23" s="27" t="str">
        <v/>
      </c>
      <c r="AH23" s="6" t="str">
        <v/>
      </c>
      <c r="AJ23" s="8">
        <f>EOMONTH(AJ22,0)</f>
        <v>43100</v>
      </c>
    </row>
    <row r="24" spans="3:40" x14ac:dyDescent="0.2">
      <c r="C24" s="3" t="str">
        <f>IF(D24="","",C23+1)</f>
        <v/>
      </c>
      <c r="D24" s="27" t="str">
        <v/>
      </c>
      <c r="E24" s="27" t="str">
        <v/>
      </c>
      <c r="F24" s="27" t="str">
        <v/>
      </c>
      <c r="G24" s="27" t="str">
        <v/>
      </c>
      <c r="H24" s="27" t="str">
        <v/>
      </c>
      <c r="I24" s="27" t="str">
        <v/>
      </c>
      <c r="J24" s="6" t="str">
        <v/>
      </c>
      <c r="K24" s="3" t="str">
        <f t="shared" si="3"/>
        <v/>
      </c>
      <c r="L24" s="27" t="str">
        <v/>
      </c>
      <c r="M24" s="27" t="str">
        <v/>
      </c>
      <c r="N24" s="27" t="str">
        <v/>
      </c>
      <c r="O24" s="27" t="str">
        <v/>
      </c>
      <c r="P24" s="27" t="str">
        <v/>
      </c>
      <c r="Q24" s="27" t="str">
        <v/>
      </c>
      <c r="R24" s="6" t="str">
        <v/>
      </c>
      <c r="S24" s="3">
        <f t="shared" si="4"/>
        <v>31</v>
      </c>
      <c r="T24" s="27">
        <v>42947</v>
      </c>
      <c r="U24" s="27" t="str">
        <v/>
      </c>
      <c r="V24" s="27" t="str">
        <v/>
      </c>
      <c r="W24" s="27" t="str">
        <v/>
      </c>
      <c r="X24" s="27" t="str">
        <v/>
      </c>
      <c r="Y24" s="27" t="str">
        <v/>
      </c>
      <c r="Z24" s="6" t="str">
        <v/>
      </c>
      <c r="AA24" s="3" t="str">
        <f t="shared" si="5"/>
        <v/>
      </c>
      <c r="AB24" s="27" t="str">
        <v/>
      </c>
      <c r="AC24" s="27" t="str">
        <v/>
      </c>
      <c r="AD24" s="27" t="str">
        <v/>
      </c>
      <c r="AE24" s="27" t="str">
        <v/>
      </c>
      <c r="AF24" s="27" t="str">
        <v/>
      </c>
      <c r="AG24" s="27" t="str">
        <v/>
      </c>
      <c r="AH24" s="6" t="str">
        <v/>
      </c>
    </row>
    <row r="25" spans="3:40" x14ac:dyDescent="0.2">
      <c r="C25" s="3"/>
      <c r="D25" s="30"/>
      <c r="E25" s="30"/>
      <c r="F25" s="30"/>
      <c r="G25" s="30"/>
      <c r="H25" s="30"/>
      <c r="I25" s="30"/>
      <c r="J25" s="30"/>
      <c r="K25" s="3"/>
      <c r="L25" s="31"/>
      <c r="M25" s="31"/>
      <c r="N25" s="31"/>
      <c r="O25" s="31"/>
      <c r="P25" s="31"/>
      <c r="Q25" s="31"/>
      <c r="R25" s="31"/>
      <c r="S25" s="3"/>
      <c r="T25" s="31"/>
      <c r="U25" s="31"/>
      <c r="V25" s="31"/>
      <c r="W25" s="31"/>
      <c r="X25" s="31"/>
      <c r="Y25" s="31"/>
      <c r="Z25" s="31"/>
      <c r="AA25" s="3"/>
      <c r="AB25" s="31"/>
      <c r="AC25" s="31"/>
      <c r="AD25" s="31"/>
      <c r="AE25" s="31"/>
      <c r="AF25" s="31"/>
      <c r="AG25" s="31"/>
      <c r="AH25" s="31"/>
    </row>
    <row r="26" spans="3:40" x14ac:dyDescent="0.2">
      <c r="C26" s="3"/>
      <c r="D26" s="29">
        <f>EOMONTH(AB17,0)+1</f>
        <v>42979</v>
      </c>
      <c r="E26" s="29"/>
      <c r="F26" s="29"/>
      <c r="G26" s="29"/>
      <c r="H26" s="29"/>
      <c r="I26" s="29"/>
      <c r="J26" s="29"/>
      <c r="K26" s="23"/>
      <c r="L26" s="29">
        <f>EOMONTH(D26,0)+1</f>
        <v>43009</v>
      </c>
      <c r="M26" s="29"/>
      <c r="N26" s="29"/>
      <c r="O26" s="29"/>
      <c r="P26" s="29"/>
      <c r="Q26" s="29"/>
      <c r="R26" s="29"/>
      <c r="S26" s="23"/>
      <c r="T26" s="29">
        <f>EOMONTH(L26,0)+1</f>
        <v>43040</v>
      </c>
      <c r="U26" s="29"/>
      <c r="V26" s="29"/>
      <c r="W26" s="29"/>
      <c r="X26" s="29"/>
      <c r="Y26" s="29"/>
      <c r="Z26" s="29"/>
      <c r="AA26" s="23"/>
      <c r="AB26" s="29">
        <f>EOMONTH(T26,0)+1</f>
        <v>43070</v>
      </c>
      <c r="AC26" s="29"/>
      <c r="AD26" s="29"/>
      <c r="AE26" s="29"/>
      <c r="AF26" s="29"/>
      <c r="AG26" s="29"/>
      <c r="AH26" s="29"/>
      <c r="AJ26" s="21"/>
      <c r="AN26" s="43"/>
    </row>
    <row r="27" spans="3:40" x14ac:dyDescent="0.2">
      <c r="C27" s="3"/>
      <c r="D27" s="3" t="str">
        <f t="array" ref="D27:J27">{"Pon","Uto","Sri","Čet","Pet","Sub","Ned"}</f>
        <v>Pon</v>
      </c>
      <c r="E27" s="3" t="str">
        <v>Uto</v>
      </c>
      <c r="F27" s="3" t="str">
        <v>Sri</v>
      </c>
      <c r="G27" s="3" t="str">
        <v>Čet</v>
      </c>
      <c r="H27" s="3" t="str">
        <v>Pet</v>
      </c>
      <c r="I27" s="3" t="str">
        <v>Sub</v>
      </c>
      <c r="J27" s="4" t="str">
        <v>Ned</v>
      </c>
      <c r="K27" s="3"/>
      <c r="L27" s="3" t="str">
        <f t="array" ref="L27:R27">{"Pon","Uto","Sri","Čet","Pet","Sub","Ned"}</f>
        <v>Pon</v>
      </c>
      <c r="M27" s="3" t="str">
        <v>Uto</v>
      </c>
      <c r="N27" s="3" t="str">
        <v>Sri</v>
      </c>
      <c r="O27" s="3" t="str">
        <v>Čet</v>
      </c>
      <c r="P27" s="3" t="str">
        <v>Pet</v>
      </c>
      <c r="Q27" s="3" t="str">
        <v>Sub</v>
      </c>
      <c r="R27" s="4" t="str">
        <v>Ned</v>
      </c>
      <c r="S27" s="3"/>
      <c r="T27" s="3" t="str">
        <f t="array" ref="T27:Z27">{"Pon","Uto","Sri","Čet","Pet","Sub","Ned"}</f>
        <v>Pon</v>
      </c>
      <c r="U27" s="3" t="str">
        <v>Uto</v>
      </c>
      <c r="V27" s="3" t="str">
        <v>Sri</v>
      </c>
      <c r="W27" s="3" t="str">
        <v>Čet</v>
      </c>
      <c r="X27" s="3" t="str">
        <v>Pet</v>
      </c>
      <c r="Y27" s="3" t="str">
        <v>Sub</v>
      </c>
      <c r="Z27" s="4" t="str">
        <v>Ned</v>
      </c>
      <c r="AA27" s="3"/>
      <c r="AB27" s="3" t="str">
        <f t="array" ref="AB27:AH27">{"Pon","Uto","Sri","Čet","Pet","Sub","Ned"}</f>
        <v>Pon</v>
      </c>
      <c r="AC27" s="3" t="str">
        <v>Uto</v>
      </c>
      <c r="AD27" s="3" t="str">
        <v>Sri</v>
      </c>
      <c r="AE27" s="3" t="str">
        <v>Čet</v>
      </c>
      <c r="AF27" s="3" t="str">
        <v>Pet</v>
      </c>
      <c r="AG27" s="3" t="str">
        <v>Sub</v>
      </c>
      <c r="AH27" s="4" t="str">
        <v>Ned</v>
      </c>
    </row>
    <row r="28" spans="3:40" x14ac:dyDescent="0.2">
      <c r="C28" s="3">
        <f>IF(D28="",MAX(AA19:AA24),MAX(AA19:AA24)+1)</f>
        <v>35</v>
      </c>
      <c r="D28" s="27" t="str">
        <f t="array" ref="D28:J33">_cal</f>
        <v/>
      </c>
      <c r="E28" s="27" t="str">
        <v/>
      </c>
      <c r="F28" s="27" t="str">
        <v/>
      </c>
      <c r="G28" s="27" t="str">
        <v/>
      </c>
      <c r="H28" s="27">
        <v>42979</v>
      </c>
      <c r="I28" s="27">
        <v>42980</v>
      </c>
      <c r="J28" s="6">
        <v>42981</v>
      </c>
      <c r="K28" s="3">
        <f>IF(L28="",MAX(C28:C33),MAX(C28:C33)+1)</f>
        <v>39</v>
      </c>
      <c r="L28" s="27" t="str">
        <f t="array" ref="L28:R33">_cal</f>
        <v/>
      </c>
      <c r="M28" s="27" t="str">
        <v/>
      </c>
      <c r="N28" s="27" t="str">
        <v/>
      </c>
      <c r="O28" s="27" t="str">
        <v/>
      </c>
      <c r="P28" s="27" t="str">
        <v/>
      </c>
      <c r="Q28" s="27" t="str">
        <v/>
      </c>
      <c r="R28" s="6">
        <v>43009</v>
      </c>
      <c r="S28" s="3">
        <f>IF(T28="",MAX(K28:K33),MAX(K28:K33)+1)</f>
        <v>44</v>
      </c>
      <c r="T28" s="27" t="str">
        <f t="array" ref="T28:Z33">_cal</f>
        <v/>
      </c>
      <c r="U28" s="27" t="str">
        <v/>
      </c>
      <c r="V28" s="27">
        <v>43040</v>
      </c>
      <c r="W28" s="27">
        <v>43041</v>
      </c>
      <c r="X28" s="27">
        <v>43042</v>
      </c>
      <c r="Y28" s="27">
        <v>43043</v>
      </c>
      <c r="Z28" s="6">
        <v>43044</v>
      </c>
      <c r="AA28" s="3">
        <f>IF(AB28="",MAX(S28:S33),MAX(S28:S33)+1)</f>
        <v>48</v>
      </c>
      <c r="AB28" s="27" t="str">
        <f t="array" ref="AB28:AH33">_cal</f>
        <v/>
      </c>
      <c r="AC28" s="27" t="str">
        <v/>
      </c>
      <c r="AD28" s="27" t="str">
        <v/>
      </c>
      <c r="AE28" s="27" t="str">
        <v/>
      </c>
      <c r="AF28" s="27">
        <v>43070</v>
      </c>
      <c r="AG28" s="27">
        <v>43071</v>
      </c>
      <c r="AH28" s="6">
        <v>43072</v>
      </c>
    </row>
    <row r="29" spans="3:40" x14ac:dyDescent="0.2">
      <c r="C29" s="3">
        <f>IF(D29="","",C28+1)</f>
        <v>36</v>
      </c>
      <c r="D29" s="27">
        <v>42982</v>
      </c>
      <c r="E29" s="27">
        <v>42983</v>
      </c>
      <c r="F29" s="27">
        <v>42984</v>
      </c>
      <c r="G29" s="27">
        <v>42985</v>
      </c>
      <c r="H29" s="27">
        <v>42986</v>
      </c>
      <c r="I29" s="27">
        <v>42987</v>
      </c>
      <c r="J29" s="6">
        <v>42988</v>
      </c>
      <c r="K29" s="3">
        <f>IF(L29="","",K28+1)</f>
        <v>40</v>
      </c>
      <c r="L29" s="27">
        <v>43010</v>
      </c>
      <c r="M29" s="27">
        <v>43011</v>
      </c>
      <c r="N29" s="27">
        <v>43012</v>
      </c>
      <c r="O29" s="27">
        <v>43013</v>
      </c>
      <c r="P29" s="27">
        <v>43014</v>
      </c>
      <c r="Q29" s="27">
        <v>43015</v>
      </c>
      <c r="R29" s="6">
        <v>43016</v>
      </c>
      <c r="S29" s="3">
        <f>IF(T29="","",S28+1)</f>
        <v>45</v>
      </c>
      <c r="T29" s="27">
        <v>43045</v>
      </c>
      <c r="U29" s="27">
        <v>43046</v>
      </c>
      <c r="V29" s="27">
        <v>43047</v>
      </c>
      <c r="W29" s="27">
        <v>43048</v>
      </c>
      <c r="X29" s="27">
        <v>43049</v>
      </c>
      <c r="Y29" s="27">
        <v>43050</v>
      </c>
      <c r="Z29" s="6">
        <v>43051</v>
      </c>
      <c r="AA29" s="3">
        <f>IF(AB29="","",AA28+1)</f>
        <v>49</v>
      </c>
      <c r="AB29" s="27">
        <v>43073</v>
      </c>
      <c r="AC29" s="27">
        <v>43074</v>
      </c>
      <c r="AD29" s="27">
        <v>43075</v>
      </c>
      <c r="AE29" s="27">
        <v>43076</v>
      </c>
      <c r="AF29" s="27">
        <v>43077</v>
      </c>
      <c r="AG29" s="27">
        <v>43078</v>
      </c>
      <c r="AH29" s="6">
        <v>43079</v>
      </c>
    </row>
    <row r="30" spans="3:40" x14ac:dyDescent="0.2">
      <c r="C30" s="3">
        <f>IF(D30="","",C29+1)</f>
        <v>37</v>
      </c>
      <c r="D30" s="27">
        <v>42989</v>
      </c>
      <c r="E30" s="27">
        <v>42990</v>
      </c>
      <c r="F30" s="27">
        <v>42991</v>
      </c>
      <c r="G30" s="27">
        <v>42992</v>
      </c>
      <c r="H30" s="27">
        <v>42993</v>
      </c>
      <c r="I30" s="27">
        <v>42994</v>
      </c>
      <c r="J30" s="6">
        <v>42995</v>
      </c>
      <c r="K30" s="3">
        <f t="shared" ref="K30:K33" si="6">IF(L30="","",K29+1)</f>
        <v>41</v>
      </c>
      <c r="L30" s="27">
        <v>43017</v>
      </c>
      <c r="M30" s="27">
        <v>43018</v>
      </c>
      <c r="N30" s="27">
        <v>43019</v>
      </c>
      <c r="O30" s="27">
        <v>43020</v>
      </c>
      <c r="P30" s="27">
        <v>43021</v>
      </c>
      <c r="Q30" s="27">
        <v>43022</v>
      </c>
      <c r="R30" s="6">
        <v>43023</v>
      </c>
      <c r="S30" s="3">
        <f t="shared" ref="S30:S33" si="7">IF(T30="","",S29+1)</f>
        <v>46</v>
      </c>
      <c r="T30" s="27">
        <v>43052</v>
      </c>
      <c r="U30" s="27">
        <v>43053</v>
      </c>
      <c r="V30" s="27">
        <v>43054</v>
      </c>
      <c r="W30" s="27">
        <v>43055</v>
      </c>
      <c r="X30" s="27">
        <v>43056</v>
      </c>
      <c r="Y30" s="27">
        <v>43057</v>
      </c>
      <c r="Z30" s="6">
        <v>43058</v>
      </c>
      <c r="AA30" s="3">
        <f t="shared" ref="AA30:AA31" si="8">IF(AB30="","",AA29+1)</f>
        <v>50</v>
      </c>
      <c r="AB30" s="27">
        <v>43080</v>
      </c>
      <c r="AC30" s="27">
        <v>43081</v>
      </c>
      <c r="AD30" s="27">
        <v>43082</v>
      </c>
      <c r="AE30" s="27">
        <v>43083</v>
      </c>
      <c r="AF30" s="27">
        <v>43084</v>
      </c>
      <c r="AG30" s="27">
        <v>43085</v>
      </c>
      <c r="AH30" s="6">
        <v>43086</v>
      </c>
    </row>
    <row r="31" spans="3:40" x14ac:dyDescent="0.2">
      <c r="C31" s="3">
        <f>IF(D31="","",C30+1)</f>
        <v>38</v>
      </c>
      <c r="D31" s="27">
        <v>42996</v>
      </c>
      <c r="E31" s="27">
        <v>42997</v>
      </c>
      <c r="F31" s="27">
        <v>42998</v>
      </c>
      <c r="G31" s="27">
        <v>42999</v>
      </c>
      <c r="H31" s="27">
        <v>43000</v>
      </c>
      <c r="I31" s="27">
        <v>43001</v>
      </c>
      <c r="J31" s="6">
        <v>43002</v>
      </c>
      <c r="K31" s="3">
        <f t="shared" si="6"/>
        <v>42</v>
      </c>
      <c r="L31" s="27">
        <v>43024</v>
      </c>
      <c r="M31" s="27">
        <v>43025</v>
      </c>
      <c r="N31" s="27">
        <v>43026</v>
      </c>
      <c r="O31" s="27">
        <v>43027</v>
      </c>
      <c r="P31" s="27">
        <v>43028</v>
      </c>
      <c r="Q31" s="27">
        <v>43029</v>
      </c>
      <c r="R31" s="6">
        <v>43030</v>
      </c>
      <c r="S31" s="3">
        <f t="shared" si="7"/>
        <v>47</v>
      </c>
      <c r="T31" s="27">
        <v>43059</v>
      </c>
      <c r="U31" s="27">
        <v>43060</v>
      </c>
      <c r="V31" s="27">
        <v>43061</v>
      </c>
      <c r="W31" s="27">
        <v>43062</v>
      </c>
      <c r="X31" s="27">
        <v>43063</v>
      </c>
      <c r="Y31" s="27">
        <v>43064</v>
      </c>
      <c r="Z31" s="6">
        <v>43065</v>
      </c>
      <c r="AA31" s="3">
        <f t="shared" si="8"/>
        <v>51</v>
      </c>
      <c r="AB31" s="27">
        <v>43087</v>
      </c>
      <c r="AC31" s="27">
        <v>43088</v>
      </c>
      <c r="AD31" s="27">
        <v>43089</v>
      </c>
      <c r="AE31" s="27">
        <v>43090</v>
      </c>
      <c r="AF31" s="27">
        <v>43091</v>
      </c>
      <c r="AG31" s="27">
        <v>43092</v>
      </c>
      <c r="AH31" s="6">
        <v>43093</v>
      </c>
    </row>
    <row r="32" spans="3:40" x14ac:dyDescent="0.2">
      <c r="C32" s="3">
        <f>IF(D32="","",C31+1)</f>
        <v>39</v>
      </c>
      <c r="D32" s="27">
        <v>43003</v>
      </c>
      <c r="E32" s="27">
        <v>43004</v>
      </c>
      <c r="F32" s="27">
        <v>43005</v>
      </c>
      <c r="G32" s="27">
        <v>43006</v>
      </c>
      <c r="H32" s="27">
        <v>43007</v>
      </c>
      <c r="I32" s="27">
        <v>43008</v>
      </c>
      <c r="J32" s="6" t="str">
        <v/>
      </c>
      <c r="K32" s="3">
        <f t="shared" si="6"/>
        <v>43</v>
      </c>
      <c r="L32" s="27">
        <v>43031</v>
      </c>
      <c r="M32" s="27">
        <v>43032</v>
      </c>
      <c r="N32" s="27">
        <v>43033</v>
      </c>
      <c r="O32" s="27">
        <v>43034</v>
      </c>
      <c r="P32" s="27">
        <v>43035</v>
      </c>
      <c r="Q32" s="27">
        <v>43036</v>
      </c>
      <c r="R32" s="6">
        <v>43037</v>
      </c>
      <c r="S32" s="3">
        <f t="shared" si="7"/>
        <v>48</v>
      </c>
      <c r="T32" s="27">
        <v>43066</v>
      </c>
      <c r="U32" s="27">
        <v>43067</v>
      </c>
      <c r="V32" s="27">
        <v>43068</v>
      </c>
      <c r="W32" s="27">
        <v>43069</v>
      </c>
      <c r="X32" s="27" t="str">
        <v/>
      </c>
      <c r="Y32" s="27" t="str">
        <v/>
      </c>
      <c r="Z32" s="6" t="str">
        <v/>
      </c>
      <c r="AA32" s="3">
        <f>IF(COUNT(AB32:AH32)&gt;=4,AA31+1,1)</f>
        <v>52</v>
      </c>
      <c r="AB32" s="27">
        <v>43094</v>
      </c>
      <c r="AC32" s="27">
        <v>43095</v>
      </c>
      <c r="AD32" s="27">
        <v>43096</v>
      </c>
      <c r="AE32" s="27">
        <v>43097</v>
      </c>
      <c r="AF32" s="27">
        <v>43098</v>
      </c>
      <c r="AG32" s="27">
        <v>43099</v>
      </c>
      <c r="AH32" s="6">
        <v>43100</v>
      </c>
    </row>
    <row r="33" spans="3:36" x14ac:dyDescent="0.2">
      <c r="C33" s="3" t="str">
        <f>IF(D33="","",C32+1)</f>
        <v/>
      </c>
      <c r="D33" s="27" t="str">
        <v/>
      </c>
      <c r="E33" s="27" t="str">
        <v/>
      </c>
      <c r="F33" s="27" t="str">
        <v/>
      </c>
      <c r="G33" s="27" t="str">
        <v/>
      </c>
      <c r="H33" s="27" t="str">
        <v/>
      </c>
      <c r="I33" s="27" t="str">
        <v/>
      </c>
      <c r="J33" s="6" t="str">
        <v/>
      </c>
      <c r="K33" s="3">
        <f t="shared" si="6"/>
        <v>44</v>
      </c>
      <c r="L33" s="27">
        <v>43038</v>
      </c>
      <c r="M33" s="27">
        <v>43039</v>
      </c>
      <c r="N33" s="27" t="str">
        <v/>
      </c>
      <c r="O33" s="27" t="str">
        <v/>
      </c>
      <c r="P33" s="27" t="str">
        <v/>
      </c>
      <c r="Q33" s="27" t="str">
        <v/>
      </c>
      <c r="R33" s="6" t="str">
        <v/>
      </c>
      <c r="S33" s="3" t="str">
        <f t="shared" si="7"/>
        <v/>
      </c>
      <c r="T33" s="27" t="str">
        <v/>
      </c>
      <c r="U33" s="27" t="str">
        <v/>
      </c>
      <c r="V33" s="27" t="str">
        <v/>
      </c>
      <c r="W33" s="27" t="str">
        <v/>
      </c>
      <c r="X33" s="27" t="str">
        <v/>
      </c>
      <c r="Y33" s="27" t="str">
        <v/>
      </c>
      <c r="Z33" s="6" t="str">
        <v/>
      </c>
      <c r="AA33" s="3" t="str">
        <f>IF(AB33="","",1)</f>
        <v/>
      </c>
      <c r="AB33" s="27" t="str">
        <v/>
      </c>
      <c r="AC33" s="27" t="str">
        <v/>
      </c>
      <c r="AD33" s="27" t="str">
        <v/>
      </c>
      <c r="AE33" s="27" t="str">
        <v/>
      </c>
      <c r="AF33" s="27" t="str">
        <v/>
      </c>
      <c r="AG33" s="27" t="str">
        <v/>
      </c>
      <c r="AH33" s="6" t="str">
        <v/>
      </c>
    </row>
    <row r="34" spans="3:36" x14ac:dyDescent="0.2">
      <c r="C34" s="3"/>
      <c r="D34" s="30"/>
      <c r="E34" s="30"/>
      <c r="F34" s="30"/>
      <c r="G34" s="30"/>
      <c r="H34" s="30"/>
      <c r="I34" s="30"/>
      <c r="J34" s="30"/>
      <c r="K34" s="3"/>
      <c r="L34" s="30"/>
      <c r="M34" s="30"/>
      <c r="N34" s="30"/>
      <c r="O34" s="30"/>
      <c r="P34" s="30"/>
      <c r="Q34" s="30"/>
      <c r="R34" s="30"/>
      <c r="S34" s="3"/>
      <c r="T34" s="30"/>
      <c r="U34" s="30"/>
      <c r="V34" s="30"/>
      <c r="W34" s="30"/>
      <c r="X34" s="30"/>
      <c r="Y34" s="30"/>
      <c r="Z34" s="30"/>
      <c r="AA34" s="3"/>
      <c r="AB34" s="30"/>
      <c r="AC34" s="30"/>
      <c r="AD34" s="30"/>
      <c r="AE34" s="30"/>
      <c r="AF34" s="30"/>
      <c r="AG34" s="30"/>
      <c r="AH34" s="30"/>
    </row>
    <row r="37" spans="3:36" x14ac:dyDescent="0.2">
      <c r="AJ37" s="25"/>
    </row>
  </sheetData>
  <mergeCells count="32">
    <mergeCell ref="D26:J26"/>
    <mergeCell ref="L26:R26"/>
    <mergeCell ref="T26:Z26"/>
    <mergeCell ref="AB26:AH26"/>
    <mergeCell ref="D34:J34"/>
    <mergeCell ref="L34:R34"/>
    <mergeCell ref="T34:Z34"/>
    <mergeCell ref="AB34:AH34"/>
    <mergeCell ref="D17:J17"/>
    <mergeCell ref="L17:R17"/>
    <mergeCell ref="T17:Z17"/>
    <mergeCell ref="AB17:AH17"/>
    <mergeCell ref="D25:J25"/>
    <mergeCell ref="L25:R25"/>
    <mergeCell ref="T25:Z25"/>
    <mergeCell ref="AB25:AH25"/>
    <mergeCell ref="D8:J8"/>
    <mergeCell ref="L8:R8"/>
    <mergeCell ref="T8:Z8"/>
    <mergeCell ref="AB8:AH8"/>
    <mergeCell ref="D16:J16"/>
    <mergeCell ref="L16:R16"/>
    <mergeCell ref="T16:Z16"/>
    <mergeCell ref="AB16:AH16"/>
    <mergeCell ref="M2:O2"/>
    <mergeCell ref="D3:G3"/>
    <mergeCell ref="H3:K3"/>
    <mergeCell ref="M3:O5"/>
    <mergeCell ref="D4:G4"/>
    <mergeCell ref="H4:K4"/>
    <mergeCell ref="D5:G5"/>
    <mergeCell ref="H5:K5"/>
  </mergeCells>
  <conditionalFormatting sqref="AB28:AH33 AB19:AH24 AB10:AH15 T10:Z15 T19:Z24 T28:Z33 L10:R15 L19:R24 L28:R33 D10:J15 D19:J24 D28:J33">
    <cfRule type="cellIs" dxfId="19" priority="2" operator="between">
      <formula>$AP$14</formula>
      <formula>$AQ$14</formula>
    </cfRule>
    <cfRule type="cellIs" dxfId="18" priority="3" operator="between">
      <formula>$AP$13</formula>
      <formula>$AQ$13</formula>
    </cfRule>
    <cfRule type="cellIs" dxfId="17" priority="4" operator="between">
      <formula>$AP$12</formula>
      <formula>$AQ$12</formula>
    </cfRule>
    <cfRule type="cellIs" dxfId="16" priority="5" operator="between">
      <formula>$AP$11</formula>
      <formula>$AQ$11</formula>
    </cfRule>
    <cfRule type="cellIs" dxfId="15" priority="6" operator="between">
      <formula>$AP$10</formula>
      <formula>$AQ$10</formula>
    </cfRule>
    <cfRule type="cellIs" dxfId="14" priority="7" operator="between">
      <formula>$AP$9</formula>
      <formula>$AQ$9</formula>
    </cfRule>
    <cfRule type="cellIs" dxfId="13" priority="8" operator="between">
      <formula>$AP$8</formula>
      <formula>$AQ$8</formula>
    </cfRule>
    <cfRule type="cellIs" dxfId="12" priority="9" operator="between">
      <formula>$AP$7</formula>
      <formula>$AQ$7</formula>
    </cfRule>
    <cfRule type="cellIs" dxfId="11" priority="10" operator="between">
      <formula>$AP$6</formula>
      <formula>$AQ$6</formula>
    </cfRule>
    <cfRule type="cellIs" dxfId="10" priority="11" operator="between">
      <formula>$AP$5</formula>
      <formula>$AQ$5</formula>
    </cfRule>
    <cfRule type="cellIs" dxfId="9" priority="12" operator="between">
      <formula>$AP$4</formula>
      <formula>$AQ$4</formula>
    </cfRule>
    <cfRule type="cellIs" dxfId="8" priority="13" operator="between">
      <formula>$AP$3</formula>
      <formula>$AQ$3</formula>
    </cfRule>
    <cfRule type="cellIs" dxfId="7" priority="14" operator="between">
      <formula>$D$5</formula>
      <formula>$H$5</formula>
    </cfRule>
    <cfRule type="cellIs" dxfId="6" priority="15" operator="between">
      <formula>$D$4</formula>
      <formula>$H$4</formula>
    </cfRule>
    <cfRule type="cellIs" dxfId="5" priority="16" operator="between">
      <formula>$D$3</formula>
      <formula>$H$3</formula>
    </cfRule>
    <cfRule type="cellIs" dxfId="4" priority="17" operator="equal">
      <formula>TODAY()</formula>
    </cfRule>
    <cfRule type="expression" dxfId="3" priority="18">
      <formula>IF(ISERROR(AND(WEEKDAY(D10,2)&gt;6+LEN(D10)&gt;0)),FALSE,AND(WEEKDAY(D10,2)&gt;6,LEN(D10)&gt;0))</formula>
    </cfRule>
    <cfRule type="expression" dxfId="2" priority="19">
      <formula>COUNTIF(_ND,"="&amp;D10)&gt;0</formula>
    </cfRule>
    <cfRule type="expression" dxfId="1" priority="20">
      <formula>LEN(D10)&gt;0</formula>
    </cfRule>
  </conditionalFormatting>
  <conditionalFormatting sqref="AN3:AR14">
    <cfRule type="expression" dxfId="0" priority="1">
      <formula>IF($AO3&gt;0,MOD(ROW(),2)=0,0)</formula>
    </cfRule>
  </conditionalFormatting>
  <pageMargins left="0.25" right="0.25" top="0.75" bottom="0.75" header="0.3" footer="0.3"/>
  <pageSetup paperSize="9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menu</vt:lpstr>
      <vt:lpstr>2016</vt:lpstr>
      <vt:lpstr>2017</vt:lpstr>
      <vt:lpstr>'2017'!_end</vt:lpstr>
      <vt:lpstr>_end</vt:lpstr>
      <vt:lpstr>'2017'!_i1</vt:lpstr>
      <vt:lpstr>_i1</vt:lpstr>
      <vt:lpstr>'2017'!_i2</vt:lpstr>
      <vt:lpstr>_i2</vt:lpstr>
      <vt:lpstr>'2017'!_ND</vt:lpstr>
      <vt:lpstr>_ND</vt:lpstr>
      <vt:lpstr>'2017'!_start</vt:lpstr>
      <vt:lpstr>_start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Vidaković</dc:creator>
  <cp:lastModifiedBy>Viktor Vidaković</cp:lastModifiedBy>
  <cp:lastPrinted>2015-11-30T10:43:45Z</cp:lastPrinted>
  <dcterms:created xsi:type="dcterms:W3CDTF">1996-10-14T23:33:28Z</dcterms:created>
  <dcterms:modified xsi:type="dcterms:W3CDTF">2016-08-16T13:29:29Z</dcterms:modified>
</cp:coreProperties>
</file>