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ters\Data\"/>
    </mc:Choice>
  </mc:AlternateContent>
  <xr:revisionPtr revIDLastSave="0" documentId="13_ncr:1_{A4A3D819-4F24-4002-A494-156FCA67A319}" xr6:coauthVersionLast="36" xr6:coauthVersionMax="36" xr10:uidLastSave="{00000000-0000-0000-0000-000000000000}"/>
  <bookViews>
    <workbookView xWindow="0" yWindow="-15" windowWidth="2985" windowHeight="7905" xr2:uid="{00000000-000D-0000-FFFF-FFFF00000000}"/>
  </bookViews>
  <sheets>
    <sheet name="Busters holdout obs" sheetId="1" r:id="rId1"/>
  </sheets>
  <definedNames>
    <definedName name="_xlnm._FilterDatabase" localSheetId="0" hidden="1">'Busters holdout obs'!$A$1:$AF$6</definedName>
  </definedNames>
  <calcPr calcId="191029"/>
</workbook>
</file>

<file path=xl/calcChain.xml><?xml version="1.0" encoding="utf-8"?>
<calcChain xmlns="http://schemas.openxmlformats.org/spreadsheetml/2006/main">
  <c r="M31" i="1" l="1"/>
  <c r="M71" i="1" l="1"/>
  <c r="M58" i="1"/>
  <c r="M44" i="1"/>
  <c r="M18" i="1"/>
  <c r="K18" i="1"/>
  <c r="K72" i="1"/>
  <c r="K73" i="1"/>
  <c r="K74" i="1"/>
  <c r="K75" i="1"/>
  <c r="K71" i="1"/>
  <c r="K59" i="1"/>
  <c r="K60" i="1"/>
  <c r="K61" i="1"/>
  <c r="K62" i="1"/>
  <c r="K58" i="1"/>
  <c r="K45" i="1"/>
  <c r="K46" i="1"/>
  <c r="K47" i="1"/>
  <c r="K48" i="1"/>
  <c r="K44" i="1"/>
  <c r="K31" i="1"/>
  <c r="K32" i="1"/>
  <c r="K33" i="1"/>
  <c r="K34" i="1"/>
  <c r="K35" i="1"/>
  <c r="K21" i="1"/>
  <c r="K20" i="1"/>
  <c r="K19" i="1"/>
  <c r="K22" i="1"/>
  <c r="I72" i="1"/>
  <c r="I73" i="1"/>
  <c r="I74" i="1"/>
  <c r="I75" i="1"/>
  <c r="I71" i="1"/>
  <c r="I58" i="1"/>
  <c r="I59" i="1"/>
  <c r="I60" i="1"/>
  <c r="I61" i="1"/>
  <c r="I62" i="1"/>
  <c r="I45" i="1"/>
  <c r="I46" i="1"/>
  <c r="I47" i="1"/>
  <c r="I48" i="1"/>
  <c r="I44" i="1"/>
  <c r="I18" i="1"/>
  <c r="I32" i="1"/>
  <c r="I33" i="1"/>
  <c r="I34" i="1"/>
  <c r="I35" i="1"/>
  <c r="I31" i="1"/>
  <c r="I19" i="1"/>
  <c r="I22" i="1"/>
  <c r="I21" i="1"/>
  <c r="I20" i="1"/>
</calcChain>
</file>

<file path=xl/sharedStrings.xml><?xml version="1.0" encoding="utf-8"?>
<sst xmlns="http://schemas.openxmlformats.org/spreadsheetml/2006/main" count="185" uniqueCount="82">
  <si>
    <t>SALES</t>
  </si>
  <si>
    <t>Store_ID</t>
  </si>
  <si>
    <t>close_date</t>
  </si>
  <si>
    <t>pop_45to50</t>
  </si>
  <si>
    <t>Hisp_pop</t>
  </si>
  <si>
    <t>Cauc_pop</t>
  </si>
  <si>
    <t>Af_Am_pop</t>
  </si>
  <si>
    <t>Asian_pop</t>
  </si>
  <si>
    <t>Single_pop</t>
  </si>
  <si>
    <t>Married_pop</t>
  </si>
  <si>
    <t>Inc_40Kto100K</t>
  </si>
  <si>
    <t>Inc_GT_100K</t>
  </si>
  <si>
    <t>per_cap_inc</t>
  </si>
  <si>
    <t>avg_inc</t>
  </si>
  <si>
    <t>Educ_Bachelors</t>
  </si>
  <si>
    <t>Educ_GE_Master</t>
  </si>
  <si>
    <t>Occ_business</t>
  </si>
  <si>
    <t>Occ_financial</t>
  </si>
  <si>
    <t>Occ_computer</t>
  </si>
  <si>
    <t>Occ_engineer</t>
  </si>
  <si>
    <t>Occ_social_science</t>
  </si>
  <si>
    <t>Occ_repair</t>
  </si>
  <si>
    <t>played_baseball</t>
  </si>
  <si>
    <t>played_basketball</t>
  </si>
  <si>
    <t>played_bowling</t>
  </si>
  <si>
    <t>played_football</t>
  </si>
  <si>
    <t>played_hockey</t>
  </si>
  <si>
    <t>played_volleyball</t>
  </si>
  <si>
    <t>played_yoga</t>
  </si>
  <si>
    <t>exercise_regularly</t>
  </si>
  <si>
    <t>restaurant_score</t>
  </si>
  <si>
    <t>night_life_score</t>
  </si>
  <si>
    <t>music</t>
  </si>
  <si>
    <t>football</t>
  </si>
  <si>
    <t>baseball</t>
  </si>
  <si>
    <t>basketball</t>
  </si>
  <si>
    <t>soccer</t>
  </si>
  <si>
    <t>university</t>
  </si>
  <si>
    <t>CC</t>
  </si>
  <si>
    <t>DT</t>
  </si>
  <si>
    <t>BT</t>
  </si>
  <si>
    <t>champ</t>
  </si>
  <si>
    <t>stand_alone</t>
  </si>
  <si>
    <t>strip_mall</t>
  </si>
  <si>
    <t>life_style</t>
  </si>
  <si>
    <t>pop_growth</t>
  </si>
  <si>
    <t>region</t>
  </si>
  <si>
    <t>Hooters</t>
  </si>
  <si>
    <t>TP</t>
  </si>
  <si>
    <t>BWW</t>
  </si>
  <si>
    <t>Metrics</t>
  </si>
  <si>
    <t>yes</t>
  </si>
  <si>
    <t>W</t>
  </si>
  <si>
    <t>no</t>
  </si>
  <si>
    <t>e</t>
  </si>
  <si>
    <t>&lt;.0001</t>
  </si>
  <si>
    <t>cover_charge</t>
  </si>
  <si>
    <t>high_tax</t>
  </si>
  <si>
    <t>Buffalo</t>
  </si>
  <si>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</si>
  <si>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</si>
  <si>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</si>
  <si>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</si>
  <si>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</si>
  <si>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</si>
  <si>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</si>
  <si>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</si>
  <si>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Intercept</t>
  </si>
  <si>
    <t>Store ID</t>
  </si>
  <si>
    <t>Prediction</t>
  </si>
  <si>
    <t>MODEL U</t>
  </si>
  <si>
    <t>MODEL H</t>
  </si>
  <si>
    <t>W_MW</t>
  </si>
  <si>
    <t>SW</t>
  </si>
  <si>
    <t>MODEL J</t>
  </si>
  <si>
    <t>Mwest</t>
  </si>
  <si>
    <t>MODEL P</t>
  </si>
  <si>
    <t>champion</t>
  </si>
  <si>
    <t>MODEL T</t>
  </si>
  <si>
    <t>Prediction (Y^)</t>
  </si>
  <si>
    <t>MAPE (Y-Y^)/Y</t>
  </si>
  <si>
    <t>MAPE=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</si>
</sst>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S PGothic"/>
      <family val="2"/>
    </font>
    <font>
      <b/>
      <sz val="11"/>
      <color rgb="FF000000"/>
      <name val="MS P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19" fillId="0" borderId="12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0"/>
  <sheetViews>
    <sheetView tabSelected="1" topLeftCell="A7" workbookViewId="0">
      <selection activeCell="O17" sqref="O17"/>
    </sheetView>
  </sheetViews>
  <sheetFormatPr defaultRowHeight="15" x14ac:dyDescent="0.25"/>
  <cols>
    <col min="1" max="1" width="8" bestFit="1" customWidth="1"/>
    <col min="2" max="2" width="10.85546875" bestFit="1" customWidth="1"/>
    <col min="3" max="3" width="9.7109375" bestFit="1" customWidth="1"/>
    <col min="4" max="4" width="10.85546875" bestFit="1" customWidth="1"/>
    <col min="5" max="5" width="8.7109375" bestFit="1" customWidth="1"/>
    <col min="6" max="6" width="9.140625" bestFit="1" customWidth="1"/>
    <col min="7" max="7" width="10.7109375" bestFit="1" customWidth="1"/>
    <col min="8" max="8" width="9.5703125" bestFit="1" customWidth="1"/>
    <col min="9" max="9" width="9.85546875" bestFit="1" customWidth="1"/>
    <col min="10" max="10" width="11.85546875" bestFit="1" customWidth="1"/>
    <col min="11" max="11" width="11.85546875" customWidth="1"/>
    <col min="12" max="12" width="11.5703125" bestFit="1" customWidth="1"/>
    <col min="13" max="13" width="10.85546875" bestFit="1" customWidth="1"/>
    <col min="14" max="14" width="7" bestFit="1" customWidth="1"/>
    <col min="15" max="15" width="14" bestFit="1" customWidth="1"/>
    <col min="16" max="16" width="15.140625" bestFit="1" customWidth="1"/>
    <col min="17" max="17" width="12" bestFit="1" customWidth="1"/>
    <col min="18" max="18" width="11.85546875" bestFit="1" customWidth="1"/>
    <col min="19" max="19" width="13" bestFit="1" customWidth="1"/>
    <col min="20" max="20" width="12.140625" bestFit="1" customWidth="1"/>
    <col min="21" max="21" width="16.5703125" bestFit="1" customWidth="1"/>
    <col min="22" max="22" width="9.85546875" bestFit="1" customWidth="1"/>
    <col min="23" max="23" width="14.42578125" bestFit="1" customWidth="1"/>
    <col min="24" max="24" width="15.85546875" bestFit="1" customWidth="1"/>
    <col min="25" max="25" width="14" bestFit="1" customWidth="1"/>
    <col min="26" max="26" width="13.85546875" bestFit="1" customWidth="1"/>
    <col min="27" max="27" width="13.28515625" bestFit="1" customWidth="1"/>
    <col min="28" max="28" width="15.28515625" bestFit="1" customWidth="1"/>
    <col min="29" max="29" width="11.28515625" bestFit="1" customWidth="1"/>
    <col min="30" max="30" width="15.85546875" bestFit="1" customWidth="1"/>
    <col min="31" max="31" width="15.140625" bestFit="1" customWidth="1"/>
    <col min="32" max="32" width="14.140625" bestFit="1" customWidth="1"/>
  </cols>
  <sheetData>
    <row r="1" spans="1:5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78</v>
      </c>
      <c r="B2">
        <v>1848815.52</v>
      </c>
      <c r="D2">
        <v>44</v>
      </c>
      <c r="E2">
        <v>305</v>
      </c>
      <c r="F2">
        <v>3721</v>
      </c>
      <c r="G2">
        <v>39</v>
      </c>
      <c r="H2">
        <v>0</v>
      </c>
      <c r="I2">
        <v>1080</v>
      </c>
      <c r="J2">
        <v>1356</v>
      </c>
      <c r="K2">
        <v>693</v>
      </c>
      <c r="L2">
        <v>621</v>
      </c>
      <c r="M2">
        <v>21051</v>
      </c>
      <c r="N2">
        <v>46250.82</v>
      </c>
      <c r="O2">
        <v>406</v>
      </c>
      <c r="P2">
        <v>218</v>
      </c>
      <c r="Q2">
        <v>37</v>
      </c>
      <c r="R2">
        <v>29</v>
      </c>
      <c r="S2">
        <v>20</v>
      </c>
      <c r="T2">
        <v>39</v>
      </c>
      <c r="U2">
        <v>14</v>
      </c>
      <c r="V2">
        <v>87</v>
      </c>
      <c r="W2">
        <v>115.7598</v>
      </c>
      <c r="X2">
        <v>103.2094</v>
      </c>
      <c r="Y2">
        <v>106.64319999999999</v>
      </c>
      <c r="Z2">
        <v>113.61750000000001</v>
      </c>
      <c r="AA2">
        <v>123.10209999999999</v>
      </c>
      <c r="AB2">
        <v>105.0692</v>
      </c>
      <c r="AC2">
        <v>91.432599999999994</v>
      </c>
      <c r="AD2">
        <v>85.033600000000007</v>
      </c>
      <c r="AE2">
        <v>100.86539999999999</v>
      </c>
      <c r="AF2">
        <v>109.88549999999999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51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 t="s">
        <v>54</v>
      </c>
      <c r="AV2">
        <v>2</v>
      </c>
      <c r="AW2">
        <v>2</v>
      </c>
      <c r="AX2">
        <v>0</v>
      </c>
      <c r="AY2">
        <v>0</v>
      </c>
    </row>
    <row r="3" spans="1:51" x14ac:dyDescent="0.25">
      <c r="A3">
        <v>79</v>
      </c>
      <c r="B3">
        <v>2013347.3</v>
      </c>
      <c r="D3">
        <v>40</v>
      </c>
      <c r="E3">
        <v>197</v>
      </c>
      <c r="F3">
        <v>8049</v>
      </c>
      <c r="G3">
        <v>211</v>
      </c>
      <c r="H3">
        <v>327</v>
      </c>
      <c r="I3">
        <v>2961</v>
      </c>
      <c r="J3">
        <v>3068</v>
      </c>
      <c r="K3">
        <v>1994</v>
      </c>
      <c r="L3">
        <v>1753</v>
      </c>
      <c r="M3">
        <v>30265</v>
      </c>
      <c r="N3">
        <v>60792.84</v>
      </c>
      <c r="O3">
        <v>818</v>
      </c>
      <c r="P3">
        <v>543</v>
      </c>
      <c r="Q3">
        <v>111</v>
      </c>
      <c r="R3">
        <v>89</v>
      </c>
      <c r="S3">
        <v>75</v>
      </c>
      <c r="T3">
        <v>67</v>
      </c>
      <c r="U3">
        <v>42</v>
      </c>
      <c r="V3">
        <v>232</v>
      </c>
      <c r="W3">
        <v>79.296899999999994</v>
      </c>
      <c r="X3">
        <v>80.323599999999999</v>
      </c>
      <c r="Y3">
        <v>86.140799999999999</v>
      </c>
      <c r="Z3">
        <v>77.401700000000005</v>
      </c>
      <c r="AA3">
        <v>84.186499999999995</v>
      </c>
      <c r="AB3">
        <v>79.375799999999998</v>
      </c>
      <c r="AC3">
        <v>104.87390000000001</v>
      </c>
      <c r="AD3">
        <v>103.053</v>
      </c>
      <c r="AE3">
        <v>95.5715</v>
      </c>
      <c r="AF3">
        <v>114.1223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 t="s">
        <v>53</v>
      </c>
      <c r="AO3">
        <v>1</v>
      </c>
      <c r="AP3">
        <v>0</v>
      </c>
      <c r="AQ3">
        <v>0</v>
      </c>
      <c r="AR3">
        <v>0</v>
      </c>
      <c r="AS3">
        <v>1</v>
      </c>
      <c r="AT3">
        <v>2</v>
      </c>
      <c r="AU3" t="s">
        <v>54</v>
      </c>
      <c r="AV3">
        <v>1</v>
      </c>
      <c r="AW3">
        <v>1</v>
      </c>
      <c r="AX3">
        <v>1</v>
      </c>
      <c r="AY3">
        <v>1</v>
      </c>
    </row>
    <row r="4" spans="1:51" x14ac:dyDescent="0.25">
      <c r="A4">
        <v>80</v>
      </c>
      <c r="B4">
        <v>2452660.88</v>
      </c>
      <c r="D4">
        <v>130</v>
      </c>
      <c r="E4">
        <v>705</v>
      </c>
      <c r="F4">
        <v>4685</v>
      </c>
      <c r="G4">
        <v>552</v>
      </c>
      <c r="H4">
        <v>121</v>
      </c>
      <c r="I4">
        <v>1414</v>
      </c>
      <c r="J4">
        <v>1892</v>
      </c>
      <c r="K4">
        <v>996</v>
      </c>
      <c r="L4">
        <v>819</v>
      </c>
      <c r="M4">
        <v>20557</v>
      </c>
      <c r="N4">
        <v>46464.06</v>
      </c>
      <c r="O4">
        <v>268</v>
      </c>
      <c r="P4">
        <v>110</v>
      </c>
      <c r="Q4">
        <v>31</v>
      </c>
      <c r="R4">
        <v>27</v>
      </c>
      <c r="S4">
        <v>28</v>
      </c>
      <c r="T4">
        <v>59</v>
      </c>
      <c r="U4">
        <v>15</v>
      </c>
      <c r="V4">
        <v>188</v>
      </c>
      <c r="W4">
        <v>130.55179999999999</v>
      </c>
      <c r="X4">
        <v>108.2146</v>
      </c>
      <c r="Y4">
        <v>118.4156</v>
      </c>
      <c r="Z4">
        <v>123.91889999999999</v>
      </c>
      <c r="AA4">
        <v>137.84870000000001</v>
      </c>
      <c r="AB4">
        <v>115.2657</v>
      </c>
      <c r="AC4">
        <v>87.136300000000006</v>
      </c>
      <c r="AD4">
        <v>87.162999999999997</v>
      </c>
      <c r="AE4">
        <v>107.2072</v>
      </c>
      <c r="AF4">
        <v>108.5673</v>
      </c>
      <c r="AG4">
        <v>0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 t="s">
        <v>53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 t="s">
        <v>52</v>
      </c>
      <c r="AV4">
        <v>1</v>
      </c>
      <c r="AW4">
        <v>0</v>
      </c>
      <c r="AX4">
        <v>1</v>
      </c>
      <c r="AY4">
        <v>2</v>
      </c>
    </row>
    <row r="5" spans="1:51" x14ac:dyDescent="0.25">
      <c r="A5">
        <v>81</v>
      </c>
      <c r="B5">
        <v>1761525.58</v>
      </c>
      <c r="D5">
        <v>51</v>
      </c>
      <c r="E5">
        <v>1131</v>
      </c>
      <c r="F5">
        <v>9010</v>
      </c>
      <c r="G5">
        <v>1009</v>
      </c>
      <c r="H5">
        <v>1193</v>
      </c>
      <c r="I5">
        <v>4524</v>
      </c>
      <c r="J5">
        <v>3622</v>
      </c>
      <c r="K5">
        <v>2026</v>
      </c>
      <c r="L5">
        <v>1828</v>
      </c>
      <c r="M5">
        <v>27636</v>
      </c>
      <c r="N5">
        <v>66932.039999999994</v>
      </c>
      <c r="O5">
        <v>2090</v>
      </c>
      <c r="P5">
        <v>1366</v>
      </c>
      <c r="Q5">
        <v>112</v>
      </c>
      <c r="R5">
        <v>143</v>
      </c>
      <c r="S5">
        <v>117</v>
      </c>
      <c r="T5">
        <v>103</v>
      </c>
      <c r="U5">
        <v>82</v>
      </c>
      <c r="V5">
        <v>150</v>
      </c>
      <c r="W5">
        <v>92.465299999999999</v>
      </c>
      <c r="X5">
        <v>87.324700000000007</v>
      </c>
      <c r="Y5">
        <v>91.567300000000003</v>
      </c>
      <c r="Z5">
        <v>84.816599999999994</v>
      </c>
      <c r="AA5">
        <v>79.594200000000001</v>
      </c>
      <c r="AB5">
        <v>100.5423</v>
      </c>
      <c r="AC5">
        <v>131.0532</v>
      </c>
      <c r="AD5">
        <v>108.0822</v>
      </c>
      <c r="AE5">
        <v>93.745999999999995</v>
      </c>
      <c r="AF5">
        <v>135.8323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 t="s">
        <v>51</v>
      </c>
      <c r="AO5">
        <v>0</v>
      </c>
      <c r="AP5">
        <v>0</v>
      </c>
      <c r="AQ5">
        <v>0</v>
      </c>
      <c r="AR5">
        <v>1</v>
      </c>
      <c r="AS5">
        <v>0</v>
      </c>
      <c r="AT5">
        <v>4</v>
      </c>
      <c r="AU5" t="s">
        <v>75</v>
      </c>
      <c r="AV5">
        <v>2</v>
      </c>
      <c r="AW5">
        <v>1</v>
      </c>
      <c r="AX5">
        <v>1</v>
      </c>
      <c r="AY5">
        <v>8</v>
      </c>
    </row>
    <row r="6" spans="1:51" x14ac:dyDescent="0.25">
      <c r="A6">
        <v>82</v>
      </c>
      <c r="B6">
        <v>1723345.98</v>
      </c>
      <c r="D6">
        <v>171</v>
      </c>
      <c r="E6">
        <v>2465</v>
      </c>
      <c r="F6">
        <v>11497</v>
      </c>
      <c r="G6">
        <v>1078</v>
      </c>
      <c r="H6">
        <v>612</v>
      </c>
      <c r="I6">
        <v>3167</v>
      </c>
      <c r="J6">
        <v>6146</v>
      </c>
      <c r="K6">
        <v>2857</v>
      </c>
      <c r="L6">
        <v>2465</v>
      </c>
      <c r="M6">
        <v>22469</v>
      </c>
      <c r="N6">
        <v>52090.67</v>
      </c>
      <c r="O6">
        <v>962</v>
      </c>
      <c r="P6">
        <v>431</v>
      </c>
      <c r="Q6">
        <v>130</v>
      </c>
      <c r="R6">
        <v>120</v>
      </c>
      <c r="S6">
        <v>77</v>
      </c>
      <c r="T6">
        <v>78</v>
      </c>
      <c r="U6">
        <v>0</v>
      </c>
      <c r="V6">
        <v>421</v>
      </c>
      <c r="W6">
        <v>106.37909999999999</v>
      </c>
      <c r="X6">
        <v>102.6504</v>
      </c>
      <c r="Y6">
        <v>96.960400000000007</v>
      </c>
      <c r="Z6">
        <v>104.27760000000001</v>
      </c>
      <c r="AA6">
        <v>109.54179999999999</v>
      </c>
      <c r="AB6">
        <v>109.75830000000001</v>
      </c>
      <c r="AC6">
        <v>90.001400000000004</v>
      </c>
      <c r="AD6">
        <v>86.586500000000001</v>
      </c>
      <c r="AE6">
        <v>102.4012</v>
      </c>
      <c r="AF6">
        <v>99.224199999999996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1</v>
      </c>
      <c r="AN6" t="s">
        <v>51</v>
      </c>
      <c r="AO6">
        <v>0</v>
      </c>
      <c r="AP6">
        <v>1</v>
      </c>
      <c r="AQ6">
        <v>1</v>
      </c>
      <c r="AR6">
        <v>0</v>
      </c>
      <c r="AS6">
        <v>0</v>
      </c>
      <c r="AT6">
        <v>4</v>
      </c>
      <c r="AU6" t="s">
        <v>52</v>
      </c>
      <c r="AV6">
        <v>2</v>
      </c>
      <c r="AW6">
        <v>2</v>
      </c>
      <c r="AX6">
        <v>0</v>
      </c>
      <c r="AY6">
        <v>7</v>
      </c>
    </row>
    <row r="8" spans="1:51" x14ac:dyDescent="0.25">
      <c r="A8" t="s">
        <v>1</v>
      </c>
      <c r="B8" t="s">
        <v>0</v>
      </c>
    </row>
    <row r="9" spans="1:51" x14ac:dyDescent="0.25">
      <c r="A9">
        <v>78</v>
      </c>
      <c r="B9">
        <v>1848815.52</v>
      </c>
    </row>
    <row r="10" spans="1:51" x14ac:dyDescent="0.25">
      <c r="A10">
        <v>79</v>
      </c>
      <c r="B10">
        <v>2013347.3</v>
      </c>
    </row>
    <row r="11" spans="1:51" x14ac:dyDescent="0.25">
      <c r="A11">
        <v>80</v>
      </c>
      <c r="B11">
        <v>2452660.88</v>
      </c>
    </row>
    <row r="12" spans="1:51" x14ac:dyDescent="0.25">
      <c r="A12">
        <v>81</v>
      </c>
      <c r="B12">
        <v>1761525.58</v>
      </c>
    </row>
    <row r="13" spans="1:51" x14ac:dyDescent="0.25">
      <c r="A13">
        <v>82</v>
      </c>
      <c r="B13">
        <v>1723345.98</v>
      </c>
    </row>
    <row r="16" spans="1:51" ht="15.75" thickBot="1" x14ac:dyDescent="0.3">
      <c r="A16" t="s">
        <v>70</v>
      </c>
    </row>
    <row r="17" spans="1:13" ht="27" x14ac:dyDescent="0.25">
      <c r="A17" s="7" t="s">
        <v>59</v>
      </c>
      <c r="B17" s="9" t="s">
        <v>60</v>
      </c>
      <c r="C17" s="5" t="s">
        <v>61</v>
      </c>
      <c r="D17" s="5" t="s">
        <v>63</v>
      </c>
      <c r="E17" s="9" t="s">
        <v>65</v>
      </c>
      <c r="F17" s="9" t="s">
        <v>66</v>
      </c>
      <c r="H17" t="s">
        <v>68</v>
      </c>
      <c r="I17" t="s">
        <v>79</v>
      </c>
      <c r="K17" t="s">
        <v>80</v>
      </c>
      <c r="M17" t="s">
        <v>81</v>
      </c>
    </row>
    <row r="18" spans="1:13" ht="27" x14ac:dyDescent="0.25">
      <c r="A18" s="8"/>
      <c r="B18" s="10"/>
      <c r="C18" s="2" t="s">
        <v>62</v>
      </c>
      <c r="D18" s="2" t="s">
        <v>64</v>
      </c>
      <c r="E18" s="10"/>
      <c r="F18" s="10"/>
      <c r="H18">
        <v>78</v>
      </c>
      <c r="I18">
        <f>$C$19+$C$20*(W2)+$C$21*(X2)+$C$22*(AA2)+$C$23*(AH2)+$C$24*(AM2)+$C$25*(AO2)+$C$26*(AV2)+$C$27*(AX2)</f>
        <v>2228394.142959523</v>
      </c>
      <c r="K18">
        <f>ABS((B9-I18)/B9)</f>
        <v>0.2053090851160331</v>
      </c>
      <c r="M18">
        <f>SUM(K18:K22)/5</f>
        <v>0.20182809630848472</v>
      </c>
    </row>
    <row r="19" spans="1:13" ht="27" x14ac:dyDescent="0.25">
      <c r="A19" s="4" t="s">
        <v>67</v>
      </c>
      <c r="B19" s="2">
        <v>1</v>
      </c>
      <c r="C19" s="1">
        <v>2623103</v>
      </c>
      <c r="D19" s="1">
        <v>182753</v>
      </c>
      <c r="E19" s="1">
        <v>14.35</v>
      </c>
      <c r="F19" s="1" t="s">
        <v>55</v>
      </c>
      <c r="H19">
        <v>79</v>
      </c>
      <c r="I19">
        <f>$C$19+$C$20*(W3)+$C$21*(X3)+$C$22*(AA3)+$C$23*(AH3)+$C$24*(AM3)+$C$25*(AO3)+$C$26*(AV3)+$C$27*(AX3)</f>
        <v>2432396.5953114685</v>
      </c>
      <c r="K19">
        <f>ABS((B10-I19)/B10)</f>
        <v>0.20813562335294483</v>
      </c>
    </row>
    <row r="20" spans="1:13" ht="40.5" x14ac:dyDescent="0.25">
      <c r="A20" s="4" t="s">
        <v>22</v>
      </c>
      <c r="B20" s="2">
        <v>1</v>
      </c>
      <c r="C20" s="1">
        <v>2130.65407</v>
      </c>
      <c r="D20" s="1">
        <v>1692.5759</v>
      </c>
      <c r="E20" s="1">
        <v>1.26</v>
      </c>
      <c r="F20" s="1">
        <v>0.21260000000000001</v>
      </c>
      <c r="H20">
        <v>80</v>
      </c>
      <c r="I20">
        <f>$C$19+$C$20*(W4)+$C$21*(X4)+$C$22*(AA4)+$C$23*(AH4)+$C$24*(AM4)+$C$25*(AO4)+$C$26*(AV4)+$C$27*(AX4)</f>
        <v>2330129.5904648048</v>
      </c>
      <c r="K20">
        <f>ABS((B11-I20)/B11)</f>
        <v>4.9958512623724444E-2</v>
      </c>
    </row>
    <row r="21" spans="1:13" ht="40.5" x14ac:dyDescent="0.25">
      <c r="A21" s="4" t="s">
        <v>23</v>
      </c>
      <c r="B21" s="2">
        <v>1</v>
      </c>
      <c r="C21" s="3">
        <v>-3042.9681999999998</v>
      </c>
      <c r="D21" s="1">
        <v>2773.7869000000001</v>
      </c>
      <c r="E21" s="3">
        <v>-1.1000000000000001</v>
      </c>
      <c r="F21" s="1">
        <v>0.2767</v>
      </c>
      <c r="H21">
        <v>81</v>
      </c>
      <c r="I21">
        <f>$C$19+$C$20*(W5)+$C$21*(X5)+$C$22*(AA5)+$C$23*(AH5)+$C$24*(AM5)+$C$25*(AO5)+$C$26*(AV5)+$C$27*(AX5)</f>
        <v>1982253.5301309647</v>
      </c>
      <c r="K21">
        <f>ABS((B12-I21)/B12)</f>
        <v>0.12530499280683999</v>
      </c>
    </row>
    <row r="22" spans="1:13" ht="40.5" x14ac:dyDescent="0.25">
      <c r="A22" s="4" t="s">
        <v>26</v>
      </c>
      <c r="B22" s="2">
        <v>1</v>
      </c>
      <c r="C22" s="1">
        <v>1707.47677</v>
      </c>
      <c r="D22" s="1">
        <v>2012.7539400000001</v>
      </c>
      <c r="E22" s="1">
        <v>0.85</v>
      </c>
      <c r="F22" s="1">
        <v>0.39939999999999998</v>
      </c>
      <c r="H22">
        <v>82</v>
      </c>
      <c r="I22">
        <f>$C$19+$C$20*(W6)+$C$21*(X6)+$C$22*(AA6)+$C$23*(AH6)+$C$24*(AM6)+$C$25*(AO6)+$C$26*(AV6)+$C$27*(AX6)</f>
        <v>2447896.2383046434</v>
      </c>
      <c r="K22">
        <f t="shared" ref="K22" si="0">ABS((B13-I22)/B13)</f>
        <v>0.42043226764288122</v>
      </c>
    </row>
    <row r="23" spans="1:13" ht="27" x14ac:dyDescent="0.25">
      <c r="A23" s="4" t="s">
        <v>33</v>
      </c>
      <c r="B23" s="2">
        <v>1</v>
      </c>
      <c r="C23" s="1">
        <v>36317</v>
      </c>
      <c r="D23" s="1">
        <v>61944</v>
      </c>
      <c r="E23" s="1">
        <v>0.59</v>
      </c>
      <c r="F23" s="1">
        <v>0.55969999999999998</v>
      </c>
    </row>
    <row r="24" spans="1:13" ht="40.5" x14ac:dyDescent="0.25">
      <c r="A24" s="4" t="s">
        <v>56</v>
      </c>
      <c r="B24" s="2">
        <v>1</v>
      </c>
      <c r="C24" s="1">
        <v>257744</v>
      </c>
      <c r="D24" s="1">
        <v>67742</v>
      </c>
      <c r="E24" s="1">
        <v>3.8</v>
      </c>
      <c r="F24" s="1">
        <v>2.9999999999999997E-4</v>
      </c>
    </row>
    <row r="25" spans="1:13" ht="27" x14ac:dyDescent="0.25">
      <c r="A25" s="4" t="s">
        <v>57</v>
      </c>
      <c r="B25" s="2">
        <v>1</v>
      </c>
      <c r="C25" s="3">
        <v>-39515</v>
      </c>
      <c r="D25" s="1">
        <v>41654</v>
      </c>
      <c r="E25" s="3">
        <v>-0.95</v>
      </c>
      <c r="F25" s="1">
        <v>0.3463</v>
      </c>
    </row>
    <row r="26" spans="1:13" ht="27" x14ac:dyDescent="0.25">
      <c r="A26" s="4" t="s">
        <v>47</v>
      </c>
      <c r="B26" s="2">
        <v>1</v>
      </c>
      <c r="C26" s="3">
        <v>-267143</v>
      </c>
      <c r="D26" s="1">
        <v>48184</v>
      </c>
      <c r="E26" s="3">
        <v>-5.54</v>
      </c>
      <c r="F26" s="1" t="s">
        <v>55</v>
      </c>
    </row>
    <row r="27" spans="1:13" ht="27" x14ac:dyDescent="0.25">
      <c r="A27" s="4" t="s">
        <v>58</v>
      </c>
      <c r="B27" s="2">
        <v>1</v>
      </c>
      <c r="C27" s="3">
        <v>-210071</v>
      </c>
      <c r="D27" s="1">
        <v>59158</v>
      </c>
      <c r="E27" s="3">
        <v>-3.55</v>
      </c>
      <c r="F27" s="1">
        <v>6.9999999999999999E-4</v>
      </c>
    </row>
    <row r="29" spans="1:13" ht="27.75" thickBot="1" x14ac:dyDescent="0.3">
      <c r="A29" s="6" t="s">
        <v>71</v>
      </c>
    </row>
    <row r="30" spans="1:13" ht="27" x14ac:dyDescent="0.25">
      <c r="A30" s="7" t="s">
        <v>59</v>
      </c>
      <c r="B30" s="9" t="s">
        <v>60</v>
      </c>
      <c r="C30" s="5" t="s">
        <v>61</v>
      </c>
      <c r="D30" s="5" t="s">
        <v>63</v>
      </c>
      <c r="E30" s="9" t="s">
        <v>65</v>
      </c>
      <c r="F30" s="9" t="s">
        <v>66</v>
      </c>
      <c r="H30" t="s">
        <v>68</v>
      </c>
      <c r="I30" t="s">
        <v>69</v>
      </c>
      <c r="K30" t="s">
        <v>80</v>
      </c>
      <c r="M30" t="s">
        <v>81</v>
      </c>
    </row>
    <row r="31" spans="1:13" ht="27" x14ac:dyDescent="0.25">
      <c r="A31" s="8"/>
      <c r="B31" s="10"/>
      <c r="C31" s="2" t="s">
        <v>62</v>
      </c>
      <c r="D31" s="2" t="s">
        <v>64</v>
      </c>
      <c r="E31" s="10"/>
      <c r="F31" s="10"/>
      <c r="H31">
        <v>78</v>
      </c>
      <c r="I31">
        <f>$C$32+$C$33*(T2)+$C$34*(V2)+$C$35*(AE2)+$C$36*(AF2)+$C$37*(AM2)+$C$38*(AO2)+$C$39*(1)+$C$40*(1)</f>
        <v>2149908.6260111779</v>
      </c>
      <c r="K31">
        <f>ABS((B9-I31)/B9)</f>
        <v>0.16285730120395023</v>
      </c>
      <c r="M31">
        <f>SUM(K31:K35)/5</f>
        <v>0.25622340098963275</v>
      </c>
    </row>
    <row r="32" spans="1:13" ht="27" x14ac:dyDescent="0.25">
      <c r="A32" s="4" t="s">
        <v>67</v>
      </c>
      <c r="B32" s="2">
        <v>1</v>
      </c>
      <c r="C32" s="1">
        <v>2486070</v>
      </c>
      <c r="D32" s="1">
        <v>277640</v>
      </c>
      <c r="E32" s="1">
        <v>8.9499999999999993</v>
      </c>
      <c r="F32" s="1" t="s">
        <v>55</v>
      </c>
      <c r="H32">
        <v>79</v>
      </c>
      <c r="I32">
        <f t="shared" ref="I32:I35" si="1">$C$32+$C$33*(T3)+$C$34*(V3)+$C$35*(AE3)+$C$36*(AF3)+$C$37*(AM3)+$C$38*(AO3)+$C$39*(1)+$C$40*(1)</f>
        <v>2536013.4795000521</v>
      </c>
      <c r="K32">
        <f>ABS((B10-I32)/B10)</f>
        <v>0.25960060616469499</v>
      </c>
    </row>
    <row r="33" spans="1:13" ht="40.5" x14ac:dyDescent="0.25">
      <c r="A33" s="4" t="s">
        <v>19</v>
      </c>
      <c r="B33" s="2">
        <v>1</v>
      </c>
      <c r="C33" s="3">
        <v>-90.74588</v>
      </c>
      <c r="D33" s="1">
        <v>154.91487000000001</v>
      </c>
      <c r="E33" s="3">
        <v>-0.59</v>
      </c>
      <c r="F33" s="1">
        <v>0.56010000000000004</v>
      </c>
      <c r="H33">
        <v>80</v>
      </c>
      <c r="I33">
        <f t="shared" si="1"/>
        <v>2195921.4451592658</v>
      </c>
      <c r="K33">
        <f t="shared" ref="K33:K35" si="2">ABS((B11-I33)/B11)</f>
        <v>0.10467791814771153</v>
      </c>
    </row>
    <row r="34" spans="1:13" ht="27" x14ac:dyDescent="0.25">
      <c r="A34" s="4" t="s">
        <v>21</v>
      </c>
      <c r="B34" s="2">
        <v>1</v>
      </c>
      <c r="C34" s="1">
        <v>44.706679999999999</v>
      </c>
      <c r="D34" s="1">
        <v>607.63825999999995</v>
      </c>
      <c r="E34" s="1">
        <v>7.0000000000000007E-2</v>
      </c>
      <c r="F34" s="1">
        <v>0.94159999999999999</v>
      </c>
      <c r="H34">
        <v>81</v>
      </c>
      <c r="I34">
        <f t="shared" si="1"/>
        <v>2211695.8736849423</v>
      </c>
      <c r="K34">
        <f t="shared" si="2"/>
        <v>0.25555705735760142</v>
      </c>
    </row>
    <row r="35" spans="1:13" ht="40.5" x14ac:dyDescent="0.25">
      <c r="A35" s="4" t="s">
        <v>30</v>
      </c>
      <c r="B35" s="2">
        <v>1</v>
      </c>
      <c r="C35" s="3">
        <v>-1000.1439800000001</v>
      </c>
      <c r="D35" s="1">
        <v>1652.8015600000001</v>
      </c>
      <c r="E35" s="3">
        <v>-0.61</v>
      </c>
      <c r="F35" s="1">
        <v>0.54720000000000002</v>
      </c>
      <c r="H35">
        <v>82</v>
      </c>
      <c r="I35">
        <f t="shared" si="1"/>
        <v>2582303.1871116115</v>
      </c>
      <c r="K35">
        <f t="shared" si="2"/>
        <v>0.49842412207420561</v>
      </c>
    </row>
    <row r="36" spans="1:13" ht="40.5" x14ac:dyDescent="0.25">
      <c r="A36" s="4" t="s">
        <v>31</v>
      </c>
      <c r="B36" s="2">
        <v>1</v>
      </c>
      <c r="C36" s="1">
        <v>293.52514000000002</v>
      </c>
      <c r="D36" s="1">
        <v>1450.49674</v>
      </c>
      <c r="E36" s="1">
        <v>0.2</v>
      </c>
      <c r="F36" s="1">
        <v>0.84030000000000005</v>
      </c>
    </row>
    <row r="37" spans="1:13" ht="40.5" x14ac:dyDescent="0.25">
      <c r="A37" s="4" t="s">
        <v>56</v>
      </c>
      <c r="B37" s="2">
        <v>1</v>
      </c>
      <c r="C37" s="1">
        <v>375625</v>
      </c>
      <c r="D37" s="1">
        <v>99062</v>
      </c>
      <c r="E37" s="1">
        <v>3.79</v>
      </c>
      <c r="F37" s="1">
        <v>2.9999999999999997E-4</v>
      </c>
    </row>
    <row r="38" spans="1:13" ht="27" x14ac:dyDescent="0.25">
      <c r="A38" s="4" t="s">
        <v>57</v>
      </c>
      <c r="B38" s="2">
        <v>1</v>
      </c>
      <c r="C38" s="3">
        <v>-50042</v>
      </c>
      <c r="D38" s="1">
        <v>47920</v>
      </c>
      <c r="E38" s="3">
        <v>-1.04</v>
      </c>
      <c r="F38" s="1">
        <v>0.30020000000000002</v>
      </c>
    </row>
    <row r="39" spans="1:13" x14ac:dyDescent="0.25">
      <c r="A39" s="4" t="s">
        <v>72</v>
      </c>
      <c r="B39" s="2">
        <v>1</v>
      </c>
      <c r="C39" s="3">
        <v>-444900</v>
      </c>
      <c r="D39" s="1">
        <v>53132</v>
      </c>
      <c r="E39" s="3">
        <v>-8.3699999999999992</v>
      </c>
      <c r="F39" s="1" t="s">
        <v>55</v>
      </c>
    </row>
    <row r="40" spans="1:13" x14ac:dyDescent="0.25">
      <c r="A40" s="4" t="s">
        <v>73</v>
      </c>
      <c r="B40" s="2">
        <v>1</v>
      </c>
      <c r="C40" s="1">
        <v>227056</v>
      </c>
      <c r="D40" s="1">
        <v>96773</v>
      </c>
      <c r="E40" s="1">
        <v>2.35</v>
      </c>
      <c r="F40" s="1">
        <v>2.1999999999999999E-2</v>
      </c>
    </row>
    <row r="42" spans="1:13" ht="27.75" thickBot="1" x14ac:dyDescent="0.3">
      <c r="A42" s="6" t="s">
        <v>74</v>
      </c>
    </row>
    <row r="43" spans="1:13" ht="27" x14ac:dyDescent="0.25">
      <c r="A43" s="7" t="s">
        <v>59</v>
      </c>
      <c r="B43" s="9" t="s">
        <v>60</v>
      </c>
      <c r="C43" s="5" t="s">
        <v>61</v>
      </c>
      <c r="D43" s="5" t="s">
        <v>63</v>
      </c>
      <c r="E43" s="9" t="s">
        <v>65</v>
      </c>
      <c r="F43" s="9" t="s">
        <v>66</v>
      </c>
      <c r="H43" t="s">
        <v>68</v>
      </c>
      <c r="I43" t="s">
        <v>69</v>
      </c>
      <c r="K43" t="s">
        <v>80</v>
      </c>
      <c r="M43" t="s">
        <v>81</v>
      </c>
    </row>
    <row r="44" spans="1:13" ht="27" x14ac:dyDescent="0.25">
      <c r="A44" s="8"/>
      <c r="B44" s="10"/>
      <c r="C44" s="2" t="s">
        <v>62</v>
      </c>
      <c r="D44" s="2" t="s">
        <v>64</v>
      </c>
      <c r="E44" s="10"/>
      <c r="F44" s="10"/>
      <c r="H44">
        <v>78</v>
      </c>
      <c r="I44">
        <f>$C$45+$C$46*(W2)+$C$47*(X2)+$C$48*(Y2)+$C$49*(Z2)+$C$50*(AA2)+$C$51*(AM2)+$C$52*(AO2)+$C$53*(AV2)+$C$54*(AX2)</f>
        <v>2154473.7234812756</v>
      </c>
      <c r="K44">
        <f>ABS((B9-I44)/B9)</f>
        <v>0.16532650238747215</v>
      </c>
      <c r="M44">
        <f>SUM(K44:K48)/5</f>
        <v>0.19892800223846815</v>
      </c>
    </row>
    <row r="45" spans="1:13" ht="27" x14ac:dyDescent="0.25">
      <c r="A45" s="4" t="s">
        <v>67</v>
      </c>
      <c r="B45" s="2">
        <v>1</v>
      </c>
      <c r="C45" s="1">
        <v>2776634</v>
      </c>
      <c r="D45" s="1">
        <v>212139</v>
      </c>
      <c r="E45" s="1">
        <v>13.09</v>
      </c>
      <c r="F45" s="1" t="s">
        <v>55</v>
      </c>
      <c r="H45">
        <v>79</v>
      </c>
      <c r="I45">
        <f t="shared" ref="I45:I48" si="3">$C$45+$C$46*(W3)+$C$47*(X3)+$C$48*(Y3)+$C$49*(Z3)+$C$50*(AA3)+$C$51*(AM3)+$C$52*(AO3)+$C$53*(AV3)+$C$54*(AX3)</f>
        <v>2470868.0597760752</v>
      </c>
      <c r="K45">
        <f t="shared" ref="K45:K48" si="4">ABS((B10-I45)/B10)</f>
        <v>0.22724383407476451</v>
      </c>
    </row>
    <row r="46" spans="1:13" ht="40.5" x14ac:dyDescent="0.25">
      <c r="A46" s="4" t="s">
        <v>22</v>
      </c>
      <c r="B46" s="2">
        <v>1</v>
      </c>
      <c r="C46" s="1">
        <v>1715.7196300000001</v>
      </c>
      <c r="D46" s="1">
        <v>1803.8602800000001</v>
      </c>
      <c r="E46" s="1">
        <v>0.95</v>
      </c>
      <c r="F46" s="1">
        <v>0.34510000000000002</v>
      </c>
      <c r="H46">
        <v>80</v>
      </c>
      <c r="I46">
        <f t="shared" si="3"/>
        <v>2283103.2696216637</v>
      </c>
      <c r="K46">
        <f t="shared" si="4"/>
        <v>6.9132105364006199E-2</v>
      </c>
    </row>
    <row r="47" spans="1:13" ht="40.5" x14ac:dyDescent="0.25">
      <c r="A47" s="4" t="s">
        <v>23</v>
      </c>
      <c r="B47" s="2">
        <v>1</v>
      </c>
      <c r="C47" s="1">
        <v>259.60458999999997</v>
      </c>
      <c r="D47" s="1">
        <v>5987.0425100000002</v>
      </c>
      <c r="E47" s="1">
        <v>0.04</v>
      </c>
      <c r="F47" s="1">
        <v>0.96550000000000002</v>
      </c>
      <c r="H47">
        <v>81</v>
      </c>
      <c r="I47">
        <f t="shared" si="3"/>
        <v>1937300.8883455861</v>
      </c>
      <c r="K47">
        <f t="shared" si="4"/>
        <v>9.9785839241452318E-2</v>
      </c>
    </row>
    <row r="48" spans="1:13" ht="40.5" x14ac:dyDescent="0.25">
      <c r="A48" s="4" t="s">
        <v>24</v>
      </c>
      <c r="B48" s="2">
        <v>1</v>
      </c>
      <c r="C48" s="3">
        <v>-3222.6015400000001</v>
      </c>
      <c r="D48" s="1">
        <v>2739.49145</v>
      </c>
      <c r="E48" s="3">
        <v>-1.18</v>
      </c>
      <c r="F48" s="1">
        <v>0.24379999999999999</v>
      </c>
      <c r="H48">
        <v>82</v>
      </c>
      <c r="I48">
        <f t="shared" si="3"/>
        <v>2469816.2728403527</v>
      </c>
      <c r="K48">
        <f t="shared" si="4"/>
        <v>0.43315173012464553</v>
      </c>
    </row>
    <row r="49" spans="1:13" ht="40.5" x14ac:dyDescent="0.25">
      <c r="A49" s="4" t="s">
        <v>25</v>
      </c>
      <c r="B49" s="2">
        <v>1</v>
      </c>
      <c r="C49" s="3">
        <v>-1900.98722</v>
      </c>
      <c r="D49" s="1">
        <v>5483.5022799999997</v>
      </c>
      <c r="E49" s="3">
        <v>-0.35</v>
      </c>
      <c r="F49" s="1">
        <v>0.73</v>
      </c>
    </row>
    <row r="50" spans="1:13" ht="40.5" x14ac:dyDescent="0.25">
      <c r="A50" s="4" t="s">
        <v>26</v>
      </c>
      <c r="B50" s="2">
        <v>1</v>
      </c>
      <c r="C50" s="1">
        <v>2618.4905399999998</v>
      </c>
      <c r="D50" s="1">
        <v>2148.4315299999998</v>
      </c>
      <c r="E50" s="1">
        <v>1.22</v>
      </c>
      <c r="F50" s="1">
        <v>0.22739999999999999</v>
      </c>
    </row>
    <row r="51" spans="1:13" ht="40.5" x14ac:dyDescent="0.25">
      <c r="A51" s="4" t="s">
        <v>56</v>
      </c>
      <c r="B51" s="2">
        <v>1</v>
      </c>
      <c r="C51" s="1">
        <v>274576</v>
      </c>
      <c r="D51" s="1">
        <v>60058</v>
      </c>
      <c r="E51" s="1">
        <v>4.57</v>
      </c>
      <c r="F51" s="1" t="s">
        <v>55</v>
      </c>
    </row>
    <row r="52" spans="1:13" ht="27" x14ac:dyDescent="0.25">
      <c r="A52" s="4" t="s">
        <v>57</v>
      </c>
      <c r="B52" s="2">
        <v>1</v>
      </c>
      <c r="C52" s="3">
        <v>-43555</v>
      </c>
      <c r="D52" s="1">
        <v>41510</v>
      </c>
      <c r="E52" s="3">
        <v>-1.05</v>
      </c>
      <c r="F52" s="1">
        <v>0.29799999999999999</v>
      </c>
    </row>
    <row r="53" spans="1:13" ht="27" x14ac:dyDescent="0.25">
      <c r="A53" s="4" t="s">
        <v>47</v>
      </c>
      <c r="B53" s="2">
        <v>1</v>
      </c>
      <c r="C53" s="3">
        <v>-283349</v>
      </c>
      <c r="D53" s="1">
        <v>48744</v>
      </c>
      <c r="E53" s="3">
        <v>-5.81</v>
      </c>
      <c r="F53" s="1" t="s">
        <v>55</v>
      </c>
    </row>
    <row r="54" spans="1:13" ht="27" x14ac:dyDescent="0.25">
      <c r="A54" s="4" t="s">
        <v>58</v>
      </c>
      <c r="B54" s="2">
        <v>1</v>
      </c>
      <c r="C54" s="3">
        <v>-206046</v>
      </c>
      <c r="D54" s="1">
        <v>59431</v>
      </c>
      <c r="E54" s="3">
        <v>-3.47</v>
      </c>
      <c r="F54" s="1">
        <v>8.9999999999999998E-4</v>
      </c>
    </row>
    <row r="56" spans="1:13" ht="27.75" thickBot="1" x14ac:dyDescent="0.3">
      <c r="A56" s="6" t="s">
        <v>76</v>
      </c>
    </row>
    <row r="57" spans="1:13" ht="27" x14ac:dyDescent="0.25">
      <c r="A57" s="7" t="s">
        <v>59</v>
      </c>
      <c r="B57" s="9" t="s">
        <v>60</v>
      </c>
      <c r="C57" s="5" t="s">
        <v>61</v>
      </c>
      <c r="D57" s="5" t="s">
        <v>63</v>
      </c>
      <c r="E57" s="9" t="s">
        <v>65</v>
      </c>
      <c r="F57" s="9" t="s">
        <v>66</v>
      </c>
      <c r="H57" t="s">
        <v>68</v>
      </c>
      <c r="I57" t="s">
        <v>69</v>
      </c>
      <c r="K57" t="s">
        <v>80</v>
      </c>
      <c r="M57" t="s">
        <v>81</v>
      </c>
    </row>
    <row r="58" spans="1:13" ht="27" x14ac:dyDescent="0.25">
      <c r="A58" s="8"/>
      <c r="B58" s="10"/>
      <c r="C58" s="2" t="s">
        <v>62</v>
      </c>
      <c r="D58" s="2" t="s">
        <v>64</v>
      </c>
      <c r="E58" s="10"/>
      <c r="F58" s="10"/>
      <c r="H58">
        <v>78</v>
      </c>
      <c r="I58">
        <f>$C$59+$C$60*(AH2)+$C$61*(AM2)+$C$62*(AO2)+$C$63*(AP2)+$C$64*(AQ2)+$C$65*(AR2)+$C$66*(AV2)+$C$67*(AX2)</f>
        <v>2212857</v>
      </c>
      <c r="K58">
        <f>ABS((B9-I58)/B9)</f>
        <v>0.1969052488265568</v>
      </c>
      <c r="M58">
        <f>SUM(K58:K62)/5</f>
        <v>0.23909202406940339</v>
      </c>
    </row>
    <row r="59" spans="1:13" ht="27" x14ac:dyDescent="0.25">
      <c r="A59" s="4" t="s">
        <v>67</v>
      </c>
      <c r="B59" s="2">
        <v>1</v>
      </c>
      <c r="C59" s="1">
        <v>2660432</v>
      </c>
      <c r="D59" s="1">
        <v>61405</v>
      </c>
      <c r="E59" s="1">
        <v>43.33</v>
      </c>
      <c r="F59" s="1" t="s">
        <v>55</v>
      </c>
      <c r="H59">
        <v>79</v>
      </c>
      <c r="I59">
        <f t="shared" ref="I59:I62" si="5">$C$59+$C$60*(AH3)+$C$61*(AM3)+$C$62*(AO3)+$C$63*(AP3)+$C$64*(AQ3)+$C$65*(AR3)+$C$66*(AV3)+$C$67*(AX3)</f>
        <v>2625409</v>
      </c>
      <c r="K59">
        <f>ABS((B10-I59)/B10)</f>
        <v>0.30400204674076842</v>
      </c>
    </row>
    <row r="60" spans="1:13" ht="27" x14ac:dyDescent="0.25">
      <c r="A60" s="4" t="s">
        <v>33</v>
      </c>
      <c r="B60" s="2">
        <v>1</v>
      </c>
      <c r="C60" s="1">
        <v>64194</v>
      </c>
      <c r="D60" s="1">
        <v>63225</v>
      </c>
      <c r="E60" s="1">
        <v>1.02</v>
      </c>
      <c r="F60" s="1">
        <v>0.31369999999999998</v>
      </c>
      <c r="H60">
        <v>80</v>
      </c>
      <c r="I60">
        <f t="shared" si="5"/>
        <v>2172477</v>
      </c>
      <c r="K60">
        <f t="shared" ref="K60:K62" si="6">ABS((B11-I60)/B11)</f>
        <v>0.11423669790011895</v>
      </c>
    </row>
    <row r="61" spans="1:13" ht="40.5" x14ac:dyDescent="0.25">
      <c r="A61" s="4" t="s">
        <v>56</v>
      </c>
      <c r="B61" s="2">
        <v>1</v>
      </c>
      <c r="C61" s="1">
        <v>405348</v>
      </c>
      <c r="D61" s="1">
        <v>114204</v>
      </c>
      <c r="E61" s="1">
        <v>3.55</v>
      </c>
      <c r="F61" s="1">
        <v>6.9999999999999999E-4</v>
      </c>
      <c r="H61">
        <v>81</v>
      </c>
      <c r="I61">
        <f t="shared" si="5"/>
        <v>1990599</v>
      </c>
      <c r="K61">
        <f t="shared" si="6"/>
        <v>0.13004263043401273</v>
      </c>
    </row>
    <row r="62" spans="1:13" ht="27" x14ac:dyDescent="0.25">
      <c r="A62" s="4" t="s">
        <v>57</v>
      </c>
      <c r="B62" s="2">
        <v>1</v>
      </c>
      <c r="C62" s="3">
        <v>-19625</v>
      </c>
      <c r="D62" s="1">
        <v>39167</v>
      </c>
      <c r="E62" s="3">
        <v>-0.5</v>
      </c>
      <c r="F62" s="1">
        <v>0.61799999999999999</v>
      </c>
      <c r="H62">
        <v>82</v>
      </c>
      <c r="I62">
        <f t="shared" si="5"/>
        <v>2499323</v>
      </c>
      <c r="K62">
        <f t="shared" si="6"/>
        <v>0.45027349644555997</v>
      </c>
    </row>
    <row r="63" spans="1:13" ht="27" x14ac:dyDescent="0.25">
      <c r="A63" s="4" t="s">
        <v>77</v>
      </c>
      <c r="B63" s="2">
        <v>1</v>
      </c>
      <c r="C63" s="1">
        <v>86529</v>
      </c>
      <c r="D63" s="1">
        <v>46275</v>
      </c>
      <c r="E63" s="1">
        <v>1.87</v>
      </c>
      <c r="F63" s="1">
        <v>6.6000000000000003E-2</v>
      </c>
    </row>
    <row r="64" spans="1:13" ht="27" x14ac:dyDescent="0.25">
      <c r="A64" s="4" t="s">
        <v>42</v>
      </c>
      <c r="B64" s="2">
        <v>1</v>
      </c>
      <c r="C64" s="3">
        <v>-160842</v>
      </c>
      <c r="D64" s="1">
        <v>132047</v>
      </c>
      <c r="E64" s="3">
        <v>-1.22</v>
      </c>
      <c r="F64" s="1">
        <v>0.2276</v>
      </c>
    </row>
    <row r="65" spans="1:13" ht="27" x14ac:dyDescent="0.25">
      <c r="A65" s="4" t="s">
        <v>43</v>
      </c>
      <c r="B65" s="2">
        <v>1</v>
      </c>
      <c r="C65" s="3">
        <v>-67209</v>
      </c>
      <c r="D65" s="1">
        <v>84029</v>
      </c>
      <c r="E65" s="3">
        <v>-0.8</v>
      </c>
      <c r="F65" s="1">
        <v>0.42670000000000002</v>
      </c>
    </row>
    <row r="66" spans="1:13" ht="27" x14ac:dyDescent="0.25">
      <c r="A66" s="4" t="s">
        <v>47</v>
      </c>
      <c r="B66" s="2">
        <v>1</v>
      </c>
      <c r="C66" s="3">
        <v>-246072</v>
      </c>
      <c r="D66" s="1">
        <v>53714</v>
      </c>
      <c r="E66" s="3">
        <v>-4.58</v>
      </c>
      <c r="F66" s="1" t="s">
        <v>55</v>
      </c>
    </row>
    <row r="67" spans="1:13" ht="27" x14ac:dyDescent="0.25">
      <c r="A67" s="4" t="s">
        <v>58</v>
      </c>
      <c r="B67" s="2">
        <v>1</v>
      </c>
      <c r="C67" s="3">
        <v>-174674</v>
      </c>
      <c r="D67" s="1">
        <v>76626</v>
      </c>
      <c r="E67" s="3">
        <v>-2.2799999999999998</v>
      </c>
      <c r="F67" s="1">
        <v>2.5899999999999999E-2</v>
      </c>
    </row>
    <row r="69" spans="1:13" ht="27.75" thickBot="1" x14ac:dyDescent="0.3">
      <c r="A69" s="6" t="s">
        <v>78</v>
      </c>
    </row>
    <row r="70" spans="1:13" ht="27" x14ac:dyDescent="0.25">
      <c r="A70" s="7" t="s">
        <v>59</v>
      </c>
      <c r="B70" s="9" t="s">
        <v>60</v>
      </c>
      <c r="C70" s="5" t="s">
        <v>61</v>
      </c>
      <c r="D70" s="5" t="s">
        <v>63</v>
      </c>
      <c r="E70" s="9" t="s">
        <v>65</v>
      </c>
      <c r="F70" s="9" t="s">
        <v>66</v>
      </c>
      <c r="H70" t="s">
        <v>68</v>
      </c>
      <c r="I70" t="s">
        <v>69</v>
      </c>
      <c r="K70" t="s">
        <v>80</v>
      </c>
      <c r="M70" t="s">
        <v>81</v>
      </c>
    </row>
    <row r="71" spans="1:13" ht="27" x14ac:dyDescent="0.25">
      <c r="A71" s="8"/>
      <c r="B71" s="10"/>
      <c r="C71" s="2" t="s">
        <v>62</v>
      </c>
      <c r="D71" s="2" t="s">
        <v>64</v>
      </c>
      <c r="E71" s="10"/>
      <c r="F71" s="10"/>
      <c r="H71">
        <v>78</v>
      </c>
      <c r="I71">
        <f>$C$72+$C$73*(W2)+$C$74*(X2)+$C$75*(AA2)+$C$76*(AP2)+$C$77*(AQ2)+$C$78*(AR2)+$C$79*(AV2)+$C$80*(AX2)</f>
        <v>2227726.3807055079</v>
      </c>
      <c r="K71">
        <f>ABS((B9-I71)/B9)</f>
        <v>0.20494790129493715</v>
      </c>
      <c r="M71">
        <f>SUM(K71:K75)/5</f>
        <v>0.18271373002888464</v>
      </c>
    </row>
    <row r="72" spans="1:13" ht="27" x14ac:dyDescent="0.25">
      <c r="A72" s="4" t="s">
        <v>67</v>
      </c>
      <c r="B72" s="2">
        <v>1</v>
      </c>
      <c r="C72" s="1">
        <v>2594579</v>
      </c>
      <c r="D72" s="1">
        <v>186407</v>
      </c>
      <c r="E72" s="1">
        <v>13.92</v>
      </c>
      <c r="F72" s="1" t="s">
        <v>55</v>
      </c>
      <c r="H72">
        <v>79</v>
      </c>
      <c r="I72">
        <f t="shared" ref="I72:I75" si="7">$C$72+$C$73*(W3)+$C$74*(X3)+$C$75*(AA3)+$C$76*(AP3)+$C$77*(AQ3)+$C$78*(AR3)+$C$79*(AV3)+$C$80*(AX3)</f>
        <v>2240884.5527111152</v>
      </c>
      <c r="K72">
        <f t="shared" ref="K72:K75" si="8">ABS((B10-I72)/B10)</f>
        <v>0.11301440775325507</v>
      </c>
    </row>
    <row r="73" spans="1:13" ht="40.5" x14ac:dyDescent="0.25">
      <c r="A73" s="4" t="s">
        <v>22</v>
      </c>
      <c r="B73" s="2">
        <v>1</v>
      </c>
      <c r="C73" s="1">
        <v>2387.18885</v>
      </c>
      <c r="D73" s="1">
        <v>1785.8873900000001</v>
      </c>
      <c r="E73" s="1">
        <v>1.34</v>
      </c>
      <c r="F73" s="1">
        <v>0.186</v>
      </c>
      <c r="H73">
        <v>80</v>
      </c>
      <c r="I73">
        <f t="shared" si="7"/>
        <v>2282577.2214899356</v>
      </c>
      <c r="K73">
        <f t="shared" si="8"/>
        <v>6.9346585945491271E-2</v>
      </c>
    </row>
    <row r="74" spans="1:13" ht="40.5" x14ac:dyDescent="0.25">
      <c r="A74" s="4" t="s">
        <v>23</v>
      </c>
      <c r="B74" s="2">
        <v>1</v>
      </c>
      <c r="C74" s="3">
        <v>-2720.3802000000001</v>
      </c>
      <c r="D74" s="1">
        <v>2860.4856399999999</v>
      </c>
      <c r="E74" s="3">
        <v>-0.95</v>
      </c>
      <c r="F74" s="1">
        <v>0.34510000000000002</v>
      </c>
      <c r="H74">
        <v>81</v>
      </c>
      <c r="I74">
        <f t="shared" si="7"/>
        <v>1912533.9786954806</v>
      </c>
      <c r="K74">
        <f t="shared" si="8"/>
        <v>8.5725918720681041E-2</v>
      </c>
    </row>
    <row r="75" spans="1:13" ht="40.5" x14ac:dyDescent="0.25">
      <c r="A75" s="4" t="s">
        <v>26</v>
      </c>
      <c r="B75" s="2">
        <v>1</v>
      </c>
      <c r="C75" s="1">
        <v>1291.5919799999999</v>
      </c>
      <c r="D75" s="1">
        <v>2012.7714599999999</v>
      </c>
      <c r="E75" s="1">
        <v>0.64</v>
      </c>
      <c r="F75" s="1">
        <v>0.52329999999999999</v>
      </c>
      <c r="H75">
        <v>82</v>
      </c>
      <c r="I75">
        <f t="shared" si="7"/>
        <v>2482538.1960657192</v>
      </c>
      <c r="K75">
        <f t="shared" si="8"/>
        <v>0.44053383643005872</v>
      </c>
    </row>
    <row r="76" spans="1:13" ht="27" x14ac:dyDescent="0.25">
      <c r="A76" s="4" t="s">
        <v>77</v>
      </c>
      <c r="B76" s="2">
        <v>1</v>
      </c>
      <c r="C76" s="1">
        <v>41576</v>
      </c>
      <c r="D76" s="1">
        <v>49398</v>
      </c>
      <c r="E76" s="1">
        <v>0.84</v>
      </c>
      <c r="F76" s="1">
        <v>0.40310000000000001</v>
      </c>
    </row>
    <row r="77" spans="1:13" ht="27" x14ac:dyDescent="0.25">
      <c r="A77" s="4" t="s">
        <v>42</v>
      </c>
      <c r="B77" s="2">
        <v>1</v>
      </c>
      <c r="C77" s="1">
        <v>251623</v>
      </c>
      <c r="D77" s="1">
        <v>73639</v>
      </c>
      <c r="E77" s="1">
        <v>3.42</v>
      </c>
      <c r="F77" s="1">
        <v>1.1000000000000001E-3</v>
      </c>
    </row>
    <row r="78" spans="1:13" ht="27" x14ac:dyDescent="0.25">
      <c r="A78" s="4" t="s">
        <v>43</v>
      </c>
      <c r="B78" s="2">
        <v>1</v>
      </c>
      <c r="C78" s="3">
        <v>-74098</v>
      </c>
      <c r="D78" s="1">
        <v>90665</v>
      </c>
      <c r="E78" s="3">
        <v>-0.82</v>
      </c>
      <c r="F78" s="1">
        <v>0.4168</v>
      </c>
    </row>
    <row r="79" spans="1:13" ht="27" x14ac:dyDescent="0.25">
      <c r="A79" s="4" t="s">
        <v>47</v>
      </c>
      <c r="B79" s="2">
        <v>1</v>
      </c>
      <c r="C79" s="3">
        <v>-260711</v>
      </c>
      <c r="D79" s="1">
        <v>59707</v>
      </c>
      <c r="E79" s="3">
        <v>-4.37</v>
      </c>
      <c r="F79" s="1" t="s">
        <v>55</v>
      </c>
    </row>
    <row r="80" spans="1:13" ht="27" x14ac:dyDescent="0.25">
      <c r="A80" s="4" t="s">
        <v>58</v>
      </c>
      <c r="B80" s="2">
        <v>1</v>
      </c>
      <c r="C80" s="3">
        <v>-172504</v>
      </c>
      <c r="D80" s="1">
        <v>82382</v>
      </c>
      <c r="E80" s="3">
        <v>-2.09</v>
      </c>
      <c r="F80" s="1">
        <v>4.02E-2</v>
      </c>
    </row>
  </sheetData>
  <mergeCells count="20">
    <mergeCell ref="A17:A18"/>
    <mergeCell ref="B17:B18"/>
    <mergeCell ref="E17:E18"/>
    <mergeCell ref="F17:F18"/>
    <mergeCell ref="A30:A31"/>
    <mergeCell ref="B30:B31"/>
    <mergeCell ref="E30:E31"/>
    <mergeCell ref="F30:F31"/>
    <mergeCell ref="A70:A71"/>
    <mergeCell ref="B70:B71"/>
    <mergeCell ref="E70:E71"/>
    <mergeCell ref="F70:F71"/>
    <mergeCell ref="A43:A44"/>
    <mergeCell ref="B43:B44"/>
    <mergeCell ref="E43:E44"/>
    <mergeCell ref="F43:F44"/>
    <mergeCell ref="A57:A58"/>
    <mergeCell ref="B57:B58"/>
    <mergeCell ref="E57:E58"/>
    <mergeCell ref="F57:F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Busters holdout 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Snipes</dc:creator>
  <cp:lastModifiedBy>Hallgren, William</cp:lastModifiedBy>
  <dcterms:created xsi:type="dcterms:W3CDTF">2012-02-24T15:35:28Z</dcterms:created>
  <dcterms:modified xsi:type="dcterms:W3CDTF">2021-03-03T22:42:19Z</dcterms:modified>
</cp:coreProperties>
</file>